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2390" windowHeight="743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 name="Time Series Edges" sheetId="16" state="hidden" r:id="rId14"/>
    <sheet name="Time Series" sheetId="17" r:id="rId15"/>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<sst xmlns="http://schemas.openxmlformats.org/spreadsheetml/2006/main" count="14101" uniqueCount="2081">
  <si>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</si>
  <si>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</si>
  <si>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</si>
  <si>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</si>
  <si>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</si>
  <si>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</si>
  <si>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</si>
  <si>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</si>
  <si>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</si>
  <si>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</si>
  <si>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</si>
  <si>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</si>
  <si>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</si>
  <si>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</si>
  <si>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</si>
  <si>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</si>
  <si>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</si>
  <si>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</si>
  <si>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</si>
  <si>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</si>
  <si>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</si>
  <si>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</si>
  <si>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</si>
  <si>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</si>
  <si>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</si>
  <si>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</si>
  <si>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</si>
  <si>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</si>
  <si>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</si>
  <si>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</si>
  <si>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</si>
  <si>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</si>
  <si>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</si>
  <si>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</si>
  <si>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</si>
  <si>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</si>
  <si>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</si>
  <si>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</si>
  <si>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</si>
  <si>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</si>
  <si>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</si>
  <si>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</si>
  <si>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</si>
  <si>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</si>
  <si>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</si>
  <si>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</si>
  <si>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</si>
  <si>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</si>
  <si>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</si>
  <si>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</si>
  <si>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</si>
  <si>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</si>
  <si>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</si>
  <si>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</si>
  <si>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</si>
  <si>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</si>
  <si>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</si>
  <si>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</si>
  <si>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</si>
  <si>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</si>
  <si>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</si>
  <si>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</si>
  <si>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</si>
  <si>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</si>
  <si>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</si>
  <si>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</si>
  <si>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</si>
  <si>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</si>
  <si>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</si>
  <si>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</si>
  <si>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</si>
  <si>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</si>
  <si>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</si>
  <si>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</si>
  <si>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</si>
  <si>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</si>
  <si>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</si>
  <si>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</si>
  <si>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</si>
  <si>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</si>
  <si>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</si>
  <si>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</si>
  <si>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</si>
  <si>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</si>
  <si>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</si>
  <si>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</si>
  <si>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</si>
  <si>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</si>
  <si>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</si>
  <si>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</si>
  <si>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</si>
  <si>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</si>
  <si>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</si>
  <si>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</si>
  <si>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</si>
  <si>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</si>
  <si>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</si>
  <si>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</si>
  <si>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</si>
  <si>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</si>
  <si>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</si>
  <si>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</si>
  <si>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</si>
  <si>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</si>
  <si>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</si>
  <si>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</si>
  <si>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</si>
  <si>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</si>
  <si>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</si>
  <si>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</si>
  <si>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</si>
  <si>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</si>
  <si>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</si>
  <si>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</si>
  <si>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</si>
  <si>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</si>
  <si>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</si>
  <si>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</si>
  <si>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</si>
  <si>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</si>
  <si>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</si>
  <si>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</si>
  <si>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</si>
  <si>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</si>
  <si>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</si>
  <si>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</si>
  <si>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</si>
  <si>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</si>
  <si>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</si>
  <si>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</si>
  <si>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</si>
  <si>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</si>
  <si>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</si>
  <si>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</si>
  <si>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</si>
  <si>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</si>
  <si>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</si>
  <si>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</si>
  <si>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</si>
  <si>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</si>
  <si>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</si>
  <si>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</si>
  <si>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</si>
  <si>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</si>
  <si>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</si>
  <si>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</si>
  <si>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</si>
  <si>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</si>
  <si>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</si>
  <si>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</si>
  <si>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</si>
  <si>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</si>
  <si>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</si>
  <si>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</si>
  <si>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</si>
  <si>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</si>
  <si>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</si>
  <si>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</si>
  <si>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</si>
  <si>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</si>
  <si>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</si>
  <si>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</si>
  <si>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</si>
  <si>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</si>
  <si>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</si>
  <si>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</si>
  <si>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</si>
  <si>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</si>
  <si>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</si>
  <si>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</si>
  <si>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</si>
  <si>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</si>
  <si>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</si>
  <si>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</si>
  <si>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</si>
  <si>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</si>
  <si>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</si>
  <si>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</si>
  <si>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</si>
  <si>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</si>
  <si>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</si>
  <si>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</si>
  <si>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</si>
  <si>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</si>
  <si>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</si>
  <si>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</si>
  <si>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</si>
  <si>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</si>
  <si>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</si>
  <si>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</si>
  <si>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</si>
  <si>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</si>
  <si>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</si>
  <si>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</si>
  <si>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</si>
  <si>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</si>
  <si>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</si>
  <si>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</si>
  <si>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</si>
  <si>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</si>
  <si>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</si>
  <si>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</si>
  <si>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</si>
  <si>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</si>
  <si>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</si>
  <si>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</si>
  <si>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</si>
  <si>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</si>
  <si>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</si>
  <si>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</si>
  <si>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</si>
  <si>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</si>
  <si>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</si>
  <si>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</si>
  <si>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</si>
  <si>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</si>
  <si>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</si>
  <si>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</si>
  <si>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</si>
  <si>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</si>
  <si>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</si>
  <si>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</si>
  <si>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</si>
  <si>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</si>
  <si>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</si>
  <si>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</si>
  <si>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</si>
  <si>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</si>
  <si>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</si>
  <si>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</si>
  <si>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</si>
  <si>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</si>
  <si>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</si>
  <si>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</si>
  <si>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</si>
  <si>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uoncomputing</t>
  </si>
  <si>
    <t>neilwithnell</t>
  </si>
  <si>
    <t>a_l_t</t>
  </si>
  <si>
    <t>scottturneruon</t>
  </si>
  <si>
    <t>suebecks</t>
  </si>
  <si>
    <t>livinginhope</t>
  </si>
  <si>
    <t>kiusum</t>
  </si>
  <si>
    <t>belld17</t>
  </si>
  <si>
    <t>profsallybrown</t>
  </si>
  <si>
    <t>leefallin</t>
  </si>
  <si>
    <t>lthechat</t>
  </si>
  <si>
    <t>nomadwarmachine</t>
  </si>
  <si>
    <t>uw_gs</t>
  </si>
  <si>
    <t>cwaterhouse_e</t>
  </si>
  <si>
    <t>baaanedict</t>
  </si>
  <si>
    <t>sharonmallonphd</t>
  </si>
  <si>
    <t>sfaulknerpando</t>
  </si>
  <si>
    <t>jones23emma</t>
  </si>
  <si>
    <t>socmedhe</t>
  </si>
  <si>
    <t>ntutilt</t>
  </si>
  <si>
    <t>debbaff</t>
  </si>
  <si>
    <t>wonkhe</t>
  </si>
  <si>
    <t>Retweet</t>
  </si>
  <si>
    <t>Mentions</t>
  </si>
  <si>
    <t>Replies to</t>
  </si>
  <si>
    <t>@socmedhe network via NodeXL https://t.co/7QQF69xIJw
@suebecks
@jones23emma
@sfaulknerpando
@belld17
@sharonmallonphd
@nomadwarmachine
@baaanedict
@kiusum
@leefallin
Top hashtags:
#socmedhe16
#socmedhe17
#socmedhe18
#socmedhe15
#socmedhe19
#lthechat
#socmedhe</t>
  </si>
  <si>
    <t>So I found @debbaff at @Wonkhe #WonkFest...(but gutted she wore nothing pink today! Minus that pink tablet she's got)
Together we make "2/4" (aka half) upcoming @SocMedHE #SocMedHE19 workshop (dream)team!!
https://t.co/UIChJXWGPU 
Cc @suebecks @SFaulknerPandO #lthechat @A_L_T</t>
  </si>
  <si>
    <t>https://nodexlgraphgallery.org/Pages/Graph.aspx?graphID=213991</t>
  </si>
  <si>
    <t>https://twitter.com/debbaff/status/1191747986826711041?s=19</t>
  </si>
  <si>
    <t>twitter.com</t>
  </si>
  <si>
    <t>nodexlgraphgallery.org</t>
  </si>
  <si>
    <t>ac.uk</t>
  </si>
  <si>
    <t>ac.uk twitter.com</t>
  </si>
  <si>
    <t>socmedhe16 socmedhe17 socmedhe18 socmedhe15 socmedhe19 lthechat socmedhe</t>
  </si>
  <si>
    <t>wonkfest</t>
  </si>
  <si>
    <t>wonkfest socmedhe19 lthechat</t>
  </si>
  <si>
    <t>http://pbs.twimg.com/profile_images/1850681547/course_wordle_normal.PNG</t>
  </si>
  <si>
    <t>http://pbs.twimg.com/profile_images/3230210603/cfc48af828b67bcb8c8f75f46701f929_normal.jpeg</t>
  </si>
  <si>
    <t>http://pbs.twimg.com/profile_images/439001186385944576/mrtJJX5d_normal.png</t>
  </si>
  <si>
    <t>http://pbs.twimg.com/profile_images/707234049144840195/oOSySzdy_normal.jpg</t>
  </si>
  <si>
    <t>http://pbs.twimg.com/profile_images/1169988780637528064/ZfOi1CD8_normal.jpg</t>
  </si>
  <si>
    <t>http://pbs.twimg.com/profile_images/1173330403475828737/d7clMgmt_normal.jpg</t>
  </si>
  <si>
    <t>http://pbs.twimg.com/profile_images/915596670959783936/8Hysdkh__normal.jpg</t>
  </si>
  <si>
    <t>http://pbs.twimg.com/profile_images/1103357355784318976/hBegLP4W_normal.png</t>
  </si>
  <si>
    <t>http://pbs.twimg.com/profile_images/969244225689833473/_S2XNjmi_normal.jpg</t>
  </si>
  <si>
    <t>http://pbs.twimg.com/profile_images/753894560108011520/7h68mawt_normal.jpg</t>
  </si>
  <si>
    <t>http://pbs.twimg.com/profile_images/1047122314276614144/XdsZ7BKr_normal.jpg</t>
  </si>
  <si>
    <t>http://pbs.twimg.com/profile_images/599137963914702848/tqN2gyrw_normal.png</t>
  </si>
  <si>
    <t>http://pbs.twimg.com/profile_images/890263311765340162/0FV-rf2__normal.jpg</t>
  </si>
  <si>
    <t>09:50:25</t>
  </si>
  <si>
    <t>19:33:41</t>
  </si>
  <si>
    <t>16:32:06</t>
  </si>
  <si>
    <t>https://twitter.com/uoncomputing/status/1193103541772148736</t>
  </si>
  <si>
    <t>https://twitter.com/scottturneruon/status/1187089731034796032</t>
  </si>
  <si>
    <t>https://twitter.com/kiusum/status/1191755074302820353</t>
  </si>
  <si>
    <t>1193103541772148736</t>
  </si>
  <si>
    <t>1187089731034796032</t>
  </si>
  <si>
    <t>1191755074302820353</t>
  </si>
  <si>
    <t/>
  </si>
  <si>
    <t>3346395670</t>
  </si>
  <si>
    <t>246951711</t>
  </si>
  <si>
    <t>1561332966</t>
  </si>
  <si>
    <t>34904126</t>
  </si>
  <si>
    <t>en</t>
  </si>
  <si>
    <t>und</t>
  </si>
  <si>
    <t>1191747986826711041</t>
  </si>
  <si>
    <t>Twitter Web App</t>
  </si>
  <si>
    <t>TweetDeck</t>
  </si>
  <si>
    <t>Twitter for Android</t>
  </si>
  <si>
    <t>Twitter for iPhone</t>
  </si>
  <si>
    <t>Twitter for iPad</t>
  </si>
  <si>
    <t>Twitter Web Client</t>
  </si>
  <si>
    <t>United Kingdom</t>
  </si>
  <si>
    <t>GB</t>
  </si>
  <si>
    <t>Hull</t>
  </si>
  <si>
    <t>Sheffield</t>
  </si>
  <si>
    <t>Glasgow</t>
  </si>
  <si>
    <t>city</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</si>
  <si>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</si>
  <si>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</si>
  <si>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</si>
  <si>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</si>
  <si>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</si>
  <si>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</si>
  <si>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</si>
  <si>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</si>
  <si>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</si>
  <si>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</si>
  <si>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</si>
  <si>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</si>
  <si>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</si>
  <si>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</si>
  <si>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</si>
  <si>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</si>
  <si>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</si>
  <si>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</si>
  <si>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</si>
  <si>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</si>
  <si>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</si>
  <si>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Honeychurch</t>
  </si>
  <si>
    <t>Lee Fallin</t>
  </si>
  <si>
    <t>Dr Scott Turner</t>
  </si>
  <si>
    <t>Computing</t>
  </si>
  <si>
    <t>Kiu Sum</t>
  </si>
  <si>
    <t>Baaanedict</t>
  </si>
  <si>
    <t>Sharon Mallon PhD</t>
  </si>
  <si>
    <t>Dawne</t>
  </si>
  <si>
    <t>Suzanne Faulkner</t>
  </si>
  <si>
    <t>Emma Jones</t>
  </si>
  <si>
    <t>Sue Beckingham</t>
  </si>
  <si>
    <t>Social Media for Learning in Higher Education</t>
  </si>
  <si>
    <t>Neil Withnell</t>
  </si>
  <si>
    <t>Trent Institute for Learning and Teaching</t>
  </si>
  <si>
    <t>ALT - alt.ac.uk</t>
  </si>
  <si>
    <t>Dr Jane Wray</t>
  </si>
  <si>
    <t>Deb Baff</t>
  </si>
  <si>
    <t>Wonkhe</t>
  </si>
  <si>
    <t>Sally Brown</t>
  </si>
  <si>
    <t>UoW Graduate School</t>
  </si>
  <si>
    <t>EChapmanWaterhouse</t>
  </si>
  <si>
    <t>Remixer, knitter, uke player. Teaching Fellow @UofGAsbs @UofGlasgow; #jisc50social  https://t.co/FaYghV5n1R #clmooc #ds106 #YouYesYet #LTHEchat #ALTC</t>
  </si>
  <si>
    <t>SFHEA #LearningDeveloper, #EdD student, #MCE &amp; #MIEExpert @UniofHull. I tweet #HigherEd, #EdTech, #Lego, #LDchat &amp; #Hull. All tweets in a personal capacity _xD83C__xDFF3_️‍_xD83C__xDF08_</t>
  </si>
  <si>
    <t>Computing academic, Robots, computing education. Pi Cert Educator, code club, Member BCS @TheIET, #FRSA #caschat Views  authors only, RTs do not imply agreement</t>
  </si>
  <si>
    <t>undergraduate and postgraduate Computing courses in Computer Systems, Software Engineering, Internet, networking, mobile, games</t>
  </si>
  <si>
    <t>PhD Researcher_xD83D__xDC67__xD83C__xDFFB_| ANutr _xD83C__xDF4F_|#LegoNutSciGradGoesPhD _xD83D__xDCDD_ | Student Officer @RAISEnetwork &amp; Chair of Student Section @NutritionSoc &amp; etc... _xD83D__xDCBB_| Own Views _xD83D__xDD0D_</t>
  </si>
  <si>
    <t>_xD83D__xDC11_Sheep |_xD83D__xDD2C_Got myself a real job-ish for next few years | _xD83D__xDCF8_Instagram @Baaanedict | _xD83D__xDC26_#BaaanedictOnTour | _xD83D__xDDD3_ 20.04.2018</t>
  </si>
  <si>
    <t>“My mission in life is not merely to survive, but to thrive; and to do so with some passion, some compassion, some humor, and some style”  Maya Angelou</t>
  </si>
  <si>
    <t>PhD, PFHEA. University Lecturer. Learner identity, STEM pedagogy, Visual Learning. All views are my own.</t>
  </si>
  <si>
    <t>Teaching Fellow Prosthetics&amp;Orthotics @UniStrathclyde,passionate about digital engagement_xD83D__xDCF2_ _xD83C__xDF93_,sprint triathlete _xD83C__xDFCA__xD83C__xDFFB_‍♀️_xD83D__xDEB4_‍♀️ _xD83C__xDFC3_‍♀️Lego Serious Play facilitator</t>
  </si>
  <si>
    <t>Swimmer and dog lover, enthusiastic mental health nurse &amp; facilitator of learning who loves family, friends, films &amp; vegan food! ☺️ @wemhnurses @big_spd</t>
  </si>
  <si>
    <t>National Teaching Fellow/Principal Lecturer/SFHEA @sheffhallamuni, Social Media Researcher, Keynote Speaker at #altc, @LTHEchat #WIASN https://t.co/rmz7tfxkQY</t>
  </si>
  <si>
    <t>Our Annual Conference at Edge Hill University is on 19th December. We are accepting proposals until November 20th. Please click on the link below for details.</t>
  </si>
  <si>
    <t>Mental Health Nurse, Senior Fellow HEA. Associate Dean Academic (Student Experience) @SalfordUni. Cyclist. #LTHEchat Golden Tweeter Award holder #LSP #byod4l</t>
  </si>
  <si>
    <t>TILT is an institution-wide community of practice that recognises inspirational teaching at Nottingham Trent University #AFHEA #FHEA #SFHEA #PFHEA</t>
  </si>
  <si>
    <t>We are the Association for Learning Technology (ALT), the leading professional body for Learning Technology in the UK #altc #CMALT</t>
  </si>
  <si>
    <t>Lives / works in Hull. Mum, Nurse, Partner, Director of Research Hull Univ, Hull City Fan (not necessarily in that order) enthusiastic supporter #Hull2017</t>
  </si>
  <si>
    <t>Membership Manager @A_L_T PhD Student @EdResLancaster proud 2be @GOGN_OER #oer #openbadges #lthechat #openedsig mum, loves _xD83D__xDE3B_cats/pink _xD83E__xDD84_stuff tweetsrmine</t>
  </si>
  <si>
    <t>Home of the higher education debate. Founder &amp; Editor in Chief: @markmleach</t>
  </si>
  <si>
    <t>I am a UK-based Independent consultant and visiting professor with expertise in teaching,learning and assesment at HE level</t>
  </si>
  <si>
    <t>University of Westminster Graduate School</t>
  </si>
  <si>
    <t>A higher education academic at Harper Adams University with a specialism in pedagogy and workforce development (views my own) #SFHEA</t>
  </si>
  <si>
    <t>Nottingham, England</t>
  </si>
  <si>
    <t>London</t>
  </si>
  <si>
    <t>London, England</t>
  </si>
  <si>
    <t>Milton Keynes</t>
  </si>
  <si>
    <t>UK</t>
  </si>
  <si>
    <t>England, United Kingdom</t>
  </si>
  <si>
    <t>South East, England</t>
  </si>
  <si>
    <t>Northamptonshire</t>
  </si>
  <si>
    <t>Northampton, England</t>
  </si>
  <si>
    <t xml:space="preserve">"Baaa-ing" _xD83D__xDC11_ </t>
  </si>
  <si>
    <t>Edge Hill University</t>
  </si>
  <si>
    <t>Largs, Scotland</t>
  </si>
  <si>
    <t>Edge Hill University Lancashire</t>
  </si>
  <si>
    <t>Salford, UK</t>
  </si>
  <si>
    <t>Nottingham</t>
  </si>
  <si>
    <t>London, United Kingdom</t>
  </si>
  <si>
    <t>South Wales</t>
  </si>
  <si>
    <t>Plymouth, England</t>
  </si>
  <si>
    <t>London, UK</t>
  </si>
  <si>
    <t>https://t.co/nA2gSqPgC8</t>
  </si>
  <si>
    <t>https://t.co/UWrodKaQLd</t>
  </si>
  <si>
    <t>https://t.co/ZdQo9bNfEs</t>
  </si>
  <si>
    <t>http://t.co/M9SWtE39KN</t>
  </si>
  <si>
    <t>https://t.co/8HAfUkD3lk</t>
  </si>
  <si>
    <t>https://t.co/BXMTBgSRHk</t>
  </si>
  <si>
    <t>http://t.co/7tyEm2bWZO</t>
  </si>
  <si>
    <t>https://t.co/NZRN47zNyC</t>
  </si>
  <si>
    <t>https://t.co/CqrJfitILM</t>
  </si>
  <si>
    <t>http://t.co/d7hBNekdUq</t>
  </si>
  <si>
    <t>https://t.co/F048kOco4b</t>
  </si>
  <si>
    <t>https://t.co/mA5GAdSEzZ</t>
  </si>
  <si>
    <t>http://t.co/8CTiD7MJhR</t>
  </si>
  <si>
    <t>https://pbs.twimg.com/profile_banners/558091832/1522083865</t>
  </si>
  <si>
    <t>https://pbs.twimg.com/profile_banners/55448837/1555627842</t>
  </si>
  <si>
    <t>https://pbs.twimg.com/profile_banners/56366858/1479122559</t>
  </si>
  <si>
    <t>https://pbs.twimg.com/profile_banners/246951711/1485288052</t>
  </si>
  <si>
    <t>https://pbs.twimg.com/profile_banners/987423597324103680/1528061353</t>
  </si>
  <si>
    <t>https://pbs.twimg.com/profile_banners/1666499978/1400604660</t>
  </si>
  <si>
    <t>https://pbs.twimg.com/profile_banners/1274404952/1570985441</t>
  </si>
  <si>
    <t>https://pbs.twimg.com/profile_banners/859771153321259009/1526588492</t>
  </si>
  <si>
    <t>https://pbs.twimg.com/profile_banners/1536569971/1495438188</t>
  </si>
  <si>
    <t>https://pbs.twimg.com/profile_banners/34904126/1348772653</t>
  </si>
  <si>
    <t>https://pbs.twimg.com/profile_banners/3346395670/1573480736</t>
  </si>
  <si>
    <t>https://pbs.twimg.com/profile_banners/249686528/1448008572</t>
  </si>
  <si>
    <t>https://pbs.twimg.com/profile_banners/1059747227755864064/1541512939</t>
  </si>
  <si>
    <t>https://pbs.twimg.com/profile_banners/41210876/1570791245</t>
  </si>
  <si>
    <t>https://pbs.twimg.com/profile_banners/22756431/1407749591</t>
  </si>
  <si>
    <t>https://pbs.twimg.com/profile_banners/231750350/1388520591</t>
  </si>
  <si>
    <t>https://pbs.twimg.com/profile_banners/245499504/1573054971</t>
  </si>
  <si>
    <t>https://pbs.twimg.com/profile_banners/2803744129/1425288267</t>
  </si>
  <si>
    <t>https://pbs.twimg.com/profile_banners/890261403793281025/1501090472</t>
  </si>
  <si>
    <t>http://abs.twimg.com/images/themes/theme1/bg.png</t>
  </si>
  <si>
    <t>http://abs.twimg.com/images/themes/theme10/bg.gif</t>
  </si>
  <si>
    <t>http://abs.twimg.com/images/themes/theme16/bg.gif</t>
  </si>
  <si>
    <t>http://abs.twimg.com/images/themes/theme15/bg.png</t>
  </si>
  <si>
    <t>http://abs.twimg.com/images/themes/theme11/bg.gif</t>
  </si>
  <si>
    <t>http://abs.twimg.com/images/themes/theme13/bg.gif</t>
  </si>
  <si>
    <t>http://abs.twimg.com/images/themes/theme5/bg.gif</t>
  </si>
  <si>
    <t>http://abs.twimg.com/images/themes/theme19/bg.gif</t>
  </si>
  <si>
    <t>http://abs.twimg.com/images/themes/theme4/bg.gif</t>
  </si>
  <si>
    <t>http://abs.twimg.com/images/themes/theme7/bg.gif</t>
  </si>
  <si>
    <t>http://abs.twimg.com/images/themes/theme17/bg.gif</t>
  </si>
  <si>
    <t>http://abs.twimg.com/images/themes/theme18/bg.gif</t>
  </si>
  <si>
    <t>http://abs.twimg.com/images/themes/theme14/bg.gif</t>
  </si>
  <si>
    <t>http://pbs.twimg.com/profile_images/987430781655109632/8RyhQqng_normal.jpg</t>
  </si>
  <si>
    <t>http://pbs.twimg.com/profile_images/529840471070089216/p6tNp5mO_normal.jpeg</t>
  </si>
  <si>
    <t>http://pbs.twimg.com/profile_images/878517414471897088/4UzVqIN1_normal.jpg</t>
  </si>
  <si>
    <t>http://pbs.twimg.com/profile_images/851363734333403136/lpJIZJKc_normal.jpg</t>
  </si>
  <si>
    <t>http://pbs.twimg.com/profile_images/1193890852000673793/7tTW8VtU_normal.jpg</t>
  </si>
  <si>
    <t>http://pbs.twimg.com/profile_images/1059750498163703808/EKoyKkrI_normal.jpg</t>
  </si>
  <si>
    <t>http://pbs.twimg.com/profile_images/862616430835097601/2ki8W-6__normal.jpg</t>
  </si>
  <si>
    <t>http://pbs.twimg.com/profile_images/1094997148175867905/idiJakac_normal.jpg</t>
  </si>
  <si>
    <t>Open Twitter Page for This Person</t>
  </si>
  <si>
    <t>https://twitter.com/nomadwarmachine</t>
  </si>
  <si>
    <t>https://twitter.com/leefallin</t>
  </si>
  <si>
    <t>https://twitter.com/scottturneruon</t>
  </si>
  <si>
    <t>https://twitter.com/uoncomputing</t>
  </si>
  <si>
    <t>https://twitter.com/kiusum</t>
  </si>
  <si>
    <t>https://twitter.com/baaanedict</t>
  </si>
  <si>
    <t>https://twitter.com/sharonmallonphd</t>
  </si>
  <si>
    <t>https://twitter.com/belld17</t>
  </si>
  <si>
    <t>https://twitter.com/sfaulknerpando</t>
  </si>
  <si>
    <t>https://twitter.com/jones23emma</t>
  </si>
  <si>
    <t>https://twitter.com/suebecks</t>
  </si>
  <si>
    <t>https://twitter.com/socmedhe</t>
  </si>
  <si>
    <t>https://twitter.com/neilwithnell</t>
  </si>
  <si>
    <t>https://twitter.com/ntutilt</t>
  </si>
  <si>
    <t>https://twitter.com/a_l_t</t>
  </si>
  <si>
    <t>https://twitter.com/livinginhope</t>
  </si>
  <si>
    <t>https://twitter.com/debbaff</t>
  </si>
  <si>
    <t>https://twitter.com/wonkhe</t>
  </si>
  <si>
    <t>https://twitter.com/profsallybrown</t>
  </si>
  <si>
    <t>https://twitter.com/uw_gs</t>
  </si>
  <si>
    <t>https://twitter.com/cwaterhouse_e</t>
  </si>
  <si>
    <t xml:space="preserve">baaanedict
</t>
  </si>
  <si>
    <t xml:space="preserve">sharonmallonphd
</t>
  </si>
  <si>
    <t xml:space="preserve">sfaulknerpando
</t>
  </si>
  <si>
    <t xml:space="preserve">jones23emma
</t>
  </si>
  <si>
    <t xml:space="preserve">socmedhe
</t>
  </si>
  <si>
    <t xml:space="preserve">debbaff
</t>
  </si>
  <si>
    <t xml:space="preserve">wonkhe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</si>
  <si>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</si>
  <si>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</si>
  <si>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</si>
  <si>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</si>
  <si>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</si>
  <si>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</si>
  <si>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</si>
  <si>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</si>
  <si>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</si>
  <si>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</si>
  <si>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</si>
  <si>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</si>
  <si>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</si>
  <si>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</si>
  <si>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</si>
  <si>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</si>
  <si>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Reply-To</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</si>
  <si>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</si>
  <si>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</si>
  <si>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</si>
  <si>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</si>
  <si>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</si>
  <si>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</si>
  <si>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</si>
  <si>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</si>
  <si>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</si>
  <si>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</si>
  <si>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</si>
  <si>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</si>
  <si>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</si>
  <si>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</si>
  <si>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</si>
  <si>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</si>
  <si>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</si>
  <si>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</si>
  <si>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</si>
  <si>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</si>
  <si>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</si>
  <si>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</si>
  <si>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</si>
  <si>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</si>
  <si>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</si>
  <si>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</si>
  <si>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</si>
  <si>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</si>
  <si>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</si>
  <si>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</si>
  <si>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</si>
  <si>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</si>
  <si>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</si>
  <si>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phdchat</t>
  </si>
  <si>
    <t>studentengagement</t>
  </si>
  <si>
    <t>Top Hashtags in Tweet in G4</t>
  </si>
  <si>
    <t>socmedhe16</t>
  </si>
  <si>
    <t>socmedhe17</t>
  </si>
  <si>
    <t>socmedhe18</t>
  </si>
  <si>
    <t>socmedhe15</t>
  </si>
  <si>
    <t>socmedhe19</t>
  </si>
  <si>
    <t>Top Hashtags in Tweet</t>
  </si>
  <si>
    <t>Top Words in Tweet in Entire Graph</t>
  </si>
  <si>
    <t>Words in Sentiment List#1: Positive</t>
  </si>
  <si>
    <t>Words in Sentiment List#2: Negative</t>
  </si>
  <si>
    <t>Words in Sentiment List#3: Angry/Violent</t>
  </si>
  <si>
    <t>Non-categorized Words</t>
  </si>
  <si>
    <t>Total Words</t>
  </si>
  <si>
    <t>#lthechat</t>
  </si>
  <si>
    <t>students</t>
  </si>
  <si>
    <t>learning</t>
  </si>
  <si>
    <t>Top Words in Tweet in G1</t>
  </si>
  <si>
    <t>s</t>
  </si>
  <si>
    <t>Top Words in Tweet in G2</t>
  </si>
  <si>
    <t>more</t>
  </si>
  <si>
    <t>support</t>
  </si>
  <si>
    <t>student</t>
  </si>
  <si>
    <t>academic</t>
  </si>
  <si>
    <t>Top Words in Tweet in G3</t>
  </si>
  <si>
    <t>Top Words in Tweet in G4</t>
  </si>
  <si>
    <t>going</t>
  </si>
  <si>
    <t>twitter</t>
  </si>
  <si>
    <t>nov</t>
  </si>
  <si>
    <t>think</t>
  </si>
  <si>
    <t>technology</t>
  </si>
  <si>
    <t>back</t>
  </si>
  <si>
    <t>great</t>
  </si>
  <si>
    <t>one</t>
  </si>
  <si>
    <t>need</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</si>
  <si>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</si>
  <si>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</si>
  <si>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</si>
  <si>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</si>
  <si>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</si>
  <si>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</si>
  <si>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</si>
  <si>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</si>
  <si>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</si>
  <si>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</si>
  <si>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</si>
  <si>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</si>
  <si>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</si>
  <si>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</si>
  <si>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</si>
  <si>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</si>
  <si>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</si>
  <si>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</si>
  <si>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</si>
  <si>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</si>
  <si>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</si>
  <si>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</si>
  <si>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</si>
  <si>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</si>
  <si>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</si>
  <si>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Top URLs in Tweet by Count</t>
  </si>
  <si>
    <t>Top URLs in Tweet by Salience</t>
  </si>
  <si>
    <t>Top Domains in Tweet by Count</t>
  </si>
  <si>
    <t>twitter.com ac.uk</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</si>
  <si>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</si>
  <si>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</si>
  <si>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</si>
  <si>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</si>
  <si>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</si>
  <si>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</si>
  <si>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</si>
  <si>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</si>
  <si>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time</t>
  </si>
  <si>
    <t>t</t>
  </si>
  <si>
    <t>teaching</t>
  </si>
  <si>
    <t>good</t>
  </si>
  <si>
    <t>see</t>
  </si>
  <si>
    <t>study</t>
  </si>
  <si>
    <t>much</t>
  </si>
  <si>
    <t>join</t>
  </si>
  <si>
    <t>way</t>
  </si>
  <si>
    <t>working</t>
  </si>
  <si>
    <t>year</t>
  </si>
  <si>
    <t>out</t>
  </si>
  <si>
    <t>very</t>
  </si>
  <si>
    <t>through</t>
  </si>
  <si>
    <t>team</t>
  </si>
  <si>
    <t>new</t>
  </si>
  <si>
    <t>go</t>
  </si>
  <si>
    <t>find</t>
  </si>
  <si>
    <t>part</t>
  </si>
  <si>
    <t>lot</t>
  </si>
  <si>
    <t>people</t>
  </si>
  <si>
    <t>really</t>
  </si>
  <si>
    <t>still</t>
  </si>
  <si>
    <t>up</t>
  </si>
  <si>
    <t>feel</t>
  </si>
  <si>
    <t>now</t>
  </si>
  <si>
    <t>those</t>
  </si>
  <si>
    <t>being</t>
  </si>
  <si>
    <t>things</t>
  </si>
  <si>
    <t>practice</t>
  </si>
  <si>
    <t>needs</t>
  </si>
  <si>
    <t>university</t>
  </si>
  <si>
    <t>take</t>
  </si>
  <si>
    <t>first</t>
  </si>
  <si>
    <t>years</t>
  </si>
  <si>
    <t>please</t>
  </si>
  <si>
    <t>coming</t>
  </si>
  <si>
    <t>community</t>
  </si>
  <si>
    <t>don</t>
  </si>
  <si>
    <t>effective</t>
  </si>
  <si>
    <t>before</t>
  </si>
  <si>
    <t>others</t>
  </si>
  <si>
    <t>doing</t>
  </si>
  <si>
    <t>research</t>
  </si>
  <si>
    <t>everyone</t>
  </si>
  <si>
    <t>today</t>
  </si>
  <si>
    <t>talk</t>
  </si>
  <si>
    <t>ed</t>
  </si>
  <si>
    <t>include</t>
  </si>
  <si>
    <t>week</t>
  </si>
  <si>
    <t>next</t>
  </si>
  <si>
    <t>anyone</t>
  </si>
  <si>
    <t>thanks</t>
  </si>
  <si>
    <t>sessions</t>
  </si>
  <si>
    <t>1</t>
  </si>
  <si>
    <t>use</t>
  </si>
  <si>
    <t>welcome</t>
  </si>
  <si>
    <t>education</t>
  </si>
  <si>
    <t>looking</t>
  </si>
  <si>
    <t>forward</t>
  </si>
  <si>
    <t>love</t>
  </si>
  <si>
    <t>proposal</t>
  </si>
  <si>
    <t>2</t>
  </si>
  <si>
    <t>school</t>
  </si>
  <si>
    <t>colleagues</t>
  </si>
  <si>
    <t>thank</t>
  </si>
  <si>
    <t>found</t>
  </si>
  <si>
    <t>sure</t>
  </si>
  <si>
    <t>share</t>
  </si>
  <si>
    <t>uk</t>
  </si>
  <si>
    <t>bit</t>
  </si>
  <si>
    <t>d</t>
  </si>
  <si>
    <t>last</t>
  </si>
  <si>
    <t>such</t>
  </si>
  <si>
    <t>big</t>
  </si>
  <si>
    <t>lots</t>
  </si>
  <si>
    <t>real</t>
  </si>
  <si>
    <t>case</t>
  </si>
  <si>
    <t>engage</t>
  </si>
  <si>
    <t>sense</t>
  </si>
  <si>
    <t>again</t>
  </si>
  <si>
    <t>network</t>
  </si>
  <si>
    <t>guess</t>
  </si>
  <si>
    <t>understanding</t>
  </si>
  <si>
    <t>another</t>
  </si>
  <si>
    <t>meet</t>
  </si>
  <si>
    <t>workshops</t>
  </si>
  <si>
    <t>higher</t>
  </si>
  <si>
    <t>come</t>
  </si>
  <si>
    <t>thing</t>
  </si>
  <si>
    <t>amazing</t>
  </si>
  <si>
    <t>social</t>
  </si>
  <si>
    <t>open</t>
  </si>
  <si>
    <t>media</t>
  </si>
  <si>
    <t>20</t>
  </si>
  <si>
    <t>soon</t>
  </si>
  <si>
    <t>1st</t>
  </si>
  <si>
    <t>miss</t>
  </si>
  <si>
    <t>having</t>
  </si>
  <si>
    <t>day</t>
  </si>
  <si>
    <t>chair</t>
  </si>
  <si>
    <t>health</t>
  </si>
  <si>
    <t>universities</t>
  </si>
  <si>
    <t>exactly</t>
  </si>
  <si>
    <t>brilliant</t>
  </si>
  <si>
    <t>top</t>
  </si>
  <si>
    <t>few</t>
  </si>
  <si>
    <t>w</t>
  </si>
  <si>
    <t>excited</t>
  </si>
  <si>
    <t>using</t>
  </si>
  <si>
    <t>along</t>
  </si>
  <si>
    <t>word</t>
  </si>
  <si>
    <t>far</t>
  </si>
  <si>
    <t>myself</t>
  </si>
  <si>
    <t>look</t>
  </si>
  <si>
    <t>wellbeing</t>
  </si>
  <si>
    <t>10</t>
  </si>
  <si>
    <t>gain</t>
  </si>
  <si>
    <t>late</t>
  </si>
  <si>
    <t>book</t>
  </si>
  <si>
    <t>weeks</t>
  </si>
  <si>
    <t>#wonkfest</t>
  </si>
  <si>
    <t>conferences</t>
  </si>
  <si>
    <t>second</t>
  </si>
  <si>
    <t>half</t>
  </si>
  <si>
    <t>pink</t>
  </si>
  <si>
    <t>#socmedhe19</t>
  </si>
  <si>
    <t>fantastic</t>
  </si>
  <si>
    <t>feeling</t>
  </si>
  <si>
    <t>link</t>
  </si>
  <si>
    <t>nodexl</t>
  </si>
  <si>
    <t>methods</t>
  </si>
  <si>
    <t>name</t>
  </si>
  <si>
    <t>workshop</t>
  </si>
  <si>
    <t>conference</t>
  </si>
  <si>
    <t>full</t>
  </si>
  <si>
    <t>sharing</t>
  </si>
  <si>
    <t>round</t>
  </si>
  <si>
    <t>genuinely</t>
  </si>
  <si>
    <t>mixed</t>
  </si>
  <si>
    <t>11</t>
  </si>
  <si>
    <t>awareness</t>
  </si>
  <si>
    <t>member</t>
  </si>
  <si>
    <t>starting</t>
  </si>
  <si>
    <t>attended</t>
  </si>
  <si>
    <t>leave</t>
  </si>
  <si>
    <t>15</t>
  </si>
  <si>
    <t>mention</t>
  </si>
  <si>
    <t>met</t>
  </si>
  <si>
    <t>campus</t>
  </si>
  <si>
    <t>5</t>
  </si>
  <si>
    <t>importance</t>
  </si>
  <si>
    <t>wait</t>
  </si>
  <si>
    <t>#highereducation</t>
  </si>
  <si>
    <t>thread</t>
  </si>
  <si>
    <t>close</t>
  </si>
  <si>
    <t>days</t>
  </si>
  <si>
    <t>18</t>
  </si>
  <si>
    <t>hopefully</t>
  </si>
  <si>
    <t>peter</t>
  </si>
  <si>
    <t>friendly</t>
  </si>
  <si>
    <t>perception</t>
  </si>
  <si>
    <t>supportive</t>
  </si>
  <si>
    <t>leaving</t>
  </si>
  <si>
    <t>finally</t>
  </si>
  <si>
    <t>upcoming</t>
  </si>
  <si>
    <t>researcher</t>
  </si>
  <si>
    <t>21</t>
  </si>
  <si>
    <t>return</t>
  </si>
  <si>
    <t>missing</t>
  </si>
  <si>
    <t>hashtags</t>
  </si>
  <si>
    <t>#socmedhe16</t>
  </si>
  <si>
    <t>#socmedhe17</t>
  </si>
  <si>
    <t>#socmedhe18</t>
  </si>
  <si>
    <t>#socmedhe15</t>
  </si>
  <si>
    <t>#socmedhe</t>
  </si>
  <si>
    <t>comments</t>
  </si>
  <si>
    <t>12</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</si>
  <si>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</si>
  <si>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</si>
  <si>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</si>
  <si>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</si>
  <si>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</si>
  <si>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</si>
  <si>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</si>
  <si>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</si>
  <si>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</si>
  <si>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</si>
  <si>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</si>
  <si>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</si>
  <si>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</si>
  <si>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</si>
  <si>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</si>
  <si>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</si>
  <si>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</si>
  <si>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</si>
  <si>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</si>
  <si>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</si>
  <si>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</si>
  <si>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</si>
  <si>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</si>
  <si>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</si>
  <si>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</si>
  <si>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</si>
  <si>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</si>
  <si>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</si>
  <si>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</si>
  <si>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</si>
  <si>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</si>
  <si>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</si>
  <si>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</si>
  <si>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</si>
  <si>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</si>
  <si>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</si>
  <si>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</si>
  <si>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</si>
  <si>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</si>
  <si>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</si>
  <si>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</si>
  <si>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</si>
  <si>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</si>
  <si>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</si>
  <si>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</si>
  <si>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</si>
  <si>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</si>
  <si>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</si>
  <si>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</si>
  <si>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</si>
  <si>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</si>
  <si>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</si>
  <si>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</si>
  <si>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</si>
  <si>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</si>
  <si>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</si>
  <si>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</si>
  <si>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</si>
  <si>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</si>
  <si>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</si>
  <si>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</si>
  <si>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</si>
  <si>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</si>
  <si>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</si>
  <si>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Oct</t>
  </si>
  <si>
    <t>19</t>
  </si>
  <si>
    <t>23-Oct</t>
  </si>
  <si>
    <t>Nov</t>
  </si>
  <si>
    <t>01-Nov</t>
  </si>
  <si>
    <t>04-Nov</t>
  </si>
  <si>
    <t>22</t>
  </si>
  <si>
    <t>05-Nov</t>
  </si>
  <si>
    <t>08</t>
  </si>
  <si>
    <t>13</t>
  </si>
  <si>
    <t>16</t>
  </si>
  <si>
    <t>06-Nov</t>
  </si>
  <si>
    <t>17</t>
  </si>
  <si>
    <t>09-Nov</t>
  </si>
  <si>
    <t>09</t>
  </si>
  <si>
    <t>14</t>
  </si>
  <si>
    <t>11-Nov</t>
  </si>
  <si>
    <t>12-Nov</t>
  </si>
  <si>
    <t>13-Nov</t>
  </si>
  <si>
    <t>14-Nov</t>
  </si>
  <si>
    <t>Green</t>
  </si>
  <si>
    <t>33, 112, 0</t>
  </si>
  <si>
    <t>66, 95, 0</t>
  </si>
  <si>
    <t>Red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</si>
  <si>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</si>
  <si>
    <t>jonnygucks</t>
  </si>
  <si>
    <t>danniedge</t>
  </si>
  <si>
    <t>medicinegov</t>
  </si>
  <si>
    <t>esht_pathology</t>
  </si>
  <si>
    <t>nusratmedicine</t>
  </si>
  <si>
    <t>saramursic</t>
  </si>
  <si>
    <t>sarah__wright1</t>
  </si>
  <si>
    <t>jesslsainsbury</t>
  </si>
  <si>
    <t>melhayward</t>
  </si>
  <si>
    <t>rkchallen</t>
  </si>
  <si>
    <t>andy_tattersall</t>
  </si>
  <si>
    <t>edgehill</t>
  </si>
  <si>
    <t>strathbiomedeng</t>
  </si>
  <si>
    <t>agencynurse</t>
  </si>
  <si>
    <t>anna_chick</t>
  </si>
  <si>
    <t>merielchudleigh</t>
  </si>
  <si>
    <t>hannahlames1</t>
  </si>
  <si>
    <t>Still time.... #socmedhe19 https://t.co/erlVmTiBIN</t>
  </si>
  <si>
    <t>In case anyone needs the link to submit for #socmedhe19 https://t.co/oBoqZpp7n9 Open for submission till the 20th Nov, book as an #alt member for only £35! https://t.co/Y2M8um5r2y</t>
  </si>
  <si>
    <t>Brrrrrrr . . . . Ed is feeling the cold. Why not sign up for #SocMedHE19 Thursday 19th, you'll receive a warm welcome @edgehill. Submit an abstract before 20th of November. We can't wait to see you there! https://t.co/FDrPogfH7m https://t.co/tFBXXgtt8y</t>
  </si>
  <si>
    <t>It's lunch time, why not submit an abstract to #SocMedHE19 if you're using social media in HE come and share your practice with others @edgehill on the 19th of Dec. It's not too late to submit an abstract, closing date 20th Nov https://t.co/FDrPogfH7m https://t.co/tVwtB9nD0B</t>
  </si>
  <si>
    <t>@melhayward @SocMedHE This sounds brilliant, have you submitted your proposal @melhayward? I use Snapchat _xD83D__xDC7B_ with my @StrathBiomedEng Prosthetics and Orthotics students. I’d love to hear about how you and others are using SM with students in health care. #SocMedHE19</t>
  </si>
  <si>
    <t>@SocMedHe My research proposal is ‘An explanatory mixed-methods study to gain an understanding of UK student nurses’ perception and use of social media as a supportive learning tool’ #socmedhe19 https://t.co/L0to9FTbvy</t>
  </si>
  <si>
    <t>@suebecks @KiuSum @Wonkhe @SocMedHE @SFaulknerPandO @A_L_T Haha look at this ! #socmedhe19 Ed’s friends ! https://t.co/2a6FLHGZZ3</t>
  </si>
  <si>
    <t>Y1W7D1
Just spoken to my colleagues.
I can feel that this year's #SocMedHE19 @SocMedHE is going to be _xD83D__xDCAF_ amazing!_xD83D__xDC4C__xD83C__xDFFB_
(P.S. I've finally met Sue after all these years...via technology. So close yet so far!)
#LegoNutSciGradGoesPhD @SFaulknerPandO @suebecks @debbaff</t>
  </si>
  <si>
    <t>Come along to #SocMedHE19 ..... don’t just take our word for it. Take a look _xD83D__xDC40_ at this thread _xD83E__xDDF5_ of comments from participants who attended last year. https://t.co/eQSTesJThD</t>
  </si>
  <si>
    <t>@hannahlames1 @MerielChudleigh @Anna_Chick @AgencyNurse Hi @hannahlames1 if you have any questions about #SocMedHE19 please don't hesitate to ask.</t>
  </si>
  <si>
    <t>If you'd like to find out more about using Social Media in your Learning and Teaching please do come and join us @edgehill #SocMedHE19 on the 19th of December for just £75 . . £35 with @A_L_T membership! https://t.co/ViEJTyfdXh https://t.co/ugVFYAmnv1</t>
  </si>
  <si>
    <t>Sooooo.... who would LOVE to go to a conference that made last years attendees give feedback like this: [a thread ]  *spoiler alert - you CAN go to a conference like this! #SocMedHE18 &amp;gt;#SocMedHE19</t>
  </si>
  <si>
    <t>“Unlike most face-to-face events, this has a real feel good energy about it.  People were genuinely excited to see one and another, meet new people - an infectious atmosphere.” #SocMedHE18 &amp;gt;#SocMedHE19</t>
  </si>
  <si>
    <t>“The relaxed friendly feel to the event was a major strength” #SocMedHE18 &amp;gt;#SocMedHE19</t>
  </si>
  <si>
    <t>“The openness and transparency was welcome and contagious and the sense of fun encouraged more sharing.” #SocMedHE18 &amp;gt;#SocMedHE19</t>
  </si>
  <si>
    <t>“Fantastic atmosphere” #SocMedHE18 &amp;gt;#SocMedHE19</t>
  </si>
  <si>
    <t>“All in all a fabulous conference.” #SocMedHE18 &amp;gt;#SocMedHE19</t>
  </si>
  <si>
    <t>"good group / inclusive atmosphere" #SocMedHE18 &amp;gt;#SocMedHE19</t>
  </si>
  <si>
    <t>"Really lovely atmosphere of friendly and engaging participants" #SocMedHE18 &amp;gt;#SocMedHE19</t>
  </si>
  <si>
    <t>The SocMedHE days really are the most friendliest, supportive, exciting, innovative, inclusive and just plain good fun conferences of the year! Proposals are open for one more week only - don't miss out! #SoCMedHE19  https://t.co/pKW6fHRB7d</t>
  </si>
  <si>
    <t>@RKChallen is right...... there’s still time to submit an abstract for #SocMEdHE19,  ⏰ closing date is the 20th of November ⏰ https://t.co/zz2vPSb6XX</t>
  </si>
  <si>
    <t>@suebecks @ProfSallyBrown I’ll second that you’ll not find a more friendly, welcoming conference than #SocMedHE19 The great news is it’s not too late to submit an abstract https://t.co/2WstwbMNJm</t>
  </si>
  <si>
    <t>@suebecks @ProfSallyBrown ⏰ Closing date for abstracts is 20th of Nov #SocMedHE19 ⏰</t>
  </si>
  <si>
    <t>Social Media for Learning in Higher Education Conference 2019 - The Centre for Learning and Teaching (CLT) https://t.co/yLSENBJyXb #socmedhe #socmedhe19
- nice, friendly conference. https://t.co/s0jAHcKjAk</t>
  </si>
  <si>
    <t>https://twitter.com/SocMedHE/status/1187281626537086977</t>
  </si>
  <si>
    <t>https://www.edgehill.ac.uk/clt/centre-learning-teaching-clt/conferences-and-events/</t>
  </si>
  <si>
    <t>https://twitter.com/melhayward/status/1190927698148941824</t>
  </si>
  <si>
    <t>https://store.edgehill.ac.uk/conferences-and-events/conferences/conferences/the-social-media-for-learning-in-higher-education-conference-thursday-19th-december-2019</t>
  </si>
  <si>
    <t>https://www.edgehill.ac.uk/clt/conference-2014/social-media-for-learning-in-higher-education-conference-2019/</t>
  </si>
  <si>
    <t>https://twitter.com/RKChallen/status/1194936055537000449</t>
  </si>
  <si>
    <t>https://www.edgehill.ac.uk/clt/centre-learning-teaching-clt/conferences-and-events/ https://twitter.com/scottturneruon/status/1187089731034796032</t>
  </si>
  <si>
    <t>https://www.edgehill.ac.uk/clt/conference-2014/social-media-for-learning-in-higher-education-conference-2019/?tab=submit-your-proposal-here</t>
  </si>
  <si>
    <t>https://twitter.com/RKChallen/status/1194936044967387136</t>
  </si>
  <si>
    <t>https://www.edgehill.ac.uk/clt/conference-2014/social-media-for-learning-in-higher-education-conference-2019/?utm_content=bufferbef73&amp;utm_medium=social&amp;utm_source=twitter.com&amp;utm_campaign=buffer</t>
  </si>
  <si>
    <t>socmedhe19 legonutscigradgoesphd</t>
  </si>
  <si>
    <t>socmedhe18 socmedhe19</t>
  </si>
  <si>
    <t>socmedhe19 alt</t>
  </si>
  <si>
    <t>socmedhe socmedhe19</t>
  </si>
  <si>
    <t>https://pbs.twimg.com/media/EIocxGYXsAEBPMX.jpg</t>
  </si>
  <si>
    <t>https://pbs.twimg.com/media/EJVr9JQWkAMBJag.png</t>
  </si>
  <si>
    <t>https://pbs.twimg.com/media/EJPOh7cW4AAML-W.png</t>
  </si>
  <si>
    <t>https://pbs.twimg.com/media/EJQJPuuWwAAlLZZ.png</t>
  </si>
  <si>
    <t>https://pbs.twimg.com/media/EJV7h-yX0AEhMHV.jpg</t>
  </si>
  <si>
    <t>http://pbs.twimg.com/profile_images/1149448287667314689/la9ljH4e_normal.jpg</t>
  </si>
  <si>
    <t>http://pbs.twimg.com/profile_images/924387507072131073/nFTEbQzK_normal.jpg</t>
  </si>
  <si>
    <t>http://pbs.twimg.com/profile_images/1187126428653047809/GARFFNrI_normal.jpg</t>
  </si>
  <si>
    <t>http://pbs.twimg.com/profile_images/976468361868730368/q8SSX7xY_normal.jpg</t>
  </si>
  <si>
    <t>http://pbs.twimg.com/profile_images/1156863293828534272/IfKckWAd_normal.jpg</t>
  </si>
  <si>
    <t>http://pbs.twimg.com/profile_images/934543152861589505/yPZfYsDw_normal.jpg</t>
  </si>
  <si>
    <t>http://pbs.twimg.com/profile_images/1064628081363742721/NVh24-lS_normal.jpg</t>
  </si>
  <si>
    <t>http://pbs.twimg.com/profile_images/1176820487457894400/WkvX3c3X_normal.png</t>
  </si>
  <si>
    <t>http://pbs.twimg.com/profile_images/847763097796452353/va0rEOzL_normal.jpg</t>
  </si>
  <si>
    <t>http://pbs.twimg.com/profile_images/832657387660009473/C5MRwE0Y_normal.jpg</t>
  </si>
  <si>
    <t>http://pbs.twimg.com/profile_images/1030813591748964352/SK1WVieR_normal.jpg</t>
  </si>
  <si>
    <t>09:58:48</t>
  </si>
  <si>
    <t>10:01:23</t>
  </si>
  <si>
    <t>09:16:35</t>
  </si>
  <si>
    <t>12:20:10</t>
  </si>
  <si>
    <t>12:24:23</t>
  </si>
  <si>
    <t>13:10:54</t>
  </si>
  <si>
    <t>13:15:13</t>
  </si>
  <si>
    <t>13:25:44</t>
  </si>
  <si>
    <t>13:39:39</t>
  </si>
  <si>
    <t>09:28:35</t>
  </si>
  <si>
    <t>15:37:06</t>
  </si>
  <si>
    <t>09:48:14</t>
  </si>
  <si>
    <t>16:49:42</t>
  </si>
  <si>
    <t>18:02:47</t>
  </si>
  <si>
    <t>18:08:01</t>
  </si>
  <si>
    <t>19:50:28</t>
  </si>
  <si>
    <t>21:58:07</t>
  </si>
  <si>
    <t>09:56:36</t>
  </si>
  <si>
    <t>21:58:13</t>
  </si>
  <si>
    <t>19:17:27</t>
  </si>
  <si>
    <t>21:39:49</t>
  </si>
  <si>
    <t>22:19:04</t>
  </si>
  <si>
    <t>17:58:27</t>
  </si>
  <si>
    <t>14:33:33</t>
  </si>
  <si>
    <t>21:38:23</t>
  </si>
  <si>
    <t>14:06:43</t>
  </si>
  <si>
    <t>13:11:30</t>
  </si>
  <si>
    <t>11:12:08</t>
  </si>
  <si>
    <t>11:12:09</t>
  </si>
  <si>
    <t>11:12:10</t>
  </si>
  <si>
    <t>11:12:11</t>
  </si>
  <si>
    <t>14:34:13</t>
  </si>
  <si>
    <t>14:34:20</t>
  </si>
  <si>
    <t>14:38:07</t>
  </si>
  <si>
    <t>14:55:25</t>
  </si>
  <si>
    <t>08:05:41</t>
  </si>
  <si>
    <t>19:22:41</t>
  </si>
  <si>
    <t>17:28:40</t>
  </si>
  <si>
    <t>17:29:42</t>
  </si>
  <si>
    <t>17:53:34</t>
  </si>
  <si>
    <t>22:18:11</t>
  </si>
  <si>
    <t>08:05:44</t>
  </si>
  <si>
    <t>08:00:26</t>
  </si>
  <si>
    <t>12:16:58</t>
  </si>
  <si>
    <t>14:29:41</t>
  </si>
  <si>
    <t>17:56:46</t>
  </si>
  <si>
    <t>17:56:55</t>
  </si>
  <si>
    <t>15:14:45</t>
  </si>
  <si>
    <t>https://twitter.com/uoncomputing/status/1193105651741995008</t>
  </si>
  <si>
    <t>https://twitter.com/uoncomputing/status/1193106300110082048</t>
  </si>
  <si>
    <t>https://twitter.com/cwaterhouse_e/status/1194544576473767936</t>
  </si>
  <si>
    <t>https://twitter.com/jonnygucks/status/1194590777147580416</t>
  </si>
  <si>
    <t>https://twitter.com/danniedge/status/1194591838969171969</t>
  </si>
  <si>
    <t>https://twitter.com/medicinegov/status/1194603543996571648</t>
  </si>
  <si>
    <t>https://twitter.com/esht_pathology/status/1194604632871522308</t>
  </si>
  <si>
    <t>https://twitter.com/ntutilt/status/1194607278487457792</t>
  </si>
  <si>
    <t>https://twitter.com/nusratmedicine/status/1194610782249660422</t>
  </si>
  <si>
    <t>https://twitter.com/livinginhope/status/1194547597945573376</t>
  </si>
  <si>
    <t>https://twitter.com/livinginhope/status/1194640338511642624</t>
  </si>
  <si>
    <t>https://twitter.com/neilwithnell/status/1194552541981413378</t>
  </si>
  <si>
    <t>https://twitter.com/neilwithnell/status/1194658608757248000</t>
  </si>
  <si>
    <t>https://twitter.com/saramursic/status/1194677000620916738</t>
  </si>
  <si>
    <t>https://twitter.com/sarah__wright1/status/1194678316118269953</t>
  </si>
  <si>
    <t>https://twitter.com/jesslsainsbury/status/1194704101067673600</t>
  </si>
  <si>
    <t>https://twitter.com/sfaulknerpando/status/1194736225338494976</t>
  </si>
  <si>
    <t>https://twitter.com/melhayward/status/1190930770044563456</t>
  </si>
  <si>
    <t>https://twitter.com/sfaulknerpando/status/1194736248004456448</t>
  </si>
  <si>
    <t>https://twitter.com/debbaff/status/1191796686202556416</t>
  </si>
  <si>
    <t>https://twitter.com/kiusum/status/1194006843250622464</t>
  </si>
  <si>
    <t>https://twitter.com/debbaff/status/1194016720492601344</t>
  </si>
  <si>
    <t>https://twitter.com/debbaff/status/1194675908847841285</t>
  </si>
  <si>
    <t>https://twitter.com/debbaff/status/1194986734020378624</t>
  </si>
  <si>
    <t>https://twitter.com/socmedhe/status/1194731255725723653</t>
  </si>
  <si>
    <t>https://twitter.com/socmedhe/status/1194979980360458240</t>
  </si>
  <si>
    <t>https://twitter.com/rkchallen/status/1194603694920216576</t>
  </si>
  <si>
    <t>https://twitter.com/rkchallen/status/1194936044967387136</t>
  </si>
  <si>
    <t>https://twitter.com/rkchallen/status/1194936046531809281</t>
  </si>
  <si>
    <t>https://twitter.com/rkchallen/status/1194936047823663105</t>
  </si>
  <si>
    <t>https://twitter.com/rkchallen/status/1194936048956190720</t>
  </si>
  <si>
    <t>https://twitter.com/rkchallen/status/1194936050143154176</t>
  </si>
  <si>
    <t>https://twitter.com/rkchallen/status/1194936051577565184</t>
  </si>
  <si>
    <t>https://twitter.com/rkchallen/status/1194936053087510529</t>
  </si>
  <si>
    <t>https://twitter.com/rkchallen/status/1194936054257725440</t>
  </si>
  <si>
    <t>https://twitter.com/rkchallen/status/1194936055537000449</t>
  </si>
  <si>
    <t>https://twitter.com/socmedhe/status/1194986902216204288</t>
  </si>
  <si>
    <t>https://twitter.com/socmedhe/status/1194986928006926341</t>
  </si>
  <si>
    <t>https://twitter.com/socmedhe/status/1194987879950376960</t>
  </si>
  <si>
    <t>https://twitter.com/andy_tattersall/status/1194992236490039296</t>
  </si>
  <si>
    <t>https://twitter.com/nomadwarmachine/status/1187278977725063168</t>
  </si>
  <si>
    <t>https://twitter.com/nomadwarmachine/status/1194697106147160064</t>
  </si>
  <si>
    <t>https://twitter.com/sfaulknerpando/status/1194306027669409794</t>
  </si>
  <si>
    <t>https://twitter.com/sfaulknerpando/status/1194306286009106432</t>
  </si>
  <si>
    <t>https://twitter.com/scottturneruon/status/1194312292856451072</t>
  </si>
  <si>
    <t>https://twitter.com/suebecks/status/1194741273829265408</t>
  </si>
  <si>
    <t>https://twitter.com/socmedhe/status/1190178093027254272</t>
  </si>
  <si>
    <t>https://twitter.com/socmedhe/status/1194525414967926785</t>
  </si>
  <si>
    <t>https://twitter.com/socmedhe/status/1194589972856295425</t>
  </si>
  <si>
    <t>https://twitter.com/socmedhe/status/1194985760396578816</t>
  </si>
  <si>
    <t>https://twitter.com/scottturneruon/status/1194675484795293698</t>
  </si>
  <si>
    <t>https://twitter.com/scottturneruon/status/1194675523382853633</t>
  </si>
  <si>
    <t>https://twitter.com/scottturneruon/status/1194997101593288704</t>
  </si>
  <si>
    <t>1193105651741995008</t>
  </si>
  <si>
    <t>1193106300110082048</t>
  </si>
  <si>
    <t>1194544576473767936</t>
  </si>
  <si>
    <t>1194590777147580416</t>
  </si>
  <si>
    <t>1194591838969171969</t>
  </si>
  <si>
    <t>1194603543996571648</t>
  </si>
  <si>
    <t>1194604632871522308</t>
  </si>
  <si>
    <t>1194607278487457792</t>
  </si>
  <si>
    <t>1194610782249660422</t>
  </si>
  <si>
    <t>1194547597945573376</t>
  </si>
  <si>
    <t>1194640338511642624</t>
  </si>
  <si>
    <t>1194552541981413378</t>
  </si>
  <si>
    <t>1194658608757248000</t>
  </si>
  <si>
    <t>1194677000620916738</t>
  </si>
  <si>
    <t>1194678316118269953</t>
  </si>
  <si>
    <t>1194704101067673600</t>
  </si>
  <si>
    <t>1194736225338494976</t>
  </si>
  <si>
    <t>1190930770044563456</t>
  </si>
  <si>
    <t>1194736248004456448</t>
  </si>
  <si>
    <t>1191796686202556416</t>
  </si>
  <si>
    <t>1194006843250622464</t>
  </si>
  <si>
    <t>1194016720492601344</t>
  </si>
  <si>
    <t>1194675908847841285</t>
  </si>
  <si>
    <t>1194986734020378624</t>
  </si>
  <si>
    <t>1194731255725723653</t>
  </si>
  <si>
    <t>1194979980360458240</t>
  </si>
  <si>
    <t>1194603694920216576</t>
  </si>
  <si>
    <t>1194936044967387136</t>
  </si>
  <si>
    <t>1194936046531809281</t>
  </si>
  <si>
    <t>1194936047823663105</t>
  </si>
  <si>
    <t>1194936048956190720</t>
  </si>
  <si>
    <t>1194936050143154176</t>
  </si>
  <si>
    <t>1194936051577565184</t>
  </si>
  <si>
    <t>1194936053087510529</t>
  </si>
  <si>
    <t>1194936054257725440</t>
  </si>
  <si>
    <t>1194936055537000449</t>
  </si>
  <si>
    <t>1194986902216204288</t>
  </si>
  <si>
    <t>1194986928006926341</t>
  </si>
  <si>
    <t>1194987879950376960</t>
  </si>
  <si>
    <t>1194992236490039296</t>
  </si>
  <si>
    <t>1187278977725063168</t>
  </si>
  <si>
    <t>1194697106147160064</t>
  </si>
  <si>
    <t>1194306027669409794</t>
  </si>
  <si>
    <t>1194306286009106432</t>
  </si>
  <si>
    <t>1194312292856451072</t>
  </si>
  <si>
    <t>1194741273829265408</t>
  </si>
  <si>
    <t>1190178093027254272</t>
  </si>
  <si>
    <t>1194525414967926785</t>
  </si>
  <si>
    <t>1194589972856295425</t>
  </si>
  <si>
    <t>1194985760396578816</t>
  </si>
  <si>
    <t>1194675484795293698</t>
  </si>
  <si>
    <t>1194675523382853633</t>
  </si>
  <si>
    <t>1194997101593288704</t>
  </si>
  <si>
    <t>1191792431311794177</t>
  </si>
  <si>
    <t>1192211836940234752</t>
  </si>
  <si>
    <t>1194590969766797312</t>
  </si>
  <si>
    <t>1194303343566479365</t>
  </si>
  <si>
    <t>20133813</t>
  </si>
  <si>
    <t>784101598691745792</t>
  </si>
  <si>
    <t>19968678</t>
  </si>
  <si>
    <t>859771153321259009</t>
  </si>
  <si>
    <t>1187281626537086977</t>
  </si>
  <si>
    <t>1190927698148941824</t>
  </si>
  <si>
    <t>Buffer</t>
  </si>
  <si>
    <t>-1.8519024,51.535198 
-1.719477,51.535198 
-1.719477,51.6108189 
-1.8519024,51.6108189</t>
  </si>
  <si>
    <t>Swindon, England</t>
  </si>
  <si>
    <t>381b5744987ae0bd</t>
  </si>
  <si>
    <t>Swindon</t>
  </si>
  <si>
    <t>https://api.twitter.com/1.1/geo/id/381b5744987ae0bd.json</t>
  </si>
  <si>
    <t>Jonny Guckian</t>
  </si>
  <si>
    <t>Danielle Edge</t>
  </si>
  <si>
    <t>@MEDICINEGOV #MEDLEARN _xD83C__xDFA5_ _xD83D__xDCF2_</t>
  </si>
  <si>
    <t>ESHT_Pathology</t>
  </si>
  <si>
    <t>@NusratMedicine _xD83C__xDFA5_</t>
  </si>
  <si>
    <t>Sara Muršić</t>
  </si>
  <si>
    <t>Sarah Wright</t>
  </si>
  <si>
    <t>Jessica Sainsbury #FundOurFuture _xD83D__xDD77_</t>
  </si>
  <si>
    <t>Biomed Engineering</t>
  </si>
  <si>
    <t>Melanie Hayward RN SCPHN RNT FHEA</t>
  </si>
  <si>
    <t>Teresa Chinn MBE RN _xD83D__xDC9C_</t>
  </si>
  <si>
    <t>Anna Chick</t>
  </si>
  <si>
    <t>Meriel Chudleigh _xD83D__xDC18_</t>
  </si>
  <si>
    <t>Hannah Ames</t>
  </si>
  <si>
    <t>Rachel Challen PFHEA</t>
  </si>
  <si>
    <t>Andy Tattersall</t>
  </si>
  <si>
    <t>A leading campus-based university offering a wide range of innovative undergraduate and postgraduate degree programmes. Enquiries answered Mon-Fri, 9am-5pm.</t>
  </si>
  <si>
    <t>Derry’s palest Junior Doctor. Founder @MedisenseMeded | Director @asmeofficial | #SoMe guy @tasme_uk | #MUFC, #dermatology &amp; pun enthusiast.</t>
  </si>
  <si>
    <t>Children's Nurse Lecturer @DCN_LSBU | Passionate about training our future Children's Nurses | Views expressed are my own</t>
  </si>
  <si>
    <t>SHARE YOUR STORY
_xD83D__xDD34_#MEDLEARN _xD83D__xDD34_#TeamNHS _xD83D__xDD34_#MedStudent ⚫️#TeamPatient ⚫️#NHS ⚫️#NewMedia</t>
  </si>
  <si>
    <t>East Sussex Healthcare Pathology. Testing over 8 million samples every year. ISO15189 #Microbiology, #Chemistry, #Haematology and #Histology. Part of @ESHT_TCS</t>
  </si>
  <si>
    <t>_xD83D__xDD38_CEO @MedicineGov #MedLearn_xD83D__xDD38_#TeamNHS_xD83D__xDC99__xD83D__xDD38_#MedStudent_xD83D__xDD38_#TeamPatient_xD83D__xDC9A__xD83D__xDD38_#NHS_xD83D__xDD38_#PatientVlog (my views, not my organisations or the tabloid trashy old media)</t>
  </si>
  <si>
    <t>_xD83D__xDCDA_ PhD in Education (Augmented Reality + Engagement + ADHD)
       _xD83D__xDC54_ Graduate Teaching Assistant @edgehill             _xD83E__xDDE9__xD83D__xDCF2_ _xD83D__xDCA1_ https://t.co/NuF6tuATl4</t>
  </si>
  <si>
    <t>Senior Lecturer in Prim Ed @Edgehill _xD83C__xDF93_Senior T&amp;L Fellowship Lead interest in #Edtech _xD83D__xDCBB_#ADE2015  Social media researcher _xD83D__xDCF1_@TES writer _xD83D__xDCF8_sarah__wright1</t>
  </si>
  <si>
    <t>Final Yr StN (A&amp;MH)| #WeUoSNurses | @RCNStudents VC | @SouthEastRCN Board Member | #StNProject Leader | @UoS_CHEP Transitions | she/her _xD83C__xDFF3_️‍_xD83C__xDF08_ #WeAreTheNHS</t>
  </si>
  <si>
    <t>Nursing academic, BJSN Ed board. Expertise in #childnursing #publichealth #safeguarding. Research interest #SoMe Views are my own. Voice behind @bucksuninurses</t>
  </si>
  <si>
    <t>A social media nurse, @WeNurses founder #WeNurses &amp; a reluctant runner in my spare time #NursesActive #10kfornurses _xD83D__xDC9C_</t>
  </si>
  <si>
    <t>Lecturer in Child Health Nursing and Admissions Tutor at Plymouth University and Proud Child Health Nurse</t>
  </si>
  <si>
    <t>Nurse &amp; Educator.
Still learning...</t>
  </si>
  <si>
    <t>Adult Nurse Lecturer, 16yrs Neuro Critical Care Nurse. Love nursing, innovation, simulation, physiology, biology. 
Plymouth University</t>
  </si>
  <si>
    <t>Learning, Teaching and Staff Dev Mngr, #NTUHum @TrentUni, PFHEA, SCMALT, #LFAuroran, Athena Swan Champ, #altc Blog Editor, https://t.co/nHFD0KPko7</t>
  </si>
  <si>
    <t>Mischievous chap - OER, OA, Tech, Social Media, Altmetrics, Vinyl &amp; other fads - Research Coms trainer for hire. @jisc Social Media Superstar, keynote speaker</t>
  </si>
  <si>
    <t>Ormskirk, Lancashire, UK</t>
  </si>
  <si>
    <t>Leeds, England</t>
  </si>
  <si>
    <t>Manchester, England</t>
  </si>
  <si>
    <t>Manchester, England UK</t>
  </si>
  <si>
    <t>Liverpool, England</t>
  </si>
  <si>
    <t>Lancashire</t>
  </si>
  <si>
    <t>Southampton, UK</t>
  </si>
  <si>
    <t>Buckinghamshire</t>
  </si>
  <si>
    <t>Cornwall, UK</t>
  </si>
  <si>
    <t>http://t.co/WqJXRafMGI</t>
  </si>
  <si>
    <t>https://t.co/kH1gy7tCID</t>
  </si>
  <si>
    <t>https://t.co/S0K7PqMx9v</t>
  </si>
  <si>
    <t>https://t.co/q3mDRo7zX3</t>
  </si>
  <si>
    <t>https://t.co/Zhyf9cQipz</t>
  </si>
  <si>
    <t>https://t.co/WqJXRafeRa</t>
  </si>
  <si>
    <t>https://t.co/SchIebDif9</t>
  </si>
  <si>
    <t>https://t.co/UBOio0VEqZ</t>
  </si>
  <si>
    <t>https://t.co/6Spi7u6BQl</t>
  </si>
  <si>
    <t>https://t.co/NfoMJJHTtl</t>
  </si>
  <si>
    <t>https://t.co/6Yn8TCd0KZ</t>
  </si>
  <si>
    <t>https://t.co/mQZdQOrCAe</t>
  </si>
  <si>
    <t>https://t.co/8QerwBA5PJ</t>
  </si>
  <si>
    <t>https://pbs.twimg.com/profile_banners/14908181/1566203432</t>
  </si>
  <si>
    <t>https://pbs.twimg.com/profile_banners/159626527/1513897848</t>
  </si>
  <si>
    <t>https://pbs.twimg.com/profile_banners/54259070/1564322209</t>
  </si>
  <si>
    <t>https://pbs.twimg.com/profile_banners/3311856665/1573236062</t>
  </si>
  <si>
    <t>https://pbs.twimg.com/profile_banners/974590030445514753/1524842205</t>
  </si>
  <si>
    <t>https://pbs.twimg.com/profile_banners/3678721937/1573167406</t>
  </si>
  <si>
    <t>https://pbs.twimg.com/profile_banners/3086163993/1438795379</t>
  </si>
  <si>
    <t>https://pbs.twimg.com/profile_banners/204746761/1569449971</t>
  </si>
  <si>
    <t>https://pbs.twimg.com/profile_banners/20992039/1568717070</t>
  </si>
  <si>
    <t>https://pbs.twimg.com/profile_banners/4074758303/1446205340</t>
  </si>
  <si>
    <t>https://pbs.twimg.com/profile_banners/20133813/1451845144</t>
  </si>
  <si>
    <t>https://pbs.twimg.com/profile_banners/212935959/1566481571</t>
  </si>
  <si>
    <t>https://pbs.twimg.com/profile_banners/20172991/1531326091</t>
  </si>
  <si>
    <t>https://pbs.twimg.com/profile_banners/559593264/1372658744</t>
  </si>
  <si>
    <t>https://pbs.twimg.com/profile_banners/784101598691745792/1475951553</t>
  </si>
  <si>
    <t>https://pbs.twimg.com/profile_banners/19968678/1568647447</t>
  </si>
  <si>
    <t>https://pbs.twimg.com/profile_banners/263182459/1460110373</t>
  </si>
  <si>
    <t>http://pbs.twimg.com/profile_images/876750567183462400/c7tK8Hod_normal.jpg</t>
  </si>
  <si>
    <t>http://pbs.twimg.com/profile_images/660057558628114432/kJMuXFFN_normal.jpg</t>
  </si>
  <si>
    <t>http://pbs.twimg.com/profile_images/1127474739247759360/Bqjhv2ii_normal.jpg</t>
  </si>
  <si>
    <t>http://pbs.twimg.com/profile_images/645137978034114560/vLWsVJ_u_normal.jpg</t>
  </si>
  <si>
    <t>http://pbs.twimg.com/profile_images/2162629389/imgres_normal.jpg</t>
  </si>
  <si>
    <t>http://pbs.twimg.com/profile_images/784823806388998144/Xo2ubVym_normal.jpg</t>
  </si>
  <si>
    <t>https://twitter.com/edgehill</t>
  </si>
  <si>
    <t>https://twitter.com/jonnygucks</t>
  </si>
  <si>
    <t>https://twitter.com/danniedge</t>
  </si>
  <si>
    <t>https://twitter.com/medicinegov</t>
  </si>
  <si>
    <t>https://twitter.com/esht_pathology</t>
  </si>
  <si>
    <t>https://twitter.com/nusratmedicine</t>
  </si>
  <si>
    <t>https://twitter.com/saramursic</t>
  </si>
  <si>
    <t>https://twitter.com/sarah__wright1</t>
  </si>
  <si>
    <t>https://twitter.com/jesslsainsbury</t>
  </si>
  <si>
    <t>https://twitter.com/strathbiomedeng</t>
  </si>
  <si>
    <t>https://twitter.com/melhayward</t>
  </si>
  <si>
    <t>https://twitter.com/agencynurse</t>
  </si>
  <si>
    <t>https://twitter.com/anna_chick</t>
  </si>
  <si>
    <t>https://twitter.com/merielchudleigh</t>
  </si>
  <si>
    <t>https://twitter.com/hannahlames1</t>
  </si>
  <si>
    <t>https://twitter.com/rkchallen</t>
  </si>
  <si>
    <t>https://twitter.com/andy_tattersall</t>
  </si>
  <si>
    <t>uoncomputing
In case anyone needs the link to
submit for #socmedhe19 https://t.co/oBoqZpp7n9
Open for submission till the 20th
Nov, book as an #alt member for
only £35! https://t.co/Y2M8um5r2y</t>
  </si>
  <si>
    <t>scottturneruon
Social Media for Learning in Higher
Education Conference 2019 - The
Centre for Learning and Teaching
(CLT) https://t.co/yLSENBJyXb #socmedhe
#socmedhe19 - nice, friendly conference.
https://t.co/s0jAHcKjAk</t>
  </si>
  <si>
    <t xml:space="preserve">leefallin
</t>
  </si>
  <si>
    <t>nomadwarmachine
Brrrrrrr . . . . Ed is feeling
the cold. Why not sign up for #SocMedHE19
Thursday 19th, you'll receive a
warm welcome @edgehill. Submit
an abstract before 20th of November.
We can't wait to see you there!
https://t.co/FDrPogfH7m https://t.co/tFBXXgtt8y</t>
  </si>
  <si>
    <t xml:space="preserve">belld17
</t>
  </si>
  <si>
    <t>cwaterhouse_e
Brrrrrrr . . . . Ed is feeling
the cold. Why not sign up for #SocMedHE19
Thursday 19th, you'll receive a
warm welcome @edgehill. Submit
an abstract before 20th of November.
We can't wait to see you there!
https://t.co/FDrPogfH7m https://t.co/tFBXXgtt8y</t>
  </si>
  <si>
    <t xml:space="preserve">edgehill
</t>
  </si>
  <si>
    <t>jonnygucks
It's lunch time, why not submit
an abstract to #SocMedHE19 if you're
using social media in HE come and
share your practice with others
@edgehill on the 19th of Dec. It's
not too late to submit an abstract,
closing date 20th Nov https://t.co/FDrPogfH7m
https://t.co/tVwtB9nD0B</t>
  </si>
  <si>
    <t>danniedge
It's lunch time, why not submit
an abstract to #SocMedHE19 if you're
using social media in HE come and
share your practice with others
@edgehill on the 19th of Dec. It's
not too late to submit an abstract,
closing date 20th Nov https://t.co/FDrPogfH7m
https://t.co/tVwtB9nD0B</t>
  </si>
  <si>
    <t>medicinegov
It's lunch time, why not submit
an abstract to #SocMedHE19 if you're
using social media in HE come and
share your practice with others
@edgehill on the 19th of Dec. It's
not too late to submit an abstract,
closing date 20th Nov https://t.co/FDrPogfH7m
https://t.co/tVwtB9nD0B</t>
  </si>
  <si>
    <t>esht_pathology
It's lunch time, why not submit
an abstract to #SocMedHE19 if you're
using social media in HE come and
share your practice with others
@edgehill on the 19th of Dec. It's
not too late to submit an abstract,
closing date 20th Nov https://t.co/FDrPogfH7m
https://t.co/tVwtB9nD0B</t>
  </si>
  <si>
    <t>ntutilt
It's lunch time, why not submit
an abstract to #SocMedHE19 if you're
using social media in HE come and
share your practice with others
@edgehill on the 19th of Dec. It's
not too late to submit an abstract,
closing date 20th Nov https://t.co/FDrPogfH7m
https://t.co/tVwtB9nD0B</t>
  </si>
  <si>
    <t>nusratmedicine
It's lunch time, why not submit
an abstract to #SocMedHE19 if you're
using social media in HE come and
share your practice with others
@edgehill on the 19th of Dec. It's
not too late to submit an abstract,
closing date 20th Nov https://t.co/FDrPogfH7m
https://t.co/tVwtB9nD0B</t>
  </si>
  <si>
    <t>livinginhope
It's lunch time, why not submit
an abstract to #SocMedHE19 if you're
using social media in HE come and
share your practice with others
@edgehill on the 19th of Dec. It's
not too late to submit an abstract,
closing date 20th Nov https://t.co/FDrPogfH7m
https://t.co/tVwtB9nD0B</t>
  </si>
  <si>
    <t>neilwithnell
It's lunch time, why not submit
an abstract to #SocMedHE19 if you're
using social media in HE come and
share your practice with others
@edgehill on the 19th of Dec. It's
not too late to submit an abstract,
closing date 20th Nov https://t.co/FDrPogfH7m
https://t.co/tVwtB9nD0B</t>
  </si>
  <si>
    <t>saramursic
Brrrrrrr . . . . Ed is feeling
the cold. Why not sign up for #SocMedHE19
Thursday 19th, you'll receive a
warm welcome @edgehill. Submit
an abstract before 20th of November.
We can't wait to see you there!
https://t.co/FDrPogfH7m https://t.co/tFBXXgtt8y</t>
  </si>
  <si>
    <t>sarah__wright1
It's lunch time, why not submit
an abstract to #SocMedHE19 if you're
using social media in HE come and
share your practice with others
@edgehill on the 19th of Dec. It's
not too late to submit an abstract,
closing date 20th Nov https://t.co/FDrPogfH7m
https://t.co/tVwtB9nD0B</t>
  </si>
  <si>
    <t>jesslsainsbury
It's lunch time, why not submit
an abstract to #SocMedHE19 if you're
using social media in HE come and
share your practice with others
@edgehill on the 19th of Dec. It's
not too late to submit an abstract,
closing date 20th Nov https://t.co/FDrPogfH7m
https://t.co/tVwtB9nD0B</t>
  </si>
  <si>
    <t xml:space="preserve">strathbiomedeng
</t>
  </si>
  <si>
    <t>melhayward
@SocMedHe My research proposal
is ‘An explanatory mixed-methods
study to gain an understanding
of UK student nurses’ perception
and use of social media as a supportive
learning tool’ #socmedhe19 https://t.co/L0to9FTbvy</t>
  </si>
  <si>
    <t xml:space="preserve">a_l_t
</t>
  </si>
  <si>
    <t xml:space="preserve">agencynurse
</t>
  </si>
  <si>
    <t xml:space="preserve">anna_chick
</t>
  </si>
  <si>
    <t xml:space="preserve">merielchudleigh
</t>
  </si>
  <si>
    <t>rkchallen
The SocMedHE days really are the
most friendliest, supportive, exciting,
innovative, inclusive and just
plain good fun conferences of the
year! Proposals are open for one
more week only - don't miss out!
#SoCMedHE19 https://t.co/pKW6fHRB7d</t>
  </si>
  <si>
    <t>andy_tattersall
Come along to #SocMedHE19 .....
don’t just take our word for it.
Take a look _xD83D__xDC40_ at this thread _xD83E__xDDF5_
of comments from participants who
attended last year. https://t.co/eQSTesJThD</t>
  </si>
  <si>
    <t>uw_alumni</t>
  </si>
  <si>
    <t>damienridge</t>
  </si>
  <si>
    <t>annacheshire1</t>
  </si>
  <si>
    <t>sdeb68</t>
  </si>
  <si>
    <t>peter_bonfield</t>
  </si>
  <si>
    <t>uniwestminster</t>
  </si>
  <si>
    <t>justinharoun</t>
  </si>
  <si>
    <t>uw_bms</t>
  </si>
  <si>
    <t>ifstnews</t>
  </si>
  <si>
    <t>imperialmed</t>
  </si>
  <si>
    <t>uowsss</t>
  </si>
  <si>
    <t>debbihusbands</t>
  </si>
  <si>
    <t>uw_careers</t>
  </si>
  <si>
    <t>uow_camri</t>
  </si>
  <si>
    <t>anthonymacknick</t>
  </si>
  <si>
    <t>ondemandbob</t>
  </si>
  <si>
    <t>uniwestlib</t>
  </si>
  <si>
    <t>enviromentalsoc</t>
  </si>
  <si>
    <t>change4gooduow</t>
  </si>
  <si>
    <t>nicolarollock</t>
  </si>
  <si>
    <t>ozy_ismail</t>
  </si>
  <si>
    <t>y_ohene</t>
  </si>
  <si>
    <t>thecrick</t>
  </si>
  <si>
    <t>minoritystem</t>
  </si>
  <si>
    <t>cltatehu</t>
  </si>
  <si>
    <t>harvardchansph</t>
  </si>
  <si>
    <t>hie_uow</t>
  </si>
  <si>
    <t>uw_wbs</t>
  </si>
  <si>
    <t>r_dorsett</t>
  </si>
  <si>
    <t>westminstercti</t>
  </si>
  <si>
    <t>westminsterscc</t>
  </si>
  <si>
    <t>yorkuniversity</t>
  </si>
  <si>
    <t>celia_popovic</t>
  </si>
  <si>
    <t>academicchatter</t>
  </si>
  <si>
    <t>raisenetwork</t>
  </si>
  <si>
    <t>lifesciwestmin</t>
  </si>
  <si>
    <t>nutritionsoc</t>
  </si>
  <si>
    <t>ns_ceo</t>
  </si>
  <si>
    <t>j_lovegrove</t>
  </si>
  <si>
    <t>@MerielChudleigh @Anna_Chick @AgencyNurse https://t.co/gIEcpS4zqp</t>
  </si>
  <si>
    <t>Ink dried.
Is official.
Emotionally, still in shock
Guess I'll be starting hashtag #LegoNutSciGradGoesPhD. Looking forward to new chapter w/ @sdeb68 @annacheshire1 @damienridge!
#WeAreWestminster #HelloWestminster @LifeSciWestmin @UniWestminster @uw_gs @uw_alumni @peter_bonfield https://t.co/XKHbyUJZ0H</t>
  </si>
  <si>
    <t>I've been known to name @ifstnews office plants this year. And am for certain not leaving without naming the most recent addition! At least I can spend a few days with this one...
People of @Twitter, meet Spikey.
Spikey, meet _xD83C__xDF0D_
#LegoNutSciGradGoesPhD #phdlife #phdchat https://t.co/O2OoWSPCm8</t>
  </si>
  <si>
    <t>Helllllooooo @UniWestminster @uw_gs! A start to my new journey, as I (re)join Westminster Family. It feels real. No going back now, so here we go &amp;amp; I've butterflies in stomach...
#LegoNutSciGradGoesPhD #HelloWestminster #WeAreWestminster #phdlife @LifeSciWestmin  @peter_bonfield https://t.co/gmhSbwDBAi</t>
  </si>
  <si>
    <t>Yikes _xD83E__xDD2F_
A fully fledged student at @uw_gs @LifeSciWestmin @UniWestminster exactly in 1 month.
Double yikes _xD83D__xDE22_
1 month 5 days before I leave job!
Triple yikes _xD83D__xDE31_
@ifstnews still looking for new me. Apply before is too late! _xD83D__xDC47__xD83C__xDFFB_
https://t.co/bHia8t7BYF
#LegoNutSciGradGoesPhD</t>
  </si>
  <si>
    <t>And that weird moment where you're sitting in room with other PhD newbies &amp;amp; you feel like you recognise them from somewhere but not sure where...
And.
I.
Still.
Have.
First.
Day.
Nerve.
@uw_gs @UniWestminster @LifeSciWestmin #LegoNutSciGradGoesPhD #phdlife #phdchat #gradschool</t>
  </si>
  <si>
    <t>Big thank you to @uw_gs for this morning's informative orientation. A talk from @JustinHaroun gave us reassurance that "we are not alone".
Also saw this at Freshers' &amp;amp; fantastic to see how student wellbeing are being #1️⃣
#WeAreWestminster
#LegoNutSciGradGoesPhD #HelloWestminster https://t.co/6M9djrqYSo</t>
  </si>
  <si>
    <t>Brain _xD83E__xDDE0_ now in need of urgent rest before another round of orientation days next week.
But big shout out to Drs Nina Porakishvilli &amp;amp; Alexander Bolotov for keeping us sane, not to mentioned their brilliant energy to keep us awake!
#LegoNutSciGradGoesPhD @LifeSciWestmin @UW_BMS</t>
  </si>
  <si>
    <t>The saddest thing is very soon I'll no longer be part of the incredible @ifstnews team. Exactly 365 days too short. Lots of fantastic memories &amp;amp; not to mention my memorable weeks of travelling. Only a few weeks to say farewell _xD83D__xDE22_
#LegoNutSciGradGoesPhD #IFSTStudents #HeavyHeart</t>
  </si>
  <si>
    <t>Final day of "being an adult"...
As I return to my "roots" of where #nutrition first began, BIG SHOUT OUT to amazing Team @ifstnews &amp;amp; everyone who I've met along the way. One incredible year &amp;amp; will miss everyone! Will be keeping _xD83D__xDC40_ &amp;amp; _xD83D__xDC42__xD83C__xDFFB_open of all things.
#LegoNutSciGradGoesPhD</t>
  </si>
  <si>
    <t>One thing before officially kicked out of @ifstnews tower_xD83D__xDE2D_
#LegoNutSciGrad saying farewell to Peter _xD83C__xDF3F_ (who she named) &amp;amp; Captain Brainy _xD83D__xDC20_ (also named). Least to say, she's going round to all others: Spikey, Dinar, Lira, Franc
#LegoNutSciGradGoesPhD
https://t.co/8Sr7lURM4N</t>
  </si>
  <si>
    <t>After days of waiting, one finally found their desk. But...
1️⃣I am missing my big @ifstnews screen (and desk) very much!!!
2️⃣Missing Peter _xD83C__xDF3F_and Captain Brainy _xD83D__xDC20_... So you can most probably guess what I will be doing sometime this week...
#LegoNutSciGradGoesPhD #phdlife https://t.co/LJ7pAIxjpH</t>
  </si>
  <si>
    <t>Y1W1D1
Day 1.
1st October.
Is "official"
Timer starts.
This time last year, just finished @ImperialMed PG &amp;amp; started at @ifstnews. Exactly 365 fantastic days later, she returns to academia. What a year.
#LegoNutSciGradGoesPhD #phdlife #AcademicChatter
https://t.co/U6IWOILhyr</t>
  </si>
  <si>
    <t>Y1W1D2 (cont.)
Fantastic sessions from today. From "what is research?" @uw_gs, to thinking our careers (@uw_careers), &amp;amp; knowing how to be a reflexive researcher (@DebbiHusbands @uowsss)...there's a lot to think about!
#LegoNutSciGradGoesPhD #phdlife
https://t.co/LbRcTVKUZy</t>
  </si>
  <si>
    <t>Y1W1D2 (cont.)
Networking was again highlighted &amp;amp; I really like this slide from @anthonymacknick (@UoW_CAMRI) on different types of tools for us to engage with Grad School &amp;amp; beeeeyooonnd!! (felt like Buzz from Toy Story there...)
#LegoNutSciGradGoesPhD #phdlife #networking https://t.co/xqLPotPfKs</t>
  </si>
  <si>
    <t>Y1W2D2
After all these years, is only now I found out about BoB....yes BoB. Not the Bob that I named a plant _xD83C__xDF3F_on, but BoB who lives in the library-sphere...
Anyhow, why was I not told about BoB years before??!
#LegoNutSciGradGoesPhD @UniWestLib #phdchat #phdlife @OnDemandBoB</t>
  </si>
  <si>
    <t>Y1W2D4
Is #WorldMentalHealthDay
Day 11.
Somehow am still "trying" to settle in.
Off I went to @UniWestLib for a bit of motivation. Fantastic to see this (yellow chair!), raising awareness of health &amp;amp; wellbeing.
#LegoNutSciGradGoesPhD #phdlife #WestLibWellbeing #EveryMindMatters https://t.co/JpdN2QH28m</t>
  </si>
  <si>
    <t>Y1W2D4 (cont.)
And I really like what @Change4GoodUoW @enviromentalsoc did on campus too. A brilliant way to engage with university community whilst raising awareness the importance of #WorldMentalHealthDay #EveryMindMatters
#LegoNutSciGradGoesPhD
https://t.co/SFYCliPOhP</t>
  </si>
  <si>
    <t>Y1W3D1
Great starting wk3 inspired by @MinoritySTEM symposium; equipped w/academic toolkit on navigating through (hopefully) successful academic career. Special thanks @TheCrick @y_ohene @ozy_ismail &amp;amp; keynote from @NicolaRollock.
#LegoNutSciGradGoesPhD
https://t.co/V8y5bX5hb6</t>
  </si>
  <si>
    <t>Y1W3D3
Oops. When your abstract got accepted for the upcoming @SocMedHE #SocMedHE19 at @edgehill @CLTatEHU.
_xD83C__xDF84__xD83C__xDF81_ to self ➡️LEGOs.
**paging my awesome collaborators @suebecks @SFaulknerPandO @debbaff**
Looking forward to it!
#LegoNutSciGradGoesPhD #phdlife #phdchat #lthechat https://t.co/qeQ7qDxais</t>
  </si>
  <si>
    <t>Y1W3D4
More inspiration as we had Prof Frank Hu (@HarvardChanSPH) presenting a seminar at @LifeSciWestmin today! Such an insightful presentation and importance of having personalised nutrition.
#LegoNutSciGradGoesPhD #phdlife
https://t.co/99Avfdu0QA</t>
  </si>
  <si>
    <t>Y1W4D3 (cont.)
Interesting lunchtime seminar talk by @R_Dorsett from @uw_wbs on randomised control trial. Lot to think about when working with multi-disciplinary team and designing qualitative research.
@HIE_UOW #healthinnovation #HEI #LegoNutSciGradGoesPhD https://t.co/mgMwY49i5h</t>
  </si>
  <si>
    <t>Y1W4D5
Highlight of the week #1️⃣
A good reminder that doing a PhD is not just doing a PhD &amp;amp; be in your own little bubble. Is those people in your university community. For me is #studentengagement.
https://t.co/ZcrT8Fr0zk
#LegoNutSciGradGoesPhD @WestminsterSCC @WestminsterCTI</t>
  </si>
  <si>
    <t>Soooo...Look. Who. Is. Back!
Am very exciting to once again support @WestminsterSCC for all their fantastic #studentengagement #StudentsAsCoCreators work that they do. Thank you for having me again and great hearing the coming plans. (&amp;amp; sticking goodies!)
#LegoNutSciGradGoesPhD https://t.co/tV7yZdCONX</t>
  </si>
  <si>
    <t>Y1W4D5 (cont.)
Highlight of the week #2️⃣
#OpeningYourMind with @celia_popovic from @yorkuniversity.
https://t.co/dMfXJBEyMu
#LegoNutSciGradGoesPhD</t>
  </si>
  <si>
    <t>Is September...meaning:
1️⃣Working "part time" but full time as try to use all my annual leave, =  not exactly in office for most of this month
2️⃣Still mixed feeling as #LegoNutSciGradGoesPhD is commencing soon! Real soon. _xD83D__xDE32_
#GettingButterflies #AcademicChatter @AcademicChatter</t>
  </si>
  <si>
    <t>Y1W1D4
I SURVIVED WEEK 1 OF GRAD SCHOOL!!
Initial orientations and workshops all done. Now rolling up sleeves and getting stuck in. But first, a team photo _xD83D__xDCF8_...
#LegoNutSciGradGoesPhD #phdlife #phdchat #AcademicChatter @ACADEMICCHATTER #gradschool 
https://t.co/A7trUp8xKc</t>
  </si>
  <si>
    <t>Y1W5D5
Happy 1 Month Anniversary!!
https://t.co/TUKa7GrSqZ 
#LegoNutSciGradGoesPhD #phdlife #phdchat #AcademicChatter @AcademicChatter</t>
  </si>
  <si>
    <t>I am deeply grateful &amp;amp; taken aback by the amount of support.
Am very exciting &amp;amp; looking forward to collaborate w/ everyone, championing #studentengagement via 2 new roles as Student Officer @RAISEnetwork &amp;amp; Chair of Student Section @NutritionSoc alongside #LegoNutSciGradGoesPhD!!</t>
  </si>
  <si>
    <t>Y1W6D1
Spent today at day 1 of the amazing _xD83D__xDC4C__xD83C__xDFFB_#WonkFest @Wonkhe!! So brilliant and can't wait to be back tomorrow!
https://t.co/MQIyB6JS3Q 
#LegoNutSciGradGoesPhD #phdlife #phdchat #conference #HigherEducation #StudentEngagement @RAISEnetwork</t>
  </si>
  <si>
    <t>Y1W6D2 (cont)
@Wonkhe #WonkFest definitely helped me realised what I can do &amp;amp; provided me w/ inspirations &amp;amp; aspirations on what I be in #HigherEducation. Such an eye opening festival. Thanks you.
https://t.co/UwNYFXJBL0 
#LegoNutSciGradGoesPhD #phdlife  @RAISEnetwork</t>
  </si>
  <si>
    <t>Y1W6D3
Am pleased to say your twitter feeds resumes back to normal (until next conference) and me not going mad on it, constantly tweeting about the amazing @Wonkhe #WonkFest!
https://t.co/HwqSHurwbj
@RAISEnetwork #LegoNutSciGradGoesPhD</t>
  </si>
  <si>
    <t>Y1W6D3
Taking a pit stop this morning &amp;amp; travelling via @LifeSciWestmin PhD office. Thought to check in on Evelyn _xD83C__xDF3F_ as haven't seen her for 5 days. Yikes. _xD83D__xDE22_ As least she's standing up. Just. (unlike last time when I left her for 7 days. That was painful)
#LegoNutSciGradGoesPhD https://t.co/bFkeUonrUZ</t>
  </si>
  <si>
    <t>Y1W6D3 (cont)
V grateful for the warm welcome &amp;amp; making me feel at ease (thank you @j_lovegrove @NS_CEO et al) as I attended my 1st @NutritionSoc Council Meeting as Chair of Student Section. Looking fwd to continue enhancing activities for student members.
#LegoNutSciGradGoesPhD</t>
  </si>
  <si>
    <t>What do you think are the best teaching and learning conferences around in the UK and nearby? Mine would include Seda, SRHE, solstice, all Ireland Society for higher education, RAISE, AdvanceHE  and what else?</t>
  </si>
  <si>
    <t>@ProfSallyBrown Social Media for Learning in Higher Education which is hosted at Edge Hill Uni this year on December 19th 
https://t.co/VSJErQuYKV</t>
  </si>
  <si>
    <t>@KiuSum @debbaff @Wonkhe @SocMedHE @SFaulknerPandO @A_L_T Looking forward to seeing you in December!</t>
  </si>
  <si>
    <t>Having said that...what do you do on a Friday night after all those sessions? You submit a "student-staff cross universities collaboration" proposal for upcoming conference.
Now waiting...
#LegoNutSciGradGoesPhD @suebecks @SFaulknerPandO @SocMedHE #SocMedHE19 #phdlife https://t.co/cjmK8TsLh8</t>
  </si>
  <si>
    <t>Task of the day = makes me ☺
You know it will be such an awesome session (hopefully if proposal gets accepted) when you resubmitted just to include the awesome @debbaff!
#LegoNutSciGradGoesPhD #phdlife #DreamTeam #SocMedHE19 @SocMedHE #AllVeryExcited
https://t.co/qwqyLokxP1</t>
  </si>
  <si>
    <t>Y1W6D2
Am all "WonkHe-d" out.
https://t.co/k9DPyqMfrZ 
From policy, politic &amp;amp; higher education. What a festival full of discussions on the future of universities. Great to have attended &amp;amp; learning things beyond my comfort zone of HE. 
#LegoNutSciGradGoesPhD #WonkFest @Wonkhe</t>
  </si>
  <si>
    <t>Y1W6D2 (cont.)
Just need to mention the bottles though. _xD83D__xDCAF__xD83D__xDC4C__xD83C__xDFFB_
https://t.co/hlKmq5uiwb 
#WonkFest @Wonkhe #LegoNutSciGradGoesPhD</t>
  </si>
  <si>
    <t>Y1W6D2 (cont.)
Oh, and not forgetting the NO dress code!! _xD83D__xDC4D__xD83C__xDFFB_ #WonkFest @Wonkhe
https://t.co/kGkWQKloLD 
#LegoNutSciGradGoesPhD</t>
  </si>
  <si>
    <t>Am very grateful &amp;amp; blessed for this opportunity, and it's been an emotional rollacoaster. Very excited yet nervous (as one would be) &amp;amp; strange that I'll be back for my 3rd ID card!
Any tips for a new PhD student?
#LegoNutSciGradGoesPhD #phdlife #phdchat</t>
  </si>
  <si>
    <t>Another day = another school orientation/ sets of workshops.
Today (part 1) was all about what it means as "The responsible, effective and communicative researcher".
My poor brain is aching..._xD83E__xDD26__xD83C__xDFFB_‍♀️
#LegoNutSciGradGoesPhD  #phdlife #phdchat</t>
  </si>
  <si>
    <t>Part 2 following yesterday's.
Hopefully (&amp;amp; hypothetically) I should now be a more "responsible, effective &amp;amp; communicative researcher" now I've sat through 12 sessions...
Not quite sure what to think if I am honest. My brain = overload
#LegoNutSciGradGoesPhD #phdlife #phdchat</t>
  </si>
  <si>
    <t>Y1W1D2
Another week = another day of workshop and the information just keeps on coming. Today we're exploring "research" much more widely at an university level.
Lots to get through today's so hopefully I will still be in one piece...
#LegoNutSciGradGoesPhD #phdlife</t>
  </si>
  <si>
    <t>Y1W1D3
Aside from having a very overloaded brain... Reflection from today:
Research ethics IS VERY IMPORTANT before, during and after doing your research project.
#LegoNutSciGradGoesPhD #BrainNeedsRest</t>
  </si>
  <si>
    <t>Y1W2D1
I got this question _xD83D__xDC47__xD83C__xDFFB_
Welcome any thoughts...
#LegoNutSciGradGoesPhD #phdlife #phdchat #AcademicChatter 
https://t.co/QoQP8h5t1E</t>
  </si>
  <si>
    <t>Y1W4D3
I walked past these 3 _xD83C__xDF3F_ on campus and am tempting to name them too...
Ooooh....should I?? They must be a triplet? 
#LegoNutSciGradGoesPhD #HelloWestminster #ILikeNamingPlants https://t.co/OhKCOqjoEj</t>
  </si>
  <si>
    <t>Y1W5D3
With half a voice, you're well &amp;amp; awake enough to be leaving house _xD83E__xDD12_ after few days in _xD83D__xDECF_
Return to my desk only to also find Evelyn _xD83C__xDF3F_feeling a bit down. Guess it missed me - and I too... 
#LegoNutSciGradGoesPhD #phdlife #WellEnoughToBeLeavingHouse https://t.co/6JhLCJJXNK</t>
  </si>
  <si>
    <t>Y1W5D4
#tbt #ThrowbackThursday
A long few days retreating myself to nature to a place with no network nor signals. A much needed time to "break away" from the fast paced life to just refocus myself and my mind.
https://t.co/QaEx9oxgEZ 
#LegoNutSciGradGoesPhD #phdlife #phdchat</t>
  </si>
  <si>
    <t>https://twitter.com/SocMedHE/status/1194589972856295425</t>
  </si>
  <si>
    <t>https://twitter.com/KiuSum/status/1156495631411818498</t>
  </si>
  <si>
    <t>https://twitter.com/ifstnews/status/1156849079181283329?s=19</t>
  </si>
  <si>
    <t>https://twitter.com/KiuSum/status/1176520037672345600?s=19</t>
  </si>
  <si>
    <t>https://twitter.com/KiuSum/status/1179026805673594881?s=19</t>
  </si>
  <si>
    <t>https://twitter.com/uw_gs/status/1179318567898091520?s=19</t>
  </si>
  <si>
    <t>https://twitter.com/KiuSum/status/1182289056186687488?s=19</t>
  </si>
  <si>
    <t>https://twitter.com/KiuSum/status/1183671933633777664?s=19</t>
  </si>
  <si>
    <t>https://twitter.com/KiuSum/status/1184809908652433408?s=19</t>
  </si>
  <si>
    <t>https://twitter.com/KiuSum/status/1187046471541108741?s=19</t>
  </si>
  <si>
    <t>https://twitter.com/KiuSum/status/1187737095789563904?s=19</t>
  </si>
  <si>
    <t>https://twitter.com/KiuSum/status/1180117042822881281?s=19</t>
  </si>
  <si>
    <t>https://twitter.com/KiuSum/status/1190251476888764417?s=19</t>
  </si>
  <si>
    <t>https://twitter.com/KiuSum/status/1191290763214303232?s=19</t>
  </si>
  <si>
    <t>https://twitter.com/KiuSum/status/1191770780511752194?s=19</t>
  </si>
  <si>
    <t>https://twitter.com/KiuSum/status/1191297604539371520?s=19</t>
  </si>
  <si>
    <t>https://twitter.com/KiuSum/status/1177672741153103875?s=19</t>
  </si>
  <si>
    <t>https://twitter.com/KiuSum/status/1191645871902990336?s=19</t>
  </si>
  <si>
    <t>https://twitter.com/KiuSum/status/1191690238189604864?s=19</t>
  </si>
  <si>
    <t>https://twitter.com/KiuSum/status/1191696756347678725?s=19</t>
  </si>
  <si>
    <t>https://twitter.com/KiuSum/status/1181306659127345158?s=19</t>
  </si>
  <si>
    <t>https://twitter.com/KiuSum/status/1189940813201117184?s=19</t>
  </si>
  <si>
    <t>legonutscigradgoesphd wearewestminster hellowestminster</t>
  </si>
  <si>
    <t>legonutscigradgoesphd phdlife phdchat</t>
  </si>
  <si>
    <t>legonutscigradgoesphd hellowestminster wearewestminster phdlife</t>
  </si>
  <si>
    <t>legonutscigradgoesphd</t>
  </si>
  <si>
    <t>legonutscigradgoesphd phdlife phdchat gradschool</t>
  </si>
  <si>
    <t>1️⃣ wearewestminster legonutscigradgoesphd hellowestminster</t>
  </si>
  <si>
    <t>legonutscigradgoesphd ifststudents heavyheart</t>
  </si>
  <si>
    <t>nutrition legonutscigradgoesphd</t>
  </si>
  <si>
    <t>legonutscigrad legonutscigradgoesphd</t>
  </si>
  <si>
    <t>legonutscigradgoesphd phdlife</t>
  </si>
  <si>
    <t>legonutscigradgoesphd phdlife academicchatter</t>
  </si>
  <si>
    <t>legonutscigradgoesphd phdlife networking</t>
  </si>
  <si>
    <t>legonutscigradgoesphd phdchat phdlife</t>
  </si>
  <si>
    <t>worldmentalhealthday legonutscigradgoesphd phdlife westlibwellbeing everymindmatters</t>
  </si>
  <si>
    <t>worldmentalhealthday everymindmatters legonutscigradgoesphd</t>
  </si>
  <si>
    <t>socmedhe19 legonutscigradgoesphd phdlife phdchat lthechat</t>
  </si>
  <si>
    <t>healthinnovation hei legonutscigradgoesphd</t>
  </si>
  <si>
    <t>1️⃣ studentengagement legonutscigradgoesphd</t>
  </si>
  <si>
    <t>studentengagement studentsascocreators legonutscigradgoesphd</t>
  </si>
  <si>
    <t>2️⃣ openingyourmind legonutscigradgoesphd</t>
  </si>
  <si>
    <t>legonutscigradgoesphd gettingbutterflies academicchatter</t>
  </si>
  <si>
    <t>legonutscigradgoesphd phdlife phdchat academicchatter gradschool</t>
  </si>
  <si>
    <t>legonutscigradgoesphd phdlife phdchat academicchatter</t>
  </si>
  <si>
    <t>studentengagement legonutscigradgoesphd</t>
  </si>
  <si>
    <t>wonkfest legonutscigradgoesphd phdlife phdchat conference highereducation studentengagement</t>
  </si>
  <si>
    <t>wonkfest highereducation legonutscigradgoesphd phdlife</t>
  </si>
  <si>
    <t>wonkfest legonutscigradgoesphd</t>
  </si>
  <si>
    <t>legonutscigradgoesphd socmedhe19 phdlife</t>
  </si>
  <si>
    <t>legonutscigradgoesphd phdlife dreamteam socmedhe19 allveryexcited</t>
  </si>
  <si>
    <t>legonutscigradgoesphd wonkfest</t>
  </si>
  <si>
    <t>legonutscigradgoesphd brainneedsrest</t>
  </si>
  <si>
    <t>legonutscigradgoesphd hellowestminster ilikenamingplants</t>
  </si>
  <si>
    <t>legonutscigradgoesphd phdlife wellenoughtobeleavinghouse</t>
  </si>
  <si>
    <t>tbt throwbackthursday legonutscigradgoesphd phdlife phdchat</t>
  </si>
  <si>
    <t>https://pbs.twimg.com/media/EEw611-WkAUyoxt.jpg</t>
  </si>
  <si>
    <t>https://pbs.twimg.com/ext_tw_video_thumb/1174608813435052032/pu/img/YHr02rpoeJjar46S.jpg</t>
  </si>
  <si>
    <t>https://pbs.twimg.com/media/EE1iYBmX4AAiTWg.jpg</t>
  </si>
  <si>
    <t>https://pbs.twimg.com/media/EFs-05zWkAAepk8.jpg</t>
  </si>
  <si>
    <t>https://pbs.twimg.com/media/EF4-lHMWsAAtfm6.jpg</t>
  </si>
  <si>
    <t>https://pbs.twimg.com/media/EGiDFWVXkAEcc6-.jpg</t>
  </si>
  <si>
    <t>https://pbs.twimg.com/tweet_video_thumb/EHBZ6o4XUAANJsg.jpg</t>
  </si>
  <si>
    <t>https://pbs.twimg.com/media/EHkT6yHXkAAjpDI.jpg</t>
  </si>
  <si>
    <t>https://pbs.twimg.com/media/EFUPygeXYAAsZAk.jpg</t>
  </si>
  <si>
    <t>https://pbs.twimg.com/media/EIrpKdgX0AAXsAt.jpg</t>
  </si>
  <si>
    <t>https://pbs.twimg.com/tweet_video_thumb/EFfvHHhX0AAT33z.jpg</t>
  </si>
  <si>
    <t>https://pbs.twimg.com/media/EHjnOEFWkAAh8kE.jpg</t>
  </si>
  <si>
    <t>https://pbs.twimg.com/media/EIHyQg2WwAUTA3Z.jpg</t>
  </si>
  <si>
    <t>12:20:56</t>
  </si>
  <si>
    <t>18:20:17</t>
  </si>
  <si>
    <t>17:43:02</t>
  </si>
  <si>
    <t>08:59:06</t>
  </si>
  <si>
    <t>09:13:38</t>
  </si>
  <si>
    <t>15:14:15</t>
  </si>
  <si>
    <t>19:53:53</t>
  </si>
  <si>
    <t>18:20:18</t>
  </si>
  <si>
    <t>08:32:25</t>
  </si>
  <si>
    <t>15:43:07</t>
  </si>
  <si>
    <t>09:37:39</t>
  </si>
  <si>
    <t>13:36:18</t>
  </si>
  <si>
    <t>17:31:57</t>
  </si>
  <si>
    <t>17:32:01</t>
  </si>
  <si>
    <t>16:21:18</t>
  </si>
  <si>
    <t>16:56:46</t>
  </si>
  <si>
    <t>20:21:43</t>
  </si>
  <si>
    <t>19:04:07</t>
  </si>
  <si>
    <t>20:03:03</t>
  </si>
  <si>
    <t>13:44:36</t>
  </si>
  <si>
    <t>19:09:05</t>
  </si>
  <si>
    <t>14:21:15</t>
  </si>
  <si>
    <t>19:09:07</t>
  </si>
  <si>
    <t>18:41:26</t>
  </si>
  <si>
    <t>17:49:33</t>
  </si>
  <si>
    <t>13:35:45</t>
  </si>
  <si>
    <t>17:02:58</t>
  </si>
  <si>
    <t>20:00:29</t>
  </si>
  <si>
    <t>19:24:18</t>
  </si>
  <si>
    <t>08:29:37</t>
  </si>
  <si>
    <t>10:10:28</t>
  </si>
  <si>
    <t>22:47:06</t>
  </si>
  <si>
    <t>13:58:55</t>
  </si>
  <si>
    <t>17:18:00</t>
  </si>
  <si>
    <t>19:00:32</t>
  </si>
  <si>
    <t>19:53:56</t>
  </si>
  <si>
    <t>15:29:32</t>
  </si>
  <si>
    <t>19:24:17</t>
  </si>
  <si>
    <t>19:24:19</t>
  </si>
  <si>
    <t>18:30:06</t>
  </si>
  <si>
    <t>08:10:50</t>
  </si>
  <si>
    <t>16:44:13</t>
  </si>
  <si>
    <t>20:38:00</t>
  </si>
  <si>
    <t>10:29:20</t>
  </si>
  <si>
    <t>11:03:58</t>
  </si>
  <si>
    <t>17:01:36</t>
  </si>
  <si>
    <t>https://twitter.com/hannahlames1/status/1194590969766797312</t>
  </si>
  <si>
    <t>https://twitter.com/kiusum/status/1156630679700086786</t>
  </si>
  <si>
    <t>https://twitter.com/kiusum/status/1174378309096005632</t>
  </si>
  <si>
    <t>https://twitter.com/kiusum/status/1174608844758179840</t>
  </si>
  <si>
    <t>https://twitter.com/kiusum/status/1163378477053206530</t>
  </si>
  <si>
    <t>https://twitter.com/kiusum/status/1174608847140470785</t>
  </si>
  <si>
    <t>https://twitter.com/kiusum/status/1174703252744671232</t>
  </si>
  <si>
    <t>https://twitter.com/kiusum/status/1177672729912381441</t>
  </si>
  <si>
    <t>https://twitter.com/kiusum/status/1156630683588186112</t>
  </si>
  <si>
    <t>https://twitter.com/kiusum/status/1176414069336748032</t>
  </si>
  <si>
    <t>https://twitter.com/kiusum/status/1176522459115327489</t>
  </si>
  <si>
    <t>https://twitter.com/kiusum/status/1178604812402925568</t>
  </si>
  <si>
    <t>https://twitter.com/kiusum/status/1179027261149896710</t>
  </si>
  <si>
    <t>https://twitter.com/kiusum/status/1179448949998067712</t>
  </si>
  <si>
    <t>https://twitter.com/kiusum/status/1179448966301310983</t>
  </si>
  <si>
    <t>https://twitter.com/kiusum/status/1181605496152834048</t>
  </si>
  <si>
    <t>https://twitter.com/kiusum/status/1182339197199364097</t>
  </si>
  <si>
    <t>https://twitter.com/kiusum/status/1182339200479301633</t>
  </si>
  <si>
    <t>https://twitter.com/kiusum/status/1183840328874446849</t>
  </si>
  <si>
    <t>https://twitter.com/kiusum/status/1184545573564796930</t>
  </si>
  <si>
    <t>https://twitter.com/kiusum/status/1184922792636092423</t>
  </si>
  <si>
    <t>https://twitter.com/kiusum/status/1187001882318954496</t>
  </si>
  <si>
    <t>https://twitter.com/kiusum/status/1187808316896006152</t>
  </si>
  <si>
    <t>https://twitter.com/kiusum/status/1176864243565641729</t>
  </si>
  <si>
    <t>https://twitter.com/kiusum/status/1187808324076617732</t>
  </si>
  <si>
    <t>https://twitter.com/kiusum/status/1168232414327562241</t>
  </si>
  <si>
    <t>https://twitter.com/kiusum/status/1180178154092208128</t>
  </si>
  <si>
    <t>https://twitter.com/kiusum/status/1190261144243576833</t>
  </si>
  <si>
    <t>https://twitter.com/kiusum/status/1171469123815014400</t>
  </si>
  <si>
    <t>https://twitter.com/kiusum/status/1191445128793210882</t>
  </si>
  <si>
    <t>https://twitter.com/kiusum/status/1191798410334130176</t>
  </si>
  <si>
    <t>https://twitter.com/kiusum/status/1191996042566422528</t>
  </si>
  <si>
    <t>https://twitter.com/kiusum/status/1192021423830818816</t>
  </si>
  <si>
    <t>https://twitter.com/kiusum/status/1192211836940234752</t>
  </si>
  <si>
    <t>https://twitter.com/profsallybrown/status/1194253241795719168</t>
  </si>
  <si>
    <t>https://twitter.com/suebecks/status/1194303343566479365</t>
  </si>
  <si>
    <t>https://twitter.com/suebecks/status/1191792431311794177</t>
  </si>
  <si>
    <t>https://twitter.com/kiusum/status/1177672741153103875</t>
  </si>
  <si>
    <t>https://twitter.com/kiusum/status/1179055753618952192</t>
  </si>
  <si>
    <t>https://twitter.com/kiusum/status/1191798408320823302</t>
  </si>
  <si>
    <t>https://twitter.com/kiusum/status/1191798412188012544</t>
  </si>
  <si>
    <t>https://twitter.com/kiusum/status/1191798414071209984</t>
  </si>
  <si>
    <t>https://twitter.com/kiusum/status/1156630681734324224</t>
  </si>
  <si>
    <t>https://twitter.com/kiusum/status/1177289255019786240</t>
  </si>
  <si>
    <t>https://twitter.com/kiusum/status/1177672728196927489</t>
  </si>
  <si>
    <t>https://twitter.com/kiusum/status/1179307740344311808</t>
  </si>
  <si>
    <t>https://twitter.com/kiusum/status/1179799324999520262</t>
  </si>
  <si>
    <t>https://twitter.com/kiusum/status/1181307708760350723</t>
  </si>
  <si>
    <t>https://twitter.com/kiusum/status/1186952739793846273</t>
  </si>
  <si>
    <t>https://twitter.com/kiusum/status/1189498171723898880</t>
  </si>
  <si>
    <t>https://twitter.com/kiusum/status/1189950562546139137</t>
  </si>
  <si>
    <t>1156630679700086786</t>
  </si>
  <si>
    <t>1174378309096005632</t>
  </si>
  <si>
    <t>1174608844758179840</t>
  </si>
  <si>
    <t>1163378477053206530</t>
  </si>
  <si>
    <t>1174608847140470785</t>
  </si>
  <si>
    <t>1174703252744671232</t>
  </si>
  <si>
    <t>1177672729912381441</t>
  </si>
  <si>
    <t>1156630683588186112</t>
  </si>
  <si>
    <t>1176414069336748032</t>
  </si>
  <si>
    <t>1176522459115327489</t>
  </si>
  <si>
    <t>1178604812402925568</t>
  </si>
  <si>
    <t>1179027261149896710</t>
  </si>
  <si>
    <t>1179448949998067712</t>
  </si>
  <si>
    <t>1179448966301310983</t>
  </si>
  <si>
    <t>1181605496152834048</t>
  </si>
  <si>
    <t>1182339197199364097</t>
  </si>
  <si>
    <t>1182339200479301633</t>
  </si>
  <si>
    <t>1183840328874446849</t>
  </si>
  <si>
    <t>1184545573564796930</t>
  </si>
  <si>
    <t>1184922792636092423</t>
  </si>
  <si>
    <t>1187001882318954496</t>
  </si>
  <si>
    <t>1187808316896006152</t>
  </si>
  <si>
    <t>1176864243565641729</t>
  </si>
  <si>
    <t>1187808324076617732</t>
  </si>
  <si>
    <t>1168232414327562241</t>
  </si>
  <si>
    <t>1180178154092208128</t>
  </si>
  <si>
    <t>1190261144243576833</t>
  </si>
  <si>
    <t>1171469123815014400</t>
  </si>
  <si>
    <t>1191445128793210882</t>
  </si>
  <si>
    <t>1191798410334130176</t>
  </si>
  <si>
    <t>1191996042566422528</t>
  </si>
  <si>
    <t>1192021423830818816</t>
  </si>
  <si>
    <t>1194253241795719168</t>
  </si>
  <si>
    <t>1177672741153103875</t>
  </si>
  <si>
    <t>1179055753618952192</t>
  </si>
  <si>
    <t>1191798408320823302</t>
  </si>
  <si>
    <t>1191798412188012544</t>
  </si>
  <si>
    <t>1191798414071209984</t>
  </si>
  <si>
    <t>1156630681734324224</t>
  </si>
  <si>
    <t>1177289255019786240</t>
  </si>
  <si>
    <t>1177672728196927489</t>
  </si>
  <si>
    <t>1179307740344311808</t>
  </si>
  <si>
    <t>1179799324999520262</t>
  </si>
  <si>
    <t>1181307708760350723</t>
  </si>
  <si>
    <t>1186952739793846273</t>
  </si>
  <si>
    <t>1189498171723898880</t>
  </si>
  <si>
    <t>1189950562546139137</t>
  </si>
  <si>
    <t>559593264</t>
  </si>
  <si>
    <t>1156495631411818498</t>
  </si>
  <si>
    <t>1156849079181283329</t>
  </si>
  <si>
    <t>1176520037672345600</t>
  </si>
  <si>
    <t>1179026805673594881</t>
  </si>
  <si>
    <t>1179318567898091520</t>
  </si>
  <si>
    <t>1182289056186687488</t>
  </si>
  <si>
    <t>1183671933633777664</t>
  </si>
  <si>
    <t>1184809908652433408</t>
  </si>
  <si>
    <t>1187046471541108741</t>
  </si>
  <si>
    <t>1187737095789563904</t>
  </si>
  <si>
    <t>1180117042822881281</t>
  </si>
  <si>
    <t>1190251476888764417</t>
  </si>
  <si>
    <t>1191290763214303232</t>
  </si>
  <si>
    <t>1191770780511752194</t>
  </si>
  <si>
    <t>1191297604539371520</t>
  </si>
  <si>
    <t>1191645871902990336</t>
  </si>
  <si>
    <t>1191690238189604864</t>
  </si>
  <si>
    <t>1191696756347678725</t>
  </si>
  <si>
    <t>1181306659127345158</t>
  </si>
  <si>
    <t>1189940813201117184</t>
  </si>
  <si>
    <t>University of Westminster Alumni</t>
  </si>
  <si>
    <t>Prof Damien Ridge</t>
  </si>
  <si>
    <t>Anna Cheshire</t>
  </si>
  <si>
    <t>Sanjoy Deb</t>
  </si>
  <si>
    <t>Twitter</t>
  </si>
  <si>
    <t>Peter Bonfield</t>
  </si>
  <si>
    <t>University of Westminster</t>
  </si>
  <si>
    <t>Justin Haroun</t>
  </si>
  <si>
    <t>UW_BMS</t>
  </si>
  <si>
    <t>IFST</t>
  </si>
  <si>
    <t>Imperial Medicine</t>
  </si>
  <si>
    <t>Westminster School of Social Sciences</t>
  </si>
  <si>
    <t>Deborah Husbands</t>
  </si>
  <si>
    <t>UOW Careers</t>
  </si>
  <si>
    <t>CAMRI Media Research</t>
  </si>
  <si>
    <t>anthony mcnicholas</t>
  </si>
  <si>
    <t>BoB</t>
  </si>
  <si>
    <t>University of Westminster Library</t>
  </si>
  <si>
    <t>Environmental Society</t>
  </si>
  <si>
    <t>Change for Good</t>
  </si>
  <si>
    <t>Dr Nicola Rollock</t>
  </si>
  <si>
    <t>Oz Ismail</t>
  </si>
  <si>
    <t>Yolanda Ohene _xD83D__xDC3C_</t>
  </si>
  <si>
    <t>The Crick</t>
  </si>
  <si>
    <t>Minorities in STEM</t>
  </si>
  <si>
    <t>CLT at EHU</t>
  </si>
  <si>
    <t>HarvardPublicHealth</t>
  </si>
  <si>
    <t>Health Innovation Ecosystem</t>
  </si>
  <si>
    <t>Westminster BSchool</t>
  </si>
  <si>
    <t>Richard Dorsett</t>
  </si>
  <si>
    <t>Westminster CTI</t>
  </si>
  <si>
    <t>Co-Create Westminster</t>
  </si>
  <si>
    <t>York University</t>
  </si>
  <si>
    <t>Dr Celia Popovic</t>
  </si>
  <si>
    <t>Academic Chatter</t>
  </si>
  <si>
    <t>RAISE network</t>
  </si>
  <si>
    <t>School of Life Sciences, University of Westminster</t>
  </si>
  <si>
    <t>Nutrition Society</t>
  </si>
  <si>
    <t>Mark Hollingsworth</t>
  </si>
  <si>
    <t>Julie Lovegrove</t>
  </si>
  <si>
    <t>This is the official University of Westminster Alumni Association - https://t.co/mPUeaKBjOK _xD83D__xDC49_ #WestminsterAlumni</t>
  </si>
  <si>
    <t>Social scientist, mental health &amp; patient experience scholar, Research Director of the College of Liberal Arts &amp; Sciences UoW, &amp; psychotherapist, views my own.</t>
  </si>
  <si>
    <t>Reseach Fellow in complementary therapy, health psychology and positive psychology type stuff</t>
  </si>
  <si>
    <t>Lecturer in Sport and Exercise Nutrition | University of Westminster. Interested in health and well-being. Exercise Nutrition and Physical Activity researcher.</t>
  </si>
  <si>
    <t>What’s happening?!</t>
  </si>
  <si>
    <t>Vice-Chancellor and President, University of Westminster.</t>
  </si>
  <si>
    <t>University of Westminster is a diverse, dynamic international education institution situated in London. Say hi on Twitter and Instagram with #HelloWestminster</t>
  </si>
  <si>
    <t>Helping people to live in a super paced driven, technological world with their stoneage physiology.</t>
  </si>
  <si>
    <t>Loving all things biomedical _xD83D__xDC9C_ following activities of staff, students, alumni, of University of Westminster &amp; lots more  ⚖_xD83D__xDD2C__xD83D__xDC89__xD83D__xDC8A__xD83D__xDD11_</t>
  </si>
  <si>
    <t>Qualifying body for food professionals in Europe and the only professional food body in the UK concerned with all aspects of food science and technology.</t>
  </si>
  <si>
    <t>World-class research and teaching at @imperialcollege's Faculty of Medicine. Translating scientific discovery into better health for all.</t>
  </si>
  <si>
    <t>School of Social Sciences, University of Westminster. We are a School that includes Criminology, International Relations, Politics, Psychology and Psychology</t>
  </si>
  <si>
    <t>Doctoral Researcher &amp; Senior Lecturer in #psychology #intersectionality #ethnicity #highereducation Speaker requests to deborah.husbands.speaks@gmail.com</t>
  </si>
  <si>
    <t>University of Westminster's Careers and Employability Service. Bringing you tailored events, timely help, worskhops, top tips and jobs.</t>
  </si>
  <si>
    <t>The Communication and Media Research Institute, @UniWestminster</t>
  </si>
  <si>
    <t>Media Historian. Runs the Communication and Media Research Institute (CAMRI) PhD programme at the University of Westminster. Views entirely my own.</t>
  </si>
  <si>
    <t>On demand TV and radio for education, powered by @LearnonScreen. Record programmes from 65 free-to-air channels or search our archive of 2 million broadcasts.</t>
  </si>
  <si>
    <t>University of Westminster Library. We're here to help you Mon-Fri 9am-5pm</t>
  </si>
  <si>
    <t>The Environmental Society is the 1st student led society at the University of Westminster focusing on educating and raising awareness about environmental issues</t>
  </si>
  <si>
    <t>Embedding sustainability across the University of Westminster and our communities. Get involved and help create a more sustainable future.</t>
  </si>
  <si>
    <t>Academic | Specialist Adviser @CommonsHomeAffs | #Diversity &amp; #Inclusion Steering Group @WellcomeTrust | Member @BritSciAssoc EDI Advisory Gp Views own</t>
  </si>
  <si>
    <t>Co-Host of @whynotadoc_xD83D__xDCFB_ | Comedian of gay nerds_xD83C__xDF08_ | Communicator of science_xD83D__xDD2C_ | Co-founder of @MinoritySTEM_xD83E__xDDD4__xD83C__xDFFE_ | Person of @ShowoffTalentFa_xD83C__xDFAD_ | PhD-er of #dementia_xD83E__xDDE0_</t>
  </si>
  <si>
    <t>Physicist for MRI brain research _xD83D__xDD2C__xD83E__xDDE0_|Co-founder of Minorities in STEM network @MinoritySTEM _xD83D__xDC68__xD83C__xDFFF_‍_xD83D__xDCBB__xD83D__xDC69__xD83C__xDFFD_‍_xD83D__xDD2C_|Dancer to all-the-music _xD83C__xDFB5__xD83D__xDC83__xD83C__xDFFD_| views mine. She/her</t>
  </si>
  <si>
    <t>We are a biomedical discovery institute breaking down barriers between disciplines. A space where some of the world's most talented scientists pursue big ideas.</t>
  </si>
  <si>
    <t>UK community promoting &amp; supporting PoC studying &amp; working in sci, tech, engineering &amp; maths (STEM). Tweets by admins.</t>
  </si>
  <si>
    <t>We are a central support department which actively contributes and supports colleagues with the achievement of  the University’s Learning &amp; Teaching Strategy</t>
  </si>
  <si>
    <t>Powerful ideas for a healthier world.</t>
  </si>
  <si>
    <t>An interdisciplinary team at University of Westminster working to define &amp; measure health, innovate change, and enable efficient hospital and primary care.</t>
  </si>
  <si>
    <t>Westminster Business School, part of @UniWestminster, is a diverse &amp; professionally focused centre for business education based in the heart of London.</t>
  </si>
  <si>
    <t>Professor of Economic Evaluation, University of Westminster. Visiting Professor UCL IOE. Labour supply, welfare, education, policy.</t>
  </si>
  <si>
    <t>The Westminster Centre for Teaching Innovation (CTI) provides strategic academic leadership in learning and teaching at the University of Westminster.</t>
  </si>
  <si>
    <t>Students as Co-Creators is the @UniWestminster student partnership program that provides opportunities and resources for students and staff to work together._xD83D__xDD87_️</t>
  </si>
  <si>
    <t>The official Twitter account of York University. Open your mind to new ways of thinking and endless possibilities. #YorkU</t>
  </si>
  <si>
    <t>Associate Professor York University Toronto</t>
  </si>
  <si>
    <t>Join the #AcademicChatter community &amp; connect with grad students, ECRs, and senior academics. Tag us with @academicchatter. Book reviews: @ACReviewofBooks</t>
  </si>
  <si>
    <t>Academics, practitioners, advisors and students drawn from the Higher Education Sector who are interested in researching and promoting student engagement</t>
  </si>
  <si>
    <t>Tweets by Academic Staff at the School of Life Sciences at the University of Westminster. Tweets by Caroline, Louise, Claire, and Miriam</t>
  </si>
  <si>
    <t>Learned Society for nutritional science publishing scientific journals &amp; textbooks; hosting conferences &amp; training. Global membership, open to all.</t>
  </si>
  <si>
    <t>CEO of the Nutrition Society - Tweets about my experiences, life &amp; travels. All opinions are my own. #nutrition #leadership #ceo</t>
  </si>
  <si>
    <t>Hugh Sinclair Professor of Human Nutrition. @UniRdg_HSU @UoR. Registered Nutritionist. President Nutrition Society. Views my own.</t>
  </si>
  <si>
    <t>Everywhere</t>
  </si>
  <si>
    <t>Imperial College London</t>
  </si>
  <si>
    <t>Ormskirk, Lancashire</t>
  </si>
  <si>
    <t>Boston, MA</t>
  </si>
  <si>
    <t>35 Marylebone Road</t>
  </si>
  <si>
    <t>University of Westminster, UK</t>
  </si>
  <si>
    <t>Toronto, Ontario</t>
  </si>
  <si>
    <t>Toronto, Canada</t>
  </si>
  <si>
    <t>Hammersmith, London, UK</t>
  </si>
  <si>
    <t>@UniRdg_HSU @UoR</t>
  </si>
  <si>
    <t>https://t.co/mPUeaKBjOK</t>
  </si>
  <si>
    <t>https://t.co/YSnoK0UHUe</t>
  </si>
  <si>
    <t>https://t.co/TAXQpsHa5X</t>
  </si>
  <si>
    <t>http://t.co/nQPG0Rl5Ym</t>
  </si>
  <si>
    <t>https://t.co/WI6xUwMl9I</t>
  </si>
  <si>
    <t>http://t.co/sXr0OSk7mp</t>
  </si>
  <si>
    <t>http://t.co/tRVQ8HkHQm</t>
  </si>
  <si>
    <t>http://t.co/n32oMCFU7Y</t>
  </si>
  <si>
    <t>https://t.co/i3mtjHqXf2</t>
  </si>
  <si>
    <t>https://t.co/tLhn4LTSRh</t>
  </si>
  <si>
    <t>https://t.co/043ykATQwS</t>
  </si>
  <si>
    <t>https://t.co/K9SqzOkWBu</t>
  </si>
  <si>
    <t>http://t.co/Zje1IdbZMR</t>
  </si>
  <si>
    <t>https://t.co/wvFqUvSabv</t>
  </si>
  <si>
    <t>https://t.co/ZnO9xx3NX9</t>
  </si>
  <si>
    <t>http://t.co/P6DCdM8BlQ</t>
  </si>
  <si>
    <t>https://t.co/iqgjbaBMHV</t>
  </si>
  <si>
    <t>http://t.co/4qpVCJ93o7</t>
  </si>
  <si>
    <t>http://t.co/c67GN6LuEc</t>
  </si>
  <si>
    <t>https://t.co/3fPYduCpcv</t>
  </si>
  <si>
    <t>https://t.co/kmVZOzBVba</t>
  </si>
  <si>
    <t>https://t.co/8hd6A1eVT3</t>
  </si>
  <si>
    <t>https://t.co/xoyBjkV7QY</t>
  </si>
  <si>
    <t>https://t.co/cUdKj2QoaX</t>
  </si>
  <si>
    <t>https://t.co/MHooYtLTcH</t>
  </si>
  <si>
    <t>https://t.co/HsMrVOg8bf</t>
  </si>
  <si>
    <t>https://t.co/EYz9gAJGJ9</t>
  </si>
  <si>
    <t>http://t.co/wJutLZKimQ</t>
  </si>
  <si>
    <t>https://t.co/XWFJsPWTjm</t>
  </si>
  <si>
    <t>https://pbs.twimg.com/profile_banners/22471301/1471425503</t>
  </si>
  <si>
    <t>https://pbs.twimg.com/profile_banners/21103885/1571773916</t>
  </si>
  <si>
    <t>https://pbs.twimg.com/profile_banners/245288415/1494783033</t>
  </si>
  <si>
    <t>https://pbs.twimg.com/profile_banners/783214/1556918042</t>
  </si>
  <si>
    <t>https://pbs.twimg.com/profile_banners/8511332/1565091218</t>
  </si>
  <si>
    <t>https://pbs.twimg.com/profile_banners/793843329981001728/1478109124</t>
  </si>
  <si>
    <t>https://pbs.twimg.com/profile_banners/81074497/1573032327</t>
  </si>
  <si>
    <t>https://pbs.twimg.com/profile_banners/365941621/1490620868</t>
  </si>
  <si>
    <t>https://pbs.twimg.com/profile_banners/466903067/1498219616</t>
  </si>
  <si>
    <t>https://pbs.twimg.com/profile_banners/323099924/1473688603</t>
  </si>
  <si>
    <t>https://pbs.twimg.com/profile_banners/2542988810/1454150617</t>
  </si>
  <si>
    <t>https://pbs.twimg.com/profile_banners/544356210/1468581792</t>
  </si>
  <si>
    <t>https://pbs.twimg.com/profile_banners/802463360/1571055178</t>
  </si>
  <si>
    <t>https://pbs.twimg.com/profile_banners/1034768469722652672/1536269766</t>
  </si>
  <si>
    <t>https://pbs.twimg.com/profile_banners/356110573/1473148291</t>
  </si>
  <si>
    <t>https://pbs.twimg.com/profile_banners/417167006/1549385401</t>
  </si>
  <si>
    <t>https://pbs.twimg.com/profile_banners/73694428/1370536498</t>
  </si>
  <si>
    <t>https://pbs.twimg.com/profile_banners/1244460732/1563177825</t>
  </si>
  <si>
    <t>https://pbs.twimg.com/profile_banners/74724779/1480933070</t>
  </si>
  <si>
    <t>https://pbs.twimg.com/profile_banners/887648194603212800/1529828015</t>
  </si>
  <si>
    <t>https://pbs.twimg.com/profile_banners/3086279907/1426070234</t>
  </si>
  <si>
    <t>https://pbs.twimg.com/profile_banners/42651647/1559220279</t>
  </si>
  <si>
    <t>https://pbs.twimg.com/profile_banners/1105819735453827073/1552485981</t>
  </si>
  <si>
    <t>https://pbs.twimg.com/profile_banners/592836192/1548088052</t>
  </si>
  <si>
    <t>https://pbs.twimg.com/profile_banners/865509216982671360/1495189392</t>
  </si>
  <si>
    <t>https://pbs.twimg.com/profile_banners/1047426094725586944/1543402614</t>
  </si>
  <si>
    <t>https://pbs.twimg.com/profile_banners/4836947526/1573154411</t>
  </si>
  <si>
    <t>https://pbs.twimg.com/profile_banners/295125124/1416088812</t>
  </si>
  <si>
    <t>https://pbs.twimg.com/profile_banners/885953601067208705/1573270186</t>
  </si>
  <si>
    <t>https://pbs.twimg.com/profile_banners/278996983/1379593374</t>
  </si>
  <si>
    <t>https://pbs.twimg.com/profile_banners/1030422854775525376/1534507636</t>
  </si>
  <si>
    <t>https://pbs.twimg.com/profile_banners/300807465/1558358226</t>
  </si>
  <si>
    <t>https://pbs.twimg.com/profile_banners/2615709314/1405084460</t>
  </si>
  <si>
    <t>http://pbs.twimg.com/profile_images/765876724869566464/b88RqYmY_normal.jpg</t>
  </si>
  <si>
    <t>http://pbs.twimg.com/profile_images/806174704574861312/BsMnjWUD_normal.jpg</t>
  </si>
  <si>
    <t>http://pbs.twimg.com/profile_images/1265898918/IMG_0647_normal.JPG</t>
  </si>
  <si>
    <t>http://pbs.twimg.com/profile_images/979869954223853568/aokEU6nZ_normal.jpg</t>
  </si>
  <si>
    <t>http://pbs.twimg.com/profile_images/1111729635610382336/_65QFl7B_normal.png</t>
  </si>
  <si>
    <t>http://pbs.twimg.com/profile_images/972369876395417600/vhVQeU4m_normal.jpg</t>
  </si>
  <si>
    <t>http://pbs.twimg.com/profile_images/1148174714797473793/nmP_bZQI_normal.jpg</t>
  </si>
  <si>
    <t>http://pbs.twimg.com/profile_images/918036711409627137/AL-C9u-__normal.jpg</t>
  </si>
  <si>
    <t>http://pbs.twimg.com/profile_images/793872363788140545/W9aUZXb3_normal.jpg</t>
  </si>
  <si>
    <t>http://pbs.twimg.com/profile_images/461174758952824832/sXbjtbs3_normal.jpeg</t>
  </si>
  <si>
    <t>http://pbs.twimg.com/profile_images/1148657441942511616/cUVzf4gd_normal.jpg</t>
  </si>
  <si>
    <t>http://pbs.twimg.com/profile_images/1042086906543177730/7YKFiMZx_normal.jpg</t>
  </si>
  <si>
    <t>http://pbs.twimg.com/profile_images/1169299290512068608/ey0-6rKX_normal.jpg</t>
  </si>
  <si>
    <t>http://pbs.twimg.com/profile_images/775332249638174720/TYPBZbeQ_normal.jpg</t>
  </si>
  <si>
    <t>http://pbs.twimg.com/profile_images/1148467397873033216/enL1X2hO_normal.png</t>
  </si>
  <si>
    <t>http://pbs.twimg.com/profile_images/1734463535/Me_Jan_2012_normal.jpg</t>
  </si>
  <si>
    <t>http://pbs.twimg.com/profile_images/753912868815376384/fYtg03L2_normal.jpg</t>
  </si>
  <si>
    <t>http://pbs.twimg.com/profile_images/1149592594252349442/lL_zW1AJ_normal.png</t>
  </si>
  <si>
    <t>http://pbs.twimg.com/profile_images/1034769059018096641/IZvoJZTg_normal.jpg</t>
  </si>
  <si>
    <t>http://pbs.twimg.com/profile_images/773065980310327296/pC2ebN-W_normal.jpg</t>
  </si>
  <si>
    <t>http://pbs.twimg.com/profile_images/986219176531562496/CYBEc1zr_normal.jpg</t>
  </si>
  <si>
    <t>http://pbs.twimg.com/profile_images/983310704181641216/bXhw99D1_normal.jpg</t>
  </si>
  <si>
    <t>http://pbs.twimg.com/profile_images/953023103843684352/yQwy1Z8M_normal.jpg</t>
  </si>
  <si>
    <t>http://pbs.twimg.com/profile_images/1148554023861137408/0dyweYcT_normal.png</t>
  </si>
  <si>
    <t>http://pbs.twimg.com/profile_images/1191281829145280512/PG69jyhI_normal.jpg</t>
  </si>
  <si>
    <t>http://pbs.twimg.com/profile_images/575966252998352896/LHg8rfrb_normal.png</t>
  </si>
  <si>
    <t>http://pbs.twimg.com/profile_images/575390676612857857/vmDt14tE_normal.png</t>
  </si>
  <si>
    <t>http://pbs.twimg.com/profile_images/1105827535802302464/SLkiZtUu_normal.png</t>
  </si>
  <si>
    <t>http://pbs.twimg.com/profile_images/892747891680456707/_-kSUvAu_normal.jpg</t>
  </si>
  <si>
    <t>http://pbs.twimg.com/profile_images/3667632562/aaffa55298f3e9158145f599a572e1dc_normal.jpeg</t>
  </si>
  <si>
    <t>http://pbs.twimg.com/profile_images/865853128100466688/4-v4RQ0O_normal.jpg</t>
  </si>
  <si>
    <t>http://pbs.twimg.com/profile_images/1067734266111504385/hk9eNoYp_normal.jpg</t>
  </si>
  <si>
    <t>http://pbs.twimg.com/profile_images/1145678690182938624/DMxwvaLp_normal.jpg</t>
  </si>
  <si>
    <t>http://pbs.twimg.com/profile_images/1137529036505255937/fpyW1n_S_normal.jpg</t>
  </si>
  <si>
    <t>http://pbs.twimg.com/profile_images/1193998592073195522/iWQRedY0_normal.jpg</t>
  </si>
  <si>
    <t>http://pbs.twimg.com/profile_images/1304329114/Raise_logo_blue6_normal.jpg</t>
  </si>
  <si>
    <t>http://pbs.twimg.com/profile_images/1030429091210690561/Kd0HrhcP_normal.jpg</t>
  </si>
  <si>
    <t>http://pbs.twimg.com/profile_images/568860117609627648/vtWdV6eh_normal.jpeg</t>
  </si>
  <si>
    <t>http://pbs.twimg.com/profile_images/1132927808248979456/6lIQFZwK_normal.jpg</t>
  </si>
  <si>
    <t>http://pbs.twimg.com/profile_images/1100829403909636097/q8ET5AqI_normal.jpg</t>
  </si>
  <si>
    <t>https://twitter.com/uw_alumni</t>
  </si>
  <si>
    <t>https://twitter.com/damienridge</t>
  </si>
  <si>
    <t>https://twitter.com/annacheshire1</t>
  </si>
  <si>
    <t>https://twitter.com/sdeb68</t>
  </si>
  <si>
    <t>https://twitter.com/twitter</t>
  </si>
  <si>
    <t>https://twitter.com/peter_bonfield</t>
  </si>
  <si>
    <t>https://twitter.com/uniwestminster</t>
  </si>
  <si>
    <t>https://twitter.com/justinharoun</t>
  </si>
  <si>
    <t>https://twitter.com/uw_bms</t>
  </si>
  <si>
    <t>https://twitter.com/ifstnews</t>
  </si>
  <si>
    <t>https://twitter.com/imperialmed</t>
  </si>
  <si>
    <t>https://twitter.com/uowsss</t>
  </si>
  <si>
    <t>https://twitter.com/debbihusbands</t>
  </si>
  <si>
    <t>https://twitter.com/uw_careers</t>
  </si>
  <si>
    <t>https://twitter.com/uow_camri</t>
  </si>
  <si>
    <t>https://twitter.com/anthonymacknick</t>
  </si>
  <si>
    <t>https://twitter.com/ondemandbob</t>
  </si>
  <si>
    <t>https://twitter.com/uniwestlib</t>
  </si>
  <si>
    <t>https://twitter.com/enviromentalsoc</t>
  </si>
  <si>
    <t>https://twitter.com/change4gooduow</t>
  </si>
  <si>
    <t>https://twitter.com/nicolarollock</t>
  </si>
  <si>
    <t>https://twitter.com/ozy_ismail</t>
  </si>
  <si>
    <t>https://twitter.com/y_ohene</t>
  </si>
  <si>
    <t>https://twitter.com/thecrick</t>
  </si>
  <si>
    <t>https://twitter.com/minoritystem</t>
  </si>
  <si>
    <t>https://twitter.com/cltatehu</t>
  </si>
  <si>
    <t>https://twitter.com/harvardchansph</t>
  </si>
  <si>
    <t>https://twitter.com/hie_uow</t>
  </si>
  <si>
    <t>https://twitter.com/uw_wbs</t>
  </si>
  <si>
    <t>https://twitter.com/r_dorsett</t>
  </si>
  <si>
    <t>https://twitter.com/westminstercti</t>
  </si>
  <si>
    <t>https://twitter.com/westminsterscc</t>
  </si>
  <si>
    <t>https://twitter.com/yorkuniversity</t>
  </si>
  <si>
    <t>https://twitter.com/celia_popovic</t>
  </si>
  <si>
    <t>https://twitter.com/academicchatter</t>
  </si>
  <si>
    <t>https://twitter.com/raisenetwork</t>
  </si>
  <si>
    <t>https://twitter.com/lifesciwestmin</t>
  </si>
  <si>
    <t>https://twitter.com/nutritionsoc</t>
  </si>
  <si>
    <t>https://twitter.com/ns_ceo</t>
  </si>
  <si>
    <t>https://twitter.com/j_lovegrove</t>
  </si>
  <si>
    <t>kiusum
Y1W6D3 (cont) V grateful for the
warm welcome &amp;amp; making me feel
at ease (thank you @j_lovegrove
@NS_CEO et al) as I attended my
1st @NutritionSoc Council Meeting
as Chair of Student Section. Looking
fwd to continue enhancing activities
for student members. #LegoNutSciGradGoesPhD</t>
  </si>
  <si>
    <t>suebecks
@KiuSum @debbaff @Wonkhe @SocMedHE
@SFaulknerPandO @A_L_T Looking
forward to seeing you in December!</t>
  </si>
  <si>
    <t>hannahlames1
@MerielChudleigh @Anna_Chick @AgencyNurse
https://t.co/gIEcpS4zqp</t>
  </si>
  <si>
    <t>profsallybrown
What do you think are the best
teaching and learning conferences
around in the UK and nearby? Mine
would include Seda, SRHE, solstice,
all Ireland Society for higher
education, RAISE, AdvanceHE and
what else?</t>
  </si>
  <si>
    <t xml:space="preserve">uw_alumni
</t>
  </si>
  <si>
    <t xml:space="preserve">damienridge
</t>
  </si>
  <si>
    <t xml:space="preserve">annacheshire1
</t>
  </si>
  <si>
    <t xml:space="preserve">sdeb68
</t>
  </si>
  <si>
    <t xml:space="preserve">twitter
</t>
  </si>
  <si>
    <t xml:space="preserve">peter_bonfield
</t>
  </si>
  <si>
    <t xml:space="preserve">uniwestminster
</t>
  </si>
  <si>
    <t xml:space="preserve">justinharoun
</t>
  </si>
  <si>
    <t xml:space="preserve">uw_bms
</t>
  </si>
  <si>
    <t xml:space="preserve">ifstnews
</t>
  </si>
  <si>
    <t xml:space="preserve">imperialmed
</t>
  </si>
  <si>
    <t xml:space="preserve">uowsss
</t>
  </si>
  <si>
    <t xml:space="preserve">debbihusbands
</t>
  </si>
  <si>
    <t xml:space="preserve">uw_careers
</t>
  </si>
  <si>
    <t xml:space="preserve">uw_gs
</t>
  </si>
  <si>
    <t xml:space="preserve">uow_camri
</t>
  </si>
  <si>
    <t xml:space="preserve">anthonymacknick
</t>
  </si>
  <si>
    <t xml:space="preserve">ondemandbob
</t>
  </si>
  <si>
    <t xml:space="preserve">uniwestlib
</t>
  </si>
  <si>
    <t xml:space="preserve">enviromentalsoc
</t>
  </si>
  <si>
    <t xml:space="preserve">change4gooduow
</t>
  </si>
  <si>
    <t xml:space="preserve">nicolarollock
</t>
  </si>
  <si>
    <t xml:space="preserve">ozy_ismail
</t>
  </si>
  <si>
    <t xml:space="preserve">y_ohene
</t>
  </si>
  <si>
    <t xml:space="preserve">thecrick
</t>
  </si>
  <si>
    <t xml:space="preserve">minoritystem
</t>
  </si>
  <si>
    <t xml:space="preserve">cltatehu
</t>
  </si>
  <si>
    <t xml:space="preserve">harvardchansph
</t>
  </si>
  <si>
    <t xml:space="preserve">hie_uow
</t>
  </si>
  <si>
    <t xml:space="preserve">uw_wbs
</t>
  </si>
  <si>
    <t xml:space="preserve">r_dorsett
</t>
  </si>
  <si>
    <t xml:space="preserve">westminstercti
</t>
  </si>
  <si>
    <t xml:space="preserve">westminsterscc
</t>
  </si>
  <si>
    <t xml:space="preserve">yorkuniversity
</t>
  </si>
  <si>
    <t xml:space="preserve">celia_popovic
</t>
  </si>
  <si>
    <t xml:space="preserve">academicchatter
</t>
  </si>
  <si>
    <t xml:space="preserve">raisenetwork
</t>
  </si>
  <si>
    <t xml:space="preserve">lifesciwestmin
</t>
  </si>
  <si>
    <t xml:space="preserve">nutritionsoc
</t>
  </si>
  <si>
    <t xml:space="preserve">ns_ceo
</t>
  </si>
  <si>
    <t xml:space="preserve">j_lovegrove
</t>
  </si>
  <si>
    <t>https://twitter.com/KiuSum/status/1181306659127345158?s=19 https://twitter.com/KiuSum/status/1189940813201117184?s=19 https://twitter.com/KiuSum/status/1177672741153103875?s=19 https://twitter.com/KiuSum/status/1191645871902990336?s=19 https://twitter.com/KiuSum/status/1191690238189604864?s=19 https://twitter.com/KiuSum/status/1191696756347678725?s=19 https://twitter.com/debbaff/status/1191747986826711041?s=19 https://twitter.com/KiuSum/status/1176520037672345600?s=19 https://twitter.com/KiuSum/status/1179026805673594881?s=19 https://twitter.com/uw_gs/status/1179318567898091520?s=19</t>
  </si>
  <si>
    <t>https://www.edgehill.ac.uk/clt/conference-2014/social-media-for-learning-in-higher-education-conference-2019/ https://twitter.com/RKChallen/status/1194936055537000449 https://twitter.com/SocMedHE/status/1187281626537086977 https://twitter.com/RKChallen/status/1194936044967387136 https://store.edgehill.ac.uk/conferences-and-events/conferences/conferences/the-social-media-for-learning-in-higher-education-conference-thursday-19th-december-2019 https://twitter.com/SocMedHE/status/1194589972856295425</t>
  </si>
  <si>
    <t>https://www.edgehill.ac.uk/clt/conference-2014/social-media-for-learning-in-higher-education-conference-2019/ https://www.edgehill.ac.uk/clt/conference-2014/social-media-for-learning-in-higher-education-conference-2019/?tab=submit-your-proposal-here https://twitter.com/melhayward/status/1190927698148941824</t>
  </si>
  <si>
    <t>https://nodexlgraphgallery.org/Pages/Graph.aspx?graphID=213991 https://www.edgehill.ac.uk/clt/centre-learning-teaching-clt/conferences-and-events/ https://www.edgehill.ac.uk/clt/conference-2014/social-media-for-learning-in-higher-education-conference-2019/?utm_content=bufferbef73&amp;utm_medium=social&amp;utm_source=twitter.com&amp;utm_campaign=buffer https://twitter.com/scottturneruon/status/1187089731034796032 https://twitter.com/SocMedHE/status/1187281626537086977</t>
  </si>
  <si>
    <t>ac.uk nodexlgraphgallery.org twitter.com</t>
  </si>
  <si>
    <t>phdlife</t>
  </si>
  <si>
    <t>hellowestminster</t>
  </si>
  <si>
    <t>wearewestminster</t>
  </si>
  <si>
    <t>alt</t>
  </si>
  <si>
    <t>legonutscigradgoesphd phdlife phdchat wonkfest academicchatter socmedhe19 hellowestminster studentengagement wearewestminster lthechat</t>
  </si>
  <si>
    <t>socmedhe19 socmedhe18</t>
  </si>
  <si>
    <t>socmedhe19 socmedhe socmedhe16 socmedhe17 socmedhe18 socmedhe15 lthechat alt</t>
  </si>
  <si>
    <t>#legonutscigradgoesphd</t>
  </si>
  <si>
    <t>submit</t>
  </si>
  <si>
    <t>abstract</t>
  </si>
  <si>
    <t>20th</t>
  </si>
  <si>
    <t>#phdlife</t>
  </si>
  <si>
    <t>#phdchat</t>
  </si>
  <si>
    <t>cont</t>
  </si>
  <si>
    <t>19th</t>
  </si>
  <si>
    <t>closing</t>
  </si>
  <si>
    <t>date</t>
  </si>
  <si>
    <t>#legonutscigradgoesphd #phdlife #phdchat days cont 1 student very day wonkhe</t>
  </si>
  <si>
    <t>#socmedhe19 submit abstract 20th 19th edgehill come time closing date</t>
  </si>
  <si>
    <t>#socmedhe19 socmedhe social media learning submit abstract suebecks profsallybrown 19th</t>
  </si>
  <si>
    <t>#socmedhe19 submit abstract 20th suebecks conference #socmedhe edgehill 19th nov</t>
  </si>
  <si>
    <t>submit,abstract</t>
  </si>
  <si>
    <t>#legonutscigradgoesphd,#phdlife</t>
  </si>
  <si>
    <t>social,media</t>
  </si>
  <si>
    <t>20th,nov</t>
  </si>
  <si>
    <t>late,submit</t>
  </si>
  <si>
    <t>closing,date</t>
  </si>
  <si>
    <t>time,submit</t>
  </si>
  <si>
    <t>abstract,#socmedhe19</t>
  </si>
  <si>
    <t>date,20th</t>
  </si>
  <si>
    <t>using,social</t>
  </si>
  <si>
    <t>#phdlife,#phdchat</t>
  </si>
  <si>
    <t>#wonkfest,wonkhe</t>
  </si>
  <si>
    <t>#phdchat,#academicchatter</t>
  </si>
  <si>
    <t>#legonutscigradgoesphd,#hellowestminster</t>
  </si>
  <si>
    <t>few,days</t>
  </si>
  <si>
    <t>suebecks,sfaulknerpando</t>
  </si>
  <si>
    <t>socmedhe,#socmedhe19</t>
  </si>
  <si>
    <t>y1w6d2,cont</t>
  </si>
  <si>
    <t>wonkhe,#wonkfest</t>
  </si>
  <si>
    <t>lunch,time</t>
  </si>
  <si>
    <t>#socmedhe19,using</t>
  </si>
  <si>
    <t>media,come</t>
  </si>
  <si>
    <t>higher,education</t>
  </si>
  <si>
    <t>wonkhe,socmedhe</t>
  </si>
  <si>
    <t>socmedhe,sfaulknerpando</t>
  </si>
  <si>
    <t>sfaulknerpando,a_l_t</t>
  </si>
  <si>
    <t>suebecks,profsallybrown</t>
  </si>
  <si>
    <t>socmedhe,research</t>
  </si>
  <si>
    <t>socmedhe,network</t>
  </si>
  <si>
    <t>network,nodexl</t>
  </si>
  <si>
    <t>nodexl,suebecks</t>
  </si>
  <si>
    <t>suebecks,jones23emma</t>
  </si>
  <si>
    <t>jones23emma,sfaulknerpando</t>
  </si>
  <si>
    <t>sfaulknerpando,belld17</t>
  </si>
  <si>
    <t>#legonutscigradgoesphd,#phdlife  #phdlife,#phdchat  #wonkfest,wonkhe  #phdchat,#academicchatter  #legonutscigradgoesphd,#hellowestminster  few,days  suebecks,sfaulknerpando  socmedhe,#socmedhe19  y1w6d2,cont  wonkhe,#wonkfest</t>
  </si>
  <si>
    <t>submit,abstract  time,submit  abstract,#socmedhe19  closing,date  date,20th  using,social  social,media  lunch,time  #socmedhe19,using  media,come</t>
  </si>
  <si>
    <t>social,media  submit,abstract  higher,education  wonkhe,socmedhe  socmedhe,sfaulknerpando  sfaulknerpando,a_l_t  suebecks,profsallybrown  closing,date  20th,nov  socmedhe,research</t>
  </si>
  <si>
    <t>submit,abstract  20th,nov  late,submit  social,media  socmedhe,network  network,nodexl  nodexl,suebecks  suebecks,jones23emma  jones23emma,sfaulknerpando  sfaulknerpando,belld17</t>
  </si>
  <si>
    <t>rkchallen hannahlames1 merielchudleigh</t>
  </si>
  <si>
    <t>suebecks socmedhe profsallybrown kiusum melhayward</t>
  </si>
  <si>
    <t>socmedhe suebecks</t>
  </si>
  <si>
    <t>wonkhe ifstnews lifesciwestmin uw_gs socmedhe suebecks sfaulknerpando debbaff raisenetwork uniwestminster</t>
  </si>
  <si>
    <t>edgehill anna_chick agencynurse a_l_t merielchudleigh</t>
  </si>
  <si>
    <t>socmedhe sfaulknerpando edgehill debbaff wonkhe a_l_t profsallybrown strathbiomedeng kiusum suebecks</t>
  </si>
  <si>
    <t>edgehill suebecks jones23emma sfaulknerpando belld17 sharonmallonphd nomadwarmachine baaanedict kiusum leefallin</t>
  </si>
  <si>
    <t>academicchatter harvardchansph uw_wbs uniwestminster twitter kiusum minoritystem uniwestlib imperialmed nicolarollock</t>
  </si>
  <si>
    <t>agencynurse medicinegov livinginhope nusratmedicine neilwithnell andy_tattersall sarah__wright1 edgehill merielchudleigh jesslsainsbury</t>
  </si>
  <si>
    <t>suebecks wonkhe profsallybrown a_l_t sfaulknerpando debbaff melhayward strathbiomedeng</t>
  </si>
  <si>
    <t>scottturneruon nomadwarmachine jones23emma leefallin uoncomputing baaanedict belld17 sharonmallonphd</t>
  </si>
  <si>
    <t>https://twitter.com/SocMedHE/status/1187281626537086977 https://nodexlgraphgallery.org/Pages/Graph.aspx?graphID=213991 https://www.edgehill.ac.uk/clt/centre-learning-teaching-clt/conferences-and-events/</t>
  </si>
  <si>
    <t>https://nodexlgraphgallery.org/Pages/Graph.aspx?graphID=213991 https://www.edgehill.ac.uk/clt/conference-2014/social-media-for-learning-in-higher-education-conference-2019/?utm_content=bufferbef73&amp;utm_medium=social&amp;utm_source=twitter.com&amp;utm_campaign=buffer</t>
  </si>
  <si>
    <t>https://twitter.com/KiuSum/status/1184809908652433408?s=19 https://twitter.com/ifstnews/status/1156849079181283329?s=19 https://twitter.com/KiuSum/status/1156495631411818498 https://twitter.com/KiuSum/status/1191297604539371520?s=19 https://twitter.com/KiuSum/status/1191770780511752194?s=19 https://twitter.com/KiuSum/status/1191290763214303232?s=19 https://twitter.com/KiuSum/status/1190251476888764417?s=19 https://twitter.com/KiuSum/status/1180117042822881281?s=19 https://twitter.com/KiuSum/status/1187737095789563904?s=19 https://twitter.com/KiuSum/status/1187046471541108741?s=19</t>
  </si>
  <si>
    <t>https://www.edgehill.ac.uk/clt/conference-2014/social-media-for-learning-in-higher-education-conference-2019/ https://twitter.com/RKChallen/status/1194936055537000449 https://store.edgehill.ac.uk/conferences-and-events/conferences/conferences/the-social-media-for-learning-in-higher-education-conference-thursday-19th-december-2019 https://twitter.com/RKChallen/status/1194936044967387136 https://twitter.com/SocMedHE/status/1187281626537086977</t>
  </si>
  <si>
    <t>twitter.com nodexlgraphgallery.org ac.uk</t>
  </si>
  <si>
    <t>nodexlgraphgallery.org ac.uk</t>
  </si>
  <si>
    <t>socmedhe19 socmedhe socmedhe16 socmedhe17 socmedhe18 socmedhe15 lthechat</t>
  </si>
  <si>
    <t>legonutscigradgoesphd phdlife phdchat wonkfest academicchatter socmedhe19 studentengagement hellowestminster wearewestminster gradschool</t>
  </si>
  <si>
    <t>socmedhe socmedhe16 socmedhe17 socmedhe18 socmedhe15 lthechat socmedhe19</t>
  </si>
  <si>
    <t>phdlife phdchat wonkfest academicchatter socmedhe19 studentengagement hellowestminster wearewestminster gradschool highereducation</t>
  </si>
  <si>
    <t>alt socmedhe19</t>
  </si>
  <si>
    <t>still time socmedhe network via nodexl suebecks jones23emma sfaulknerpando belld17</t>
  </si>
  <si>
    <t>submit abstract conference suebecks ll friendly late 19th edgehill 20th</t>
  </si>
  <si>
    <t>submit 20th brrrrrrr ed feeling cold sign up thursday 19th</t>
  </si>
  <si>
    <t>suebecks profsallybrown ll socmedhe proposal use melhayward students closing date</t>
  </si>
  <si>
    <t>december 19th profsallybrown social media learning higher education hosted edge</t>
  </si>
  <si>
    <t>submit abstract time 20th come edgehill 19th still closing date</t>
  </si>
  <si>
    <t>brrrrrrr ed feeling cold sign up thursday 19th receive warm</t>
  </si>
  <si>
    <t>submit abstract lunch time using social media come share practice</t>
  </si>
  <si>
    <t>submit abstract edgehill 19th 20th lunch time using social media</t>
  </si>
  <si>
    <t>socmedhe research proposal explanatory mixed methods study gain understanding uk</t>
  </si>
  <si>
    <t>suebecks socmedhe sfaulknerpando look s come take submit abstract kiusum</t>
  </si>
  <si>
    <t>merielchudleigh anna_chick agencynurse</t>
  </si>
  <si>
    <t>#socmedhe18 gt atmosphere good conference really inclusive fun one more</t>
  </si>
  <si>
    <t>take come along don t word look thread comments participants</t>
  </si>
  <si>
    <t>think best teaching learning conferences around uk nearby mine include</t>
  </si>
  <si>
    <t>ll learning conference submit abstract suebecks friendly late 19th edgehill</t>
  </si>
  <si>
    <t>bob #phdlife days #phdchat student very 1 wonkhe cont now</t>
  </si>
  <si>
    <t>ll melhayward students suebecks profsallybrown socmedhe proposal use closing date</t>
  </si>
  <si>
    <t>profsallybrown social media learning higher education hosted edge hill uni</t>
  </si>
  <si>
    <t>submit abstract face people hannahlames1 take time 20th come edgehill</t>
  </si>
  <si>
    <t>lunch time using social media come share practice others dec</t>
  </si>
  <si>
    <t>take submit abstract suebecks socmedhe sfaulknerpando look s come kiusum</t>
  </si>
  <si>
    <t>conference face people go submit abstract atmosphere good really inclusive</t>
  </si>
  <si>
    <t>still,time  time,#socmedhe19  socmedhe,network  network,via  via,nodexl  nodexl,suebecks  suebecks,jones23emma  jones23emma,sfaulknerpando  sfaulknerpando,belld17  belld17,sharonmallonphd</t>
  </si>
  <si>
    <t>submit,abstract  late,submit  social,media  suebecks,profsallybrown  profsallybrown,ll  ll,second  second,ll  ll,find  find,more  more,friendly</t>
  </si>
  <si>
    <t>#legonutscigradgoesphd,#phdlife  #phdlife,#phdchat  #wonkfest,wonkhe  looking,forward  #legonutscigradgoesphd,#hellowestminster  1,month  wonkhe,#wonkfest  y1w6d2,cont  #phdchat,#academicchatter  #academicchatter,academicchatter</t>
  </si>
  <si>
    <t>brrrrrrr,ed  ed,feeling  feeling,cold  cold,sign  sign,up  up,#socmedhe19  #socmedhe19,thursday  thursday,19th  19th,receive  receive,warm</t>
  </si>
  <si>
    <t>suebecks,profsallybrown  profsallybrown,closing  closing,date  date,abstracts  abstracts,20th  20th,nov  nov,#socmedhe19  profsallybrown,ll  ll,second  second,ll</t>
  </si>
  <si>
    <t>profsallybrown,social  social,media  media,learning  learning,higher  higher,education  education,hosted  hosted,edge  edge,hill  hill,uni  uni,year</t>
  </si>
  <si>
    <t>submit,abstract  still,time  time,submit  abstract,#socmedhe19  closing,date  date,20th  20th,november  #socmedhe18,gt  gt,#socmedhe19  using,social</t>
  </si>
  <si>
    <t>submit,abstract  lunch,time  time,submit  abstract,#socmedhe19  #socmedhe19,using  using,social  social,media  media,come  come,share  share,practice</t>
  </si>
  <si>
    <t>socmedhe,research  research,proposal  proposal,explanatory  explanatory,mixed  mixed,methods  methods,study  study,gain  gain,understanding  understanding,uk  uk,student</t>
  </si>
  <si>
    <t>submit,abstract  suebecks,kiusum  kiusum,wonkhe  wonkhe,socmedhe  socmedhe,sfaulknerpando  sfaulknerpando,a_l_t  a_l_t,haha  haha,look  look,#socmedhe19  #socmedhe19,ed</t>
  </si>
  <si>
    <t>merielchudleigh,anna_chick  anna_chick,agencynurse</t>
  </si>
  <si>
    <t>#socmedhe18,gt  gt,#socmedhe19  atmosphere,#socmedhe18  conference,#socmedhe18  go,conference  submit,abstract  socmedhe,days  days,really  really,friendliest  friendliest,supportive</t>
  </si>
  <si>
    <t>come,along  along,#socmedhe19  #socmedhe19,don  don,t  t,take  take,word  word,take  take,look  look,thread  thread,comments</t>
  </si>
  <si>
    <t>think,best  best,teaching  teaching,learning  learning,conferences  conferences,around  around,uk  uk,nearby  nearby,mine  mine,include  include,seda</t>
  </si>
  <si>
    <t>#legonutscigradgoesphd,#phdlife  #phdlife,#phdchat  #wonkfest,wonkhe  1,month  looking,forward  #legonutscigradgoesphd,#hellowestminster  wonkhe,#wonkfest  y1w6d2,cont  #phdchat,#academicchatter  #academicchatter,academicchatter</t>
  </si>
  <si>
    <t>lunch,time  time,submit  abstract,#socmedhe19  #socmedhe19,using  using,social  social,media  media,come  come,share  share,practice  practice,others</t>
  </si>
  <si>
    <t>go,conference  submit,abstract  atmosphere,#socmedhe18  conference,#socmedhe18  socmedhe,days  days,really  really,friendliest  friendliest,supportive  supportive,exciting  exciting,innovative</t>
  </si>
  <si>
    <t>lunch</t>
  </si>
  <si>
    <t>dec</t>
  </si>
  <si>
    <t>gt</t>
  </si>
  <si>
    <t>warm</t>
  </si>
  <si>
    <t>november</t>
  </si>
  <si>
    <t>brrrrrrr</t>
  </si>
  <si>
    <t>cold</t>
  </si>
  <si>
    <t>sign</t>
  </si>
  <si>
    <t>thursday</t>
  </si>
  <si>
    <t>receive</t>
  </si>
  <si>
    <t>phd</t>
  </si>
  <si>
    <t>#academicchatter</t>
  </si>
  <si>
    <t>bob</t>
  </si>
  <si>
    <t>atmosphere</t>
  </si>
  <si>
    <t>#studentengagement</t>
  </si>
  <si>
    <t>yikes</t>
  </si>
  <si>
    <t>brain</t>
  </si>
  <si>
    <t>#hellowestminster</t>
  </si>
  <si>
    <t>month</t>
  </si>
  <si>
    <t>y1w6d2</t>
  </si>
  <si>
    <t>ll</t>
  </si>
  <si>
    <t>participants</t>
  </si>
  <si>
    <t>face</t>
  </si>
  <si>
    <t>y1w6d3</t>
  </si>
  <si>
    <t>grateful</t>
  </si>
  <si>
    <t>exciting</t>
  </si>
  <si>
    <t>office</t>
  </si>
  <si>
    <t>unlike</t>
  </si>
  <si>
    <t>orientation</t>
  </si>
  <si>
    <t>energy</t>
  </si>
  <si>
    <t>#wearewestminster</t>
  </si>
  <si>
    <t>awesome</t>
  </si>
  <si>
    <t>named</t>
  </si>
  <si>
    <t>y1w1d2</t>
  </si>
  <si>
    <t>desk</t>
  </si>
  <si>
    <t>spikey</t>
  </si>
  <si>
    <t>december</t>
  </si>
  <si>
    <t>fun</t>
  </si>
  <si>
    <t>35</t>
  </si>
  <si>
    <t>section</t>
  </si>
  <si>
    <t>travelling</t>
  </si>
  <si>
    <t>evelyn</t>
  </si>
  <si>
    <t>seminar</t>
  </si>
  <si>
    <t>shout</t>
  </si>
  <si>
    <t>keeping</t>
  </si>
  <si>
    <t>awake</t>
  </si>
  <si>
    <t>#gradschool</t>
  </si>
  <si>
    <t>official</t>
  </si>
  <si>
    <t>festival</t>
  </si>
  <si>
    <t>grad</t>
  </si>
  <si>
    <t>y1w4d5</t>
  </si>
  <si>
    <t>highlight</t>
  </si>
  <si>
    <t>#1</t>
  </si>
  <si>
    <t>y1w4d3</t>
  </si>
  <si>
    <t>accepted</t>
  </si>
  <si>
    <t>y1w2d4</t>
  </si>
  <si>
    <t>raising</t>
  </si>
  <si>
    <t>#worldmentalhealthday</t>
  </si>
  <si>
    <t>#everymindmatters</t>
  </si>
  <si>
    <t>365</t>
  </si>
  <si>
    <t>waiting</t>
  </si>
  <si>
    <t>captain</t>
  </si>
  <si>
    <t>brainy</t>
  </si>
  <si>
    <t>farewell</t>
  </si>
  <si>
    <t>incredible</t>
  </si>
  <si>
    <t>welcoming</t>
  </si>
  <si>
    <t>news</t>
  </si>
  <si>
    <t>openness</t>
  </si>
  <si>
    <t>transparency</t>
  </si>
  <si>
    <t>contagious</t>
  </si>
  <si>
    <t>encouraged</t>
  </si>
  <si>
    <t>events</t>
  </si>
  <si>
    <t>infectious</t>
  </si>
  <si>
    <t>inclusive</t>
  </si>
  <si>
    <t>y1w7d1</t>
  </si>
  <si>
    <t>spoken</t>
  </si>
  <si>
    <t>year's</t>
  </si>
  <si>
    <t>p</t>
  </si>
  <si>
    <t>sue</t>
  </si>
  <si>
    <t>explanatory</t>
  </si>
  <si>
    <t>nurses</t>
  </si>
  <si>
    <t>tool</t>
  </si>
  <si>
    <t>submission</t>
  </si>
  <si>
    <t>till</t>
  </si>
  <si>
    <t>#alt</t>
  </si>
  <si>
    <t>responsible</t>
  </si>
  <si>
    <t>communicative</t>
  </si>
  <si>
    <t>Jul</t>
  </si>
  <si>
    <t>31-Jul</t>
  </si>
  <si>
    <t>Aug</t>
  </si>
  <si>
    <t>19-Aug</t>
  </si>
  <si>
    <t>Sep</t>
  </si>
  <si>
    <t>01-Sep</t>
  </si>
  <si>
    <t>10-Sep</t>
  </si>
  <si>
    <t>18-Sep</t>
  </si>
  <si>
    <t>19-Sep</t>
  </si>
  <si>
    <t>24-Sep</t>
  </si>
  <si>
    <t>25-Sep</t>
  </si>
  <si>
    <t>26-Sep</t>
  </si>
  <si>
    <t>27-Sep</t>
  </si>
  <si>
    <t>30-Sep</t>
  </si>
  <si>
    <t>01-Oct</t>
  </si>
  <si>
    <t>02-Oct</t>
  </si>
  <si>
    <t>03-Oct</t>
  </si>
  <si>
    <t>04-Oct</t>
  </si>
  <si>
    <t>07-Oct</t>
  </si>
  <si>
    <t>08-Oct</t>
  </si>
  <si>
    <t>10-Oct</t>
  </si>
  <si>
    <t>14-Oct</t>
  </si>
  <si>
    <t>16-Oct</t>
  </si>
  <si>
    <t>17-Oct</t>
  </si>
  <si>
    <t>24-Oct</t>
  </si>
  <si>
    <t>25-Oct</t>
  </si>
  <si>
    <t>30-Oct</t>
  </si>
  <si>
    <t>31-Oct</t>
  </si>
  <si>
    <t>03-Nov</t>
  </si>
  <si>
    <t>98, 79, 0</t>
  </si>
  <si>
    <t>131, 62, 0</t>
  </si>
  <si>
    <t>196, 30, 0</t>
  </si>
  <si>
    <t>163, 46, 0</t>
  </si>
  <si>
    <t>G1: #legonutscigradgoesphd #phdlife #phdchat days cont 1 student very day wonkhe</t>
  </si>
  <si>
    <t>G2: #socmedhe19 submit abstract 20th 19th edgehill come time closing date</t>
  </si>
  <si>
    <t>G3: #socmedhe19 socmedhe social media learning submit abstract suebecks profsallybrown 19th</t>
  </si>
  <si>
    <t>G4: #socmedhe19 submit abstract 20th suebecks conference #socmedhe edgehill 19th nov</t>
  </si>
  <si>
    <t>Edge Weight▓1▓9▓0▓True▓Green▓Red▓▓Edge Weight▓1▓5▓0▓3▓10▓False▓Edge Weight▓1▓9▓0▓32▓6▓False▓▓0▓0▓0▓True▓Black▓Black▓▓Followers▓59▓326804▓0▓162▓1000▓False▓▓0▓0▓0▓0▓0▓False▓▓0▓0▓0▓0▓0▓False▓▓0▓0▓0▓0▓0▓False</t>
  </si>
  <si>
    <t>GraphSource░TwitterSearch▓GraphTerm░#socmedhe19▓ImportDescription░The graph represents a network of 37 Twitter users whose recent tweets contained "#socmedhe19", or who were replied to or mentioned in those tweets, taken from a data set limited to a maximum of 18,000 tweets.  The network was obtained from Twitter on Thursday, 14 November 2019 at 15:21 UTC.
The tweets in the network were tweeted over the 8-day, 19-hour, 57-minute period from Tuesday, 05 November 2019 at 19:17 UTC to Thursday, 14 November 2019 at 15:14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"mentions".▓ImportSuggestedTitle░#socmedhe19 Twitter NodeXL SNA Map and Report for Thursday, 14 November 2019 at 15:21 UTC▓ImportSuggestedFileNameNoExtension░2019-11-14 15-21-42 NodeXL Twitter Search #socmedhe19▓GroupingDescription░The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</si>
</sst>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9"/>
      <tableStyleElement type="headerRow" dxfId="408"/>
    </tableStyle>
    <tableStyle name="NodeXL Table" pivot="0" count="1">
      <tableStyleElement type="headerRow" dxfId="4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620728"/>
        <c:axId val="60368825"/>
      </c:barChart>
      <c:catAx>
        <c:axId val="21620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68825"/>
        <c:crosses val="autoZero"/>
        <c:auto val="1"/>
        <c:lblOffset val="100"/>
        <c:noMultiLvlLbl val="0"/>
      </c:catAx>
      <c:valAx>
        <c:axId val="60368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61"/>
                <c:pt idx="0">
                  <c:v>18
31-Jul
Jul
2019</c:v>
                </c:pt>
                <c:pt idx="1">
                  <c:v>09
19-Aug
Aug</c:v>
                </c:pt>
                <c:pt idx="2">
                  <c:v>18
01-Sep
Sep</c:v>
                </c:pt>
                <c:pt idx="3">
                  <c:v>17
10-Sep</c:v>
                </c:pt>
                <c:pt idx="4">
                  <c:v>17
18-Sep</c:v>
                </c:pt>
                <c:pt idx="5">
                  <c:v>08
19-Sep</c:v>
                </c:pt>
                <c:pt idx="6">
                  <c:v>15</c:v>
                </c:pt>
                <c:pt idx="7">
                  <c:v>08
24-Sep</c:v>
                </c:pt>
                <c:pt idx="8">
                  <c:v>15</c:v>
                </c:pt>
                <c:pt idx="9">
                  <c:v>14
25-Sep</c:v>
                </c:pt>
                <c:pt idx="10">
                  <c:v>18
26-Sep</c:v>
                </c:pt>
                <c:pt idx="11">
                  <c:v>19
27-Sep</c:v>
                </c:pt>
                <c:pt idx="12">
                  <c:v>09
30-Sep</c:v>
                </c:pt>
                <c:pt idx="13">
                  <c:v>13
01-Oct
Oct</c:v>
                </c:pt>
                <c:pt idx="14">
                  <c:v>15</c:v>
                </c:pt>
                <c:pt idx="15">
                  <c:v>08
02-Oct</c:v>
                </c:pt>
                <c:pt idx="16">
                  <c:v>17</c:v>
                </c:pt>
                <c:pt idx="17">
                  <c:v>16
03-Oct</c:v>
                </c:pt>
                <c:pt idx="18">
                  <c:v>17
04-Oct</c:v>
                </c:pt>
                <c:pt idx="19">
                  <c:v>20
07-Oct</c:v>
                </c:pt>
                <c:pt idx="20">
                  <c:v>16
08-Oct</c:v>
                </c:pt>
                <c:pt idx="21">
                  <c:v>16
10-Oct</c:v>
                </c:pt>
                <c:pt idx="22">
                  <c:v>20
14-Oct</c:v>
                </c:pt>
                <c:pt idx="23">
                  <c:v>19
16-Oct</c:v>
                </c:pt>
                <c:pt idx="24">
                  <c:v>20
17-Oct</c:v>
                </c:pt>
                <c:pt idx="25">
                  <c:v>10
23-Oct</c:v>
                </c:pt>
                <c:pt idx="26">
                  <c:v>13</c:v>
                </c:pt>
                <c:pt idx="27">
                  <c:v>19</c:v>
                </c:pt>
                <c:pt idx="28">
                  <c:v>08
24-Oct</c:v>
                </c:pt>
                <c:pt idx="29">
                  <c:v>19
25-Oct</c:v>
                </c:pt>
                <c:pt idx="30">
                  <c:v>11
30-Oct</c:v>
                </c:pt>
                <c:pt idx="31">
                  <c:v>17
31-Oct</c:v>
                </c:pt>
                <c:pt idx="32">
                  <c:v>08
01-Nov
Nov</c:v>
                </c:pt>
                <c:pt idx="33">
                  <c:v>13</c:v>
                </c:pt>
                <c:pt idx="34">
                  <c:v>09
03-Nov</c:v>
                </c:pt>
                <c:pt idx="35">
                  <c:v>20
04-Nov</c:v>
                </c:pt>
                <c:pt idx="36">
                  <c:v>16
05-Nov</c:v>
                </c:pt>
                <c:pt idx="37">
                  <c:v>19</c:v>
                </c:pt>
                <c:pt idx="38">
                  <c:v>08
06-Nov</c:v>
                </c:pt>
                <c:pt idx="39">
                  <c:v>10</c:v>
                </c:pt>
                <c:pt idx="40">
                  <c:v>22</c:v>
                </c:pt>
                <c:pt idx="41">
                  <c:v>09
09-Nov</c:v>
                </c:pt>
                <c:pt idx="42">
                  <c:v>10</c:v>
                </c:pt>
                <c:pt idx="43">
                  <c:v>21
11-Nov</c:v>
                </c:pt>
                <c:pt idx="44">
                  <c:v>22</c:v>
                </c:pt>
                <c:pt idx="45">
                  <c:v>13
12-Nov</c:v>
                </c:pt>
                <c:pt idx="46">
                  <c:v>17</c:v>
                </c:pt>
                <c:pt idx="47">
                  <c:v>08
13-Nov</c:v>
                </c:pt>
                <c:pt idx="48">
                  <c:v>9</c:v>
                </c:pt>
                <c:pt idx="49">
                  <c:v>12</c:v>
                </c:pt>
                <c:pt idx="50">
                  <c:v>13</c:v>
                </c:pt>
                <c:pt idx="51">
                  <c:v>15</c:v>
                </c:pt>
                <c:pt idx="52">
                  <c:v>16</c:v>
                </c:pt>
                <c:pt idx="53">
                  <c:v>17</c:v>
                </c:pt>
                <c:pt idx="54">
                  <c:v>18</c:v>
                </c:pt>
                <c:pt idx="55">
                  <c:v>19</c:v>
                </c:pt>
                <c:pt idx="56">
                  <c:v>21</c:v>
                </c:pt>
                <c:pt idx="57">
                  <c:v>22</c:v>
                </c:pt>
                <c:pt idx="58">
                  <c:v>11
14-Nov</c:v>
                </c:pt>
                <c:pt idx="59">
                  <c:v>14</c:v>
                </c:pt>
                <c:pt idx="60">
                  <c:v>15</c:v>
                </c:pt>
              </c:strCache>
            </c:strRef>
          </c:cat>
          <c:val>
            <c:numRef>
              <c:f>'Time Series'!$B$26:$B$129</c:f>
              <c:numCache>
                <c:formatCode>General</c:formatCode>
                <c:ptCount val="61"/>
                <c:pt idx="0">
                  <c:v>10</c:v>
                </c:pt>
                <c:pt idx="1">
                  <c:v>4</c:v>
                </c:pt>
                <c:pt idx="2">
                  <c:v>1</c:v>
                </c:pt>
                <c:pt idx="3">
                  <c:v>2</c:v>
                </c:pt>
                <c:pt idx="4">
                  <c:v>2</c:v>
                </c:pt>
                <c:pt idx="5">
                  <c:v>7</c:v>
                </c:pt>
                <c:pt idx="6">
                  <c:v>2</c:v>
                </c:pt>
                <c:pt idx="7">
                  <c:v>1</c:v>
                </c:pt>
                <c:pt idx="8">
                  <c:v>1</c:v>
                </c:pt>
                <c:pt idx="9">
                  <c:v>1</c:v>
                </c:pt>
                <c:pt idx="10">
                  <c:v>1</c:v>
                </c:pt>
                <c:pt idx="11">
                  <c:v>6</c:v>
                </c:pt>
                <c:pt idx="12">
                  <c:v>1</c:v>
                </c:pt>
                <c:pt idx="13">
                  <c:v>2</c:v>
                </c:pt>
                <c:pt idx="14">
                  <c:v>2</c:v>
                </c:pt>
                <c:pt idx="15">
                  <c:v>1</c:v>
                </c:pt>
                <c:pt idx="16">
                  <c:v>6</c:v>
                </c:pt>
                <c:pt idx="17">
                  <c:v>1</c:v>
                </c:pt>
                <c:pt idx="18">
                  <c:v>1</c:v>
                </c:pt>
                <c:pt idx="19">
                  <c:v>1</c:v>
                </c:pt>
                <c:pt idx="20">
                  <c:v>2</c:v>
                </c:pt>
                <c:pt idx="21">
                  <c:v>3</c:v>
                </c:pt>
                <c:pt idx="22">
                  <c:v>5</c:v>
                </c:pt>
                <c:pt idx="23">
                  <c:v>6</c:v>
                </c:pt>
                <c:pt idx="24">
                  <c:v>2</c:v>
                </c:pt>
                <c:pt idx="25">
                  <c:v>1</c:v>
                </c:pt>
                <c:pt idx="26">
                  <c:v>3</c:v>
                </c:pt>
                <c:pt idx="27">
                  <c:v>10</c:v>
                </c:pt>
                <c:pt idx="28">
                  <c:v>1</c:v>
                </c:pt>
                <c:pt idx="29">
                  <c:v>4</c:v>
                </c:pt>
                <c:pt idx="30">
                  <c:v>1</c:v>
                </c:pt>
                <c:pt idx="31">
                  <c:v>1</c:v>
                </c:pt>
                <c:pt idx="32">
                  <c:v>1</c:v>
                </c:pt>
                <c:pt idx="33">
                  <c:v>1</c:v>
                </c:pt>
                <c:pt idx="34">
                  <c:v>1</c:v>
                </c:pt>
                <c:pt idx="35">
                  <c:v>2</c:v>
                </c:pt>
                <c:pt idx="36">
                  <c:v>6</c:v>
                </c:pt>
                <c:pt idx="37">
                  <c:v>17</c:v>
                </c:pt>
                <c:pt idx="38">
                  <c:v>2</c:v>
                </c:pt>
                <c:pt idx="39">
                  <c:v>1</c:v>
                </c:pt>
                <c:pt idx="40">
                  <c:v>3</c:v>
                </c:pt>
                <c:pt idx="41">
                  <c:v>12</c:v>
                </c:pt>
                <c:pt idx="42">
                  <c:v>1</c:v>
                </c:pt>
                <c:pt idx="43">
                  <c:v>4</c:v>
                </c:pt>
                <c:pt idx="44">
                  <c:v>4</c:v>
                </c:pt>
                <c:pt idx="45">
                  <c:v>1</c:v>
                </c:pt>
                <c:pt idx="46">
                  <c:v>8</c:v>
                </c:pt>
                <c:pt idx="47">
                  <c:v>1</c:v>
                </c:pt>
                <c:pt idx="48">
                  <c:v>6</c:v>
                </c:pt>
                <c:pt idx="49">
                  <c:v>8</c:v>
                </c:pt>
                <c:pt idx="50">
                  <c:v>10</c:v>
                </c:pt>
                <c:pt idx="51">
                  <c:v>2</c:v>
                </c:pt>
                <c:pt idx="52">
                  <c:v>2</c:v>
                </c:pt>
                <c:pt idx="53">
                  <c:v>6</c:v>
                </c:pt>
                <c:pt idx="54">
                  <c:v>4</c:v>
                </c:pt>
                <c:pt idx="55">
                  <c:v>4</c:v>
                </c:pt>
                <c:pt idx="56">
                  <c:v>9</c:v>
                </c:pt>
                <c:pt idx="57">
                  <c:v>2</c:v>
                </c:pt>
                <c:pt idx="58">
                  <c:v>9</c:v>
                </c:pt>
                <c:pt idx="59">
                  <c:v>8</c:v>
                </c:pt>
                <c:pt idx="60">
                  <c:v>1</c:v>
                </c:pt>
              </c:numCache>
            </c:numRef>
          </c:val>
        </c:ser>
        <c:axId val="61499986"/>
        <c:axId val="16628963"/>
      </c:barChart>
      <c:catAx>
        <c:axId val="61499986"/>
        <c:scaling>
          <c:orientation val="minMax"/>
        </c:scaling>
        <c:axPos val="b"/>
        <c:delete val="0"/>
        <c:numFmt formatCode="General" sourceLinked="1"/>
        <c:majorTickMark val="out"/>
        <c:minorTickMark val="none"/>
        <c:tickLblPos val="nextTo"/>
        <c:crossAx val="16628963"/>
        <c:crosses val="autoZero"/>
        <c:auto val="1"/>
        <c:lblOffset val="100"/>
        <c:noMultiLvlLbl val="0"/>
      </c:catAx>
      <c:valAx>
        <c:axId val="16628963"/>
        <c:scaling>
          <c:orientation val="minMax"/>
        </c:scaling>
        <c:axPos val="l"/>
        <c:majorGridlines/>
        <c:delete val="0"/>
        <c:numFmt formatCode="General" sourceLinked="1"/>
        <c:majorTickMark val="out"/>
        <c:minorTickMark val="none"/>
        <c:tickLblPos val="nextTo"/>
        <c:crossAx val="614999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48514"/>
        <c:axId val="58036627"/>
      </c:barChart>
      <c:catAx>
        <c:axId val="6448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36627"/>
        <c:crosses val="autoZero"/>
        <c:auto val="1"/>
        <c:lblOffset val="100"/>
        <c:noMultiLvlLbl val="0"/>
      </c:catAx>
      <c:valAx>
        <c:axId val="58036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567596"/>
        <c:axId val="3346317"/>
      </c:barChart>
      <c:catAx>
        <c:axId val="525675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6317"/>
        <c:crosses val="autoZero"/>
        <c:auto val="1"/>
        <c:lblOffset val="100"/>
        <c:noMultiLvlLbl val="0"/>
      </c:catAx>
      <c:valAx>
        <c:axId val="334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116854"/>
        <c:axId val="2616231"/>
      </c:barChart>
      <c:catAx>
        <c:axId val="301168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6231"/>
        <c:crosses val="autoZero"/>
        <c:auto val="1"/>
        <c:lblOffset val="100"/>
        <c:noMultiLvlLbl val="0"/>
      </c:catAx>
      <c:valAx>
        <c:axId val="261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16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546080"/>
        <c:axId val="10588129"/>
      </c:barChart>
      <c:catAx>
        <c:axId val="23546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46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184298"/>
        <c:axId val="52332091"/>
      </c:barChart>
      <c:catAx>
        <c:axId val="281842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32091"/>
        <c:crosses val="autoZero"/>
        <c:auto val="1"/>
        <c:lblOffset val="100"/>
        <c:noMultiLvlLbl val="0"/>
      </c:catAx>
      <c:valAx>
        <c:axId val="52332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8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226772"/>
        <c:axId val="11040949"/>
      </c:barChart>
      <c:catAx>
        <c:axId val="12267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40949"/>
        <c:crosses val="autoZero"/>
        <c:auto val="1"/>
        <c:lblOffset val="100"/>
        <c:noMultiLvlLbl val="0"/>
      </c:catAx>
      <c:valAx>
        <c:axId val="1104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259678"/>
        <c:axId val="21901647"/>
      </c:barChart>
      <c:catAx>
        <c:axId val="32259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01647"/>
        <c:crosses val="autoZero"/>
        <c:auto val="1"/>
        <c:lblOffset val="100"/>
        <c:noMultiLvlLbl val="0"/>
      </c:catAx>
      <c:valAx>
        <c:axId val="21901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897096"/>
        <c:axId val="29202953"/>
      </c:barChart>
      <c:catAx>
        <c:axId val="62897096"/>
        <c:scaling>
          <c:orientation val="minMax"/>
        </c:scaling>
        <c:axPos val="b"/>
        <c:delete val="1"/>
        <c:majorTickMark val="out"/>
        <c:minorTickMark val="none"/>
        <c:tickLblPos val="none"/>
        <c:crossAx val="29202953"/>
        <c:crosses val="autoZero"/>
        <c:auto val="1"/>
        <c:lblOffset val="100"/>
        <c:noMultiLvlLbl val="0"/>
      </c:catAx>
      <c:valAx>
        <c:axId val="29202953"/>
        <c:scaling>
          <c:orientation val="minMax"/>
        </c:scaling>
        <c:axPos val="l"/>
        <c:delete val="1"/>
        <c:majorTickMark val="out"/>
        <c:minorTickMark val="none"/>
        <c:tickLblPos val="none"/>
        <c:crossAx val="62897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447675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95250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209550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8" refreshedBy="Scott Turner" refreshedVersion="6">
  <cacheSource type="worksheet">
    <worksheetSource ref="A2:BN2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socmedhe19"/>
        <s v="socmedhe19 legonutscigradgoesphd"/>
        <s v="socmedhe18 socmedhe19"/>
        <s v="socmedhe18"/>
        <s v="socmedhe16 socmedhe17 socmedhe18 socmedhe15 socmedhe19 lthechat socmedhe"/>
        <s v="socmedhe19 alt"/>
        <s v="socmedhe socmedhe19"/>
        <s v="legonutscigradgoesphd wearewestminster hellowestminster"/>
        <s v="legonutscigradgoesphd phdlife phdchat"/>
        <s v="legonutscigradgoesphd hellowestminster wearewestminster phdlife"/>
        <s v="legonutscigradgoesphd"/>
        <s v="legonutscigradgoesphd phdlife phdchat gradschool"/>
        <s v="1️⃣ wearewestminster legonutscigradgoesphd hellowestminster"/>
        <s v="legonutscigradgoesphd ifststudents heavyheart"/>
        <s v="nutrition legonutscigradgoesphd"/>
        <s v="legonutscigrad legonutscigradgoesphd"/>
        <s v="legonutscigradgoesphd phdlife"/>
        <s v="legonutscigradgoesphd phdlife academicchatter"/>
        <s v="legonutscigradgoesphd phdlife networking"/>
        <s v="legonutscigradgoesphd phdchat phdlife"/>
        <s v="worldmentalhealthday legonutscigradgoesphd phdlife westlibwellbeing everymindmatters"/>
        <s v="worldmentalhealthday everymindmatters legonutscigradgoesphd"/>
        <s v="socmedhe19 legonutscigradgoesphd phdlife phdchat lthechat"/>
        <s v="healthinnovation hei legonutscigradgoesphd"/>
        <s v="1️⃣ studentengagement legonutscigradgoesphd"/>
        <s v="studentengagement studentsascocreators legonutscigradgoesphd"/>
        <s v="2️⃣ openingyourmind legonutscigradgoesphd"/>
        <s v="legonutscigradgoesphd gettingbutterflies academicchatter"/>
        <s v="legonutscigradgoesphd phdlife phdchat academicchatter gradschool"/>
        <s v="legonutscigradgoesphd phdlife phdchat academicchatter"/>
        <s v="studentengagement legonutscigradgoesphd"/>
        <s v="wonkfest legonutscigradgoesphd phdlife phdchat conference highereducation studentengagement"/>
        <s v="wonkfest highereducation legonutscigradgoesphd phdlife"/>
        <s v="wonkfest legonutscigradgoesphd"/>
        <s v="wonkfest socmedhe19 lthechat"/>
        <s v="legonutscigradgoesphd socmedhe19 phdlife"/>
        <s v="legonutscigradgoesphd phdlife dreamteam socmedhe19 allveryexcited"/>
        <s v="legonutscigradgoesphd wonkfest"/>
        <s v="legonutscigradgoesphd brainneedsrest"/>
        <s v="legonutscigradgoesphd hellowestminster ilikenamingplants"/>
        <s v="legonutscigradgoesphd phdlife wellenoughtobeleavinghouse"/>
        <s v="tbt throwbackthursday legonutscigradgoesphd phdlife 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7">
        <d v="2019-11-09T09:50:25.000"/>
        <d v="2019-11-09T09:58:48.000"/>
        <d v="2019-11-09T10:01:23.000"/>
        <d v="2019-11-13T09:16:35.000"/>
        <d v="2019-11-13T12:20:10.000"/>
        <d v="2019-11-13T12:24:23.000"/>
        <d v="2019-11-13T13:10:54.000"/>
        <d v="2019-11-13T13:15:13.000"/>
        <d v="2019-11-13T13:25:44.000"/>
        <d v="2019-11-13T13:39:39.000"/>
        <d v="2019-11-13T09:28:35.000"/>
        <d v="2019-11-13T15:37:06.000"/>
        <d v="2019-11-13T09:48:14.000"/>
        <d v="2019-11-13T16:49:42.000"/>
        <d v="2019-11-13T18:02:47.000"/>
        <d v="2019-11-13T18:08:01.000"/>
        <d v="2019-11-13T19:50:28.000"/>
        <d v="2019-11-13T21:58:07.000"/>
        <d v="2019-11-03T09:56:36.000"/>
        <d v="2019-11-13T21:58:13.000"/>
        <d v="2019-11-05T19:17:27.000"/>
        <d v="2019-11-11T21:39:49.000"/>
        <d v="2019-11-11T22:19:04.000"/>
        <d v="2019-11-13T17:58:27.000"/>
        <d v="2019-11-14T14:33:33.000"/>
        <d v="2019-11-13T21:38:23.000"/>
        <d v="2019-11-14T14:06:43.000"/>
        <d v="2019-11-13T13:11:30.000"/>
        <d v="2019-11-14T11:12:08.000"/>
        <d v="2019-11-14T11:12:09.000"/>
        <d v="2019-11-14T11:12:10.000"/>
        <d v="2019-11-14T11:12:11.000"/>
        <d v="2019-11-14T14:34:13.000"/>
        <d v="2019-11-14T14:34:20.000"/>
        <d v="2019-11-14T14:38:07.000"/>
        <d v="2019-11-14T14:55:25.000"/>
        <d v="2019-10-23T19:33:41.000"/>
        <d v="2019-10-24T08:05:41.000"/>
        <d v="2019-11-13T19:22:41.000"/>
        <d v="2019-11-12T17:28:40.000"/>
        <d v="2019-11-12T17:29:42.000"/>
        <d v="2019-11-12T17:53:34.000"/>
        <d v="2019-11-13T22:18:11.000"/>
        <d v="2019-11-01T08:05:44.000"/>
        <d v="2019-11-13T08:00:26.000"/>
        <d v="2019-11-13T12:16:58.000"/>
        <d v="2019-11-14T14:29:41.000"/>
        <d v="2019-11-13T17:56:46.000"/>
        <d v="2019-11-13T17:56:55.000"/>
        <d v="2019-11-14T15:14:45.000"/>
        <d v="2019-11-13T12:20:56.000"/>
        <d v="2019-07-31T18:20:17.000"/>
        <d v="2019-09-18T17:43:02.000"/>
        <d v="2019-09-19T08:59:06.000"/>
        <d v="2019-08-19T09:13:38.000"/>
        <d v="2019-09-19T15:14:15.000"/>
        <d v="2019-09-27T19:53:53.000"/>
        <d v="2019-07-31T18:20:18.000"/>
        <d v="2019-09-24T08:32:25.000"/>
        <d v="2019-09-24T15:43:07.000"/>
        <d v="2019-09-30T09:37:39.000"/>
        <d v="2019-10-01T13:36:18.000"/>
        <d v="2019-10-02T17:31:57.000"/>
        <d v="2019-10-02T17:32:01.000"/>
        <d v="2019-10-08T16:21:18.000"/>
        <d v="2019-10-10T16:56:46.000"/>
        <d v="2019-10-14T20:21:43.000"/>
        <d v="2019-10-16T19:04:07.000"/>
        <d v="2019-10-17T20:03:03.000"/>
        <d v="2019-10-23T13:44:36.000"/>
        <d v="2019-10-25T19:09:05.000"/>
        <d v="2019-09-25T14:21:15.000"/>
        <d v="2019-10-25T19:09:07.000"/>
        <d v="2019-09-01T18:41:26.000"/>
        <d v="2019-10-04T17:49:33.000"/>
        <d v="2019-11-01T13:35:45.000"/>
        <d v="2019-09-10T17:02:58.000"/>
        <d v="2019-11-04T20:00:29.000"/>
        <d v="2019-11-05T19:24:18.000"/>
        <d v="2019-11-06T08:29:37.000"/>
        <d v="2019-11-06T10:10:28.000"/>
        <d v="2019-11-06T22:47:06.000"/>
        <d v="2019-11-12T13:58:55.000"/>
        <d v="2019-11-12T17:18:00.000"/>
        <d v="2019-11-05T16:32:06.000"/>
        <d v="2019-11-05T19:00:32.000"/>
        <d v="2019-09-27T19:53:56.000"/>
        <d v="2019-10-01T15:29:32.000"/>
        <d v="2019-11-05T19:24:17.000"/>
        <d v="2019-11-05T19:24:19.000"/>
        <d v="2019-09-26T18:30:06.000"/>
        <d v="2019-10-02T08:10:50.000"/>
        <d v="2019-10-03T16:44:13.000"/>
        <d v="2019-10-07T20:38:00.000"/>
        <d v="2019-10-23T10:29:20.000"/>
        <d v="2019-10-30T11:03:58.000"/>
        <d v="2019-10-31T17:01:36.000"/>
      </sharedItems>
      <fieldGroup par="68" base="22">
        <rangePr groupBy="hours" autoEnd="1" autoStart="1" startDate="2019-07-31T18:20:17.000" endDate="2019-11-14T15:14:45.000"/>
        <groupItems count="26">
          <s v="&lt;31/07/2019"/>
          <s v="00"/>
          <s v="01"/>
          <s v="02"/>
          <s v="03"/>
          <s v="04"/>
          <s v="05"/>
          <s v="06"/>
          <s v="07"/>
          <s v="08"/>
          <s v="09"/>
          <s v="10"/>
          <s v="11"/>
          <s v="12"/>
          <s v="13"/>
          <s v="14"/>
          <s v="15"/>
          <s v="16"/>
          <s v="17"/>
          <s v="18"/>
          <s v="19"/>
          <s v="20"/>
          <s v="21"/>
          <s v="22"/>
          <s v="23"/>
          <s v="&gt;14/11/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31T18:20:17.000" endDate="2019-11-14T15:14:45.000"/>
        <groupItems count="368">
          <s v="&lt;31/07/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11/2019"/>
        </groupItems>
      </fieldGroup>
    </cacheField>
    <cacheField name="Months" databaseField="0">
      <sharedItems containsMixedTypes="0" count="0"/>
      <fieldGroup base="22">
        <rangePr groupBy="months" autoEnd="1" autoStart="1" startDate="2019-07-31T18:20:17.000" endDate="2019-11-14T15:14:45.000"/>
        <groupItems count="14">
          <s v="&lt;31/07/2019"/>
          <s v="Jan"/>
          <s v="Feb"/>
          <s v="Mar"/>
          <s v="Apr"/>
          <s v="May"/>
          <s v="Jun"/>
          <s v="Jul"/>
          <s v="Aug"/>
          <s v="Sep"/>
          <s v="Oct"/>
          <s v="Nov"/>
          <s v="Dec"/>
          <s v="&gt;14/11/2019"/>
        </groupItems>
      </fieldGroup>
    </cacheField>
    <cacheField name="Years" databaseField="0">
      <sharedItems containsMixedTypes="0" count="0"/>
      <fieldGroup base="22">
        <rangePr groupBy="years" autoEnd="1" autoStart="1" startDate="2019-07-31T18:20:17.000" endDate="2019-11-14T15:14:45.000"/>
        <groupItems count="3">
          <s v="&lt;31/07/2019"/>
          <s v="2019"/>
          <s v="&gt;14/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8">
  <r>
    <s v="uoncomputing"/>
    <s v="scottturneruon"/>
    <m/>
    <m/>
    <m/>
    <m/>
    <m/>
    <m/>
    <m/>
    <m/>
    <s v="No"/>
    <n v="3"/>
    <m/>
    <m/>
    <x v="0"/>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leefallin"/>
    <m/>
    <m/>
    <m/>
    <m/>
    <m/>
    <m/>
    <m/>
    <m/>
    <s v="No"/>
    <n v="4"/>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kiusum"/>
    <m/>
    <m/>
    <m/>
    <m/>
    <m/>
    <m/>
    <m/>
    <m/>
    <s v="No"/>
    <n v="5"/>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1"/>
    <m/>
    <m/>
    <m/>
    <m/>
    <m/>
    <m/>
    <m/>
    <m/>
    <m/>
  </r>
  <r>
    <s v="uoncomputing"/>
    <s v="baaanedict"/>
    <m/>
    <m/>
    <m/>
    <m/>
    <m/>
    <m/>
    <m/>
    <m/>
    <s v="No"/>
    <n v="6"/>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nomadwarmachine"/>
    <m/>
    <m/>
    <m/>
    <m/>
    <m/>
    <m/>
    <m/>
    <m/>
    <s v="No"/>
    <n v="7"/>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haronmallonphd"/>
    <m/>
    <m/>
    <m/>
    <m/>
    <m/>
    <m/>
    <m/>
    <m/>
    <s v="No"/>
    <n v="8"/>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belld17"/>
    <m/>
    <m/>
    <m/>
    <m/>
    <m/>
    <m/>
    <m/>
    <m/>
    <s v="No"/>
    <n v="9"/>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faulknerpando"/>
    <m/>
    <m/>
    <m/>
    <m/>
    <m/>
    <m/>
    <m/>
    <m/>
    <s v="No"/>
    <n v="10"/>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3"/>
    <m/>
    <m/>
    <m/>
    <m/>
    <m/>
    <m/>
    <m/>
    <m/>
    <m/>
  </r>
  <r>
    <s v="uoncomputing"/>
    <s v="jones23emma"/>
    <m/>
    <m/>
    <m/>
    <m/>
    <m/>
    <m/>
    <m/>
    <m/>
    <s v="No"/>
    <n v="11"/>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4"/>
    <m/>
    <m/>
    <m/>
    <m/>
    <m/>
    <m/>
    <m/>
    <m/>
    <m/>
  </r>
  <r>
    <s v="uoncomputing"/>
    <s v="suebecks"/>
    <m/>
    <m/>
    <m/>
    <m/>
    <m/>
    <m/>
    <m/>
    <m/>
    <s v="No"/>
    <n v="12"/>
    <m/>
    <m/>
    <x v="1"/>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3"/>
    <m/>
    <m/>
    <m/>
    <m/>
    <m/>
    <m/>
    <m/>
    <m/>
    <m/>
  </r>
  <r>
    <s v="uoncomputing"/>
    <s v="socmedhe"/>
    <m/>
    <m/>
    <m/>
    <m/>
    <m/>
    <m/>
    <m/>
    <m/>
    <s v="No"/>
    <n v="13"/>
    <m/>
    <m/>
    <x v="2"/>
    <d v="2019-11-09T09:50:25.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0"/>
    <m/>
    <s v="http://pbs.twimg.com/profile_images/1850681547/course_wordle_normal.PNG"/>
    <x v="0"/>
    <d v="2019-11-09T00:00:00.000"/>
    <s v="09:50:25"/>
    <s v="https://twitter.com/uoncomputing/status/1193103541772148736"/>
    <m/>
    <m/>
    <s v="1193103541772148736"/>
    <m/>
    <b v="0"/>
    <n v="0"/>
    <s v=""/>
    <b v="0"/>
    <s v="en"/>
    <m/>
    <s v=""/>
    <b v="0"/>
    <n v="4"/>
    <s v="1187089731034796032"/>
    <s v="Twitter Web App"/>
    <b v="0"/>
    <s v="1187089731034796032"/>
    <s v="Tweet"/>
    <n v="0"/>
    <n v="0"/>
    <m/>
    <m/>
    <m/>
    <m/>
    <m/>
    <m/>
    <m/>
    <m/>
    <n v="1"/>
    <s v="4"/>
    <s v="2"/>
    <n v="1"/>
    <n v="4.545454545454546"/>
    <n v="0"/>
    <n v="0"/>
    <n v="0"/>
    <n v="0"/>
    <n v="21"/>
    <n v="95.45454545454545"/>
    <n v="22"/>
  </r>
  <r>
    <s v="uoncomputing"/>
    <s v="socmedhe"/>
    <m/>
    <m/>
    <m/>
    <m/>
    <m/>
    <m/>
    <m/>
    <m/>
    <s v="No"/>
    <n v="14"/>
    <m/>
    <m/>
    <x v="0"/>
    <d v="2019-11-09T09:58:48.000"/>
    <s v="Still time.... #socmedhe19 https://t.co/erlVmTiBIN"/>
    <s v="https://twitter.com/SocMedHE/status/1187281626537086977"/>
    <s v="twitter.com"/>
    <x v="1"/>
    <m/>
    <s v="http://pbs.twimg.com/profile_images/1850681547/course_wordle_normal.PNG"/>
    <x v="1"/>
    <d v="2019-11-09T00:00:00.000"/>
    <s v="09:58:48"/>
    <s v="https://twitter.com/uoncomputing/status/1193105651741995008"/>
    <m/>
    <m/>
    <s v="1193105651741995008"/>
    <m/>
    <b v="0"/>
    <n v="0"/>
    <s v=""/>
    <b v="1"/>
    <s v="en"/>
    <m/>
    <s v="1187281626537086977"/>
    <b v="0"/>
    <n v="6"/>
    <s v="1190178093027254272"/>
    <s v="Twitter Web App"/>
    <b v="0"/>
    <s v="1190178093027254272"/>
    <s v="Tweet"/>
    <n v="0"/>
    <n v="0"/>
    <m/>
    <m/>
    <m/>
    <m/>
    <m/>
    <m/>
    <m/>
    <m/>
    <n v="1"/>
    <s v="4"/>
    <s v="2"/>
    <n v="0"/>
    <n v="0"/>
    <n v="0"/>
    <n v="0"/>
    <n v="0"/>
    <n v="0"/>
    <n v="3"/>
    <n v="100"/>
    <n v="3"/>
  </r>
  <r>
    <s v="uoncomputing"/>
    <s v="nomadwarmachine"/>
    <m/>
    <m/>
    <m/>
    <m/>
    <m/>
    <m/>
    <m/>
    <m/>
    <s v="No"/>
    <n v="15"/>
    <m/>
    <m/>
    <x v="0"/>
    <d v="2019-11-09T10:01:23.000"/>
    <s v="In case anyone needs the link to submit for #socmedhe19 https://t.co/oBoqZpp7n9 Open for submission till the 20th Nov, book as an #alt member for only £35! https://t.co/Y2M8um5r2y"/>
    <s v="https://www.edgehill.ac.uk/clt/centre-learning-teaching-clt/conferences-and-events/"/>
    <s v="ac.uk"/>
    <x v="1"/>
    <m/>
    <s v="http://pbs.twimg.com/profile_images/1850681547/course_wordle_normal.PNG"/>
    <x v="2"/>
    <d v="2019-11-09T00:00:00.000"/>
    <s v="10:01:23"/>
    <s v="https://twitter.com/uoncomputing/status/1193106300110082048"/>
    <m/>
    <m/>
    <s v="1193106300110082048"/>
    <m/>
    <b v="0"/>
    <n v="0"/>
    <s v=""/>
    <b v="1"/>
    <s v="en"/>
    <m/>
    <s v="1187089731034796032"/>
    <b v="0"/>
    <n v="2"/>
    <s v="1187278977725063168"/>
    <s v="Twitter Web App"/>
    <b v="0"/>
    <s v="1187278977725063168"/>
    <s v="Tweet"/>
    <n v="0"/>
    <n v="0"/>
    <m/>
    <m/>
    <m/>
    <m/>
    <m/>
    <m/>
    <m/>
    <m/>
    <n v="1"/>
    <s v="4"/>
    <s v="4"/>
    <n v="0"/>
    <n v="0"/>
    <n v="0"/>
    <n v="0"/>
    <n v="0"/>
    <n v="0"/>
    <n v="25"/>
    <n v="100"/>
    <n v="25"/>
  </r>
  <r>
    <s v="cwaterhouse_e"/>
    <s v="socmedhe"/>
    <m/>
    <m/>
    <m/>
    <m/>
    <m/>
    <m/>
    <m/>
    <m/>
    <s v="No"/>
    <n v="16"/>
    <m/>
    <m/>
    <x v="0"/>
    <d v="2019-11-13T09:16: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890263311765340162/0FV-rf2__normal.jpg"/>
    <x v="3"/>
    <d v="2019-11-13T00:00:00.000"/>
    <s v="09:16:35"/>
    <s v="https://twitter.com/cwaterhouse_e/status/1194544576473767936"/>
    <m/>
    <m/>
    <s v="1194544576473767936"/>
    <m/>
    <b v="0"/>
    <n v="0"/>
    <s v=""/>
    <b v="0"/>
    <s v="en"/>
    <m/>
    <s v=""/>
    <b v="0"/>
    <n v="7"/>
    <s v="1194525414967926785"/>
    <s v="Twitter for iPhone"/>
    <b v="0"/>
    <s v="1194525414967926785"/>
    <s v="Tweet"/>
    <n v="0"/>
    <n v="0"/>
    <m/>
    <m/>
    <m/>
    <m/>
    <m/>
    <m/>
    <m/>
    <m/>
    <n v="1"/>
    <s v="2"/>
    <s v="2"/>
    <m/>
    <m/>
    <m/>
    <m/>
    <m/>
    <m/>
    <m/>
    <m/>
    <m/>
  </r>
  <r>
    <s v="cwaterhouse_e"/>
    <s v="edgehill"/>
    <m/>
    <m/>
    <m/>
    <m/>
    <m/>
    <m/>
    <m/>
    <m/>
    <s v="No"/>
    <n v="17"/>
    <m/>
    <m/>
    <x v="1"/>
    <d v="2019-11-13T09:16: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890263311765340162/0FV-rf2__normal.jpg"/>
    <x v="3"/>
    <d v="2019-11-13T00:00:00.000"/>
    <s v="09:16:35"/>
    <s v="https://twitter.com/cwaterhouse_e/status/1194544576473767936"/>
    <m/>
    <m/>
    <s v="1194544576473767936"/>
    <m/>
    <b v="0"/>
    <n v="0"/>
    <s v=""/>
    <b v="0"/>
    <s v="en"/>
    <m/>
    <s v=""/>
    <b v="0"/>
    <n v="7"/>
    <s v="1194525414967926785"/>
    <s v="Twitter for iPhone"/>
    <b v="0"/>
    <s v="1194525414967926785"/>
    <s v="Tweet"/>
    <n v="0"/>
    <n v="0"/>
    <m/>
    <m/>
    <m/>
    <m/>
    <m/>
    <m/>
    <m/>
    <m/>
    <n v="1"/>
    <s v="2"/>
    <s v="2"/>
    <n v="2"/>
    <n v="5.882352941176471"/>
    <n v="1"/>
    <n v="2.9411764705882355"/>
    <n v="0"/>
    <n v="0"/>
    <n v="31"/>
    <n v="91.17647058823529"/>
    <n v="34"/>
  </r>
  <r>
    <s v="jonnygucks"/>
    <s v="socmedhe"/>
    <m/>
    <m/>
    <m/>
    <m/>
    <m/>
    <m/>
    <m/>
    <m/>
    <s v="No"/>
    <n v="18"/>
    <m/>
    <m/>
    <x v="0"/>
    <d v="2019-11-13T12:20:1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49448287667314689/la9ljH4e_normal.jpg"/>
    <x v="4"/>
    <d v="2019-11-13T00:00:00.000"/>
    <s v="12:20:10"/>
    <s v="https://twitter.com/jonnygucks/status/1194590777147580416"/>
    <m/>
    <m/>
    <s v="1194590777147580416"/>
    <m/>
    <b v="0"/>
    <n v="0"/>
    <s v=""/>
    <b v="0"/>
    <s v="en"/>
    <m/>
    <s v=""/>
    <b v="0"/>
    <n v="13"/>
    <s v="1194589972856295425"/>
    <s v="Twitter for iPhone"/>
    <b v="0"/>
    <s v="1194589972856295425"/>
    <s v="Tweet"/>
    <n v="0"/>
    <n v="0"/>
    <m/>
    <m/>
    <m/>
    <m/>
    <m/>
    <m/>
    <m/>
    <m/>
    <n v="1"/>
    <s v="2"/>
    <s v="2"/>
    <m/>
    <m/>
    <m/>
    <m/>
    <m/>
    <m/>
    <m/>
    <m/>
    <m/>
  </r>
  <r>
    <s v="jonnygucks"/>
    <s v="edgehill"/>
    <m/>
    <m/>
    <m/>
    <m/>
    <m/>
    <m/>
    <m/>
    <m/>
    <s v="No"/>
    <n v="19"/>
    <m/>
    <m/>
    <x v="1"/>
    <d v="2019-11-13T12:20:1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49448287667314689/la9ljH4e_normal.jpg"/>
    <x v="4"/>
    <d v="2019-11-13T00:00:00.000"/>
    <s v="12:20:10"/>
    <s v="https://twitter.com/jonnygucks/status/1194590777147580416"/>
    <m/>
    <m/>
    <s v="1194590777147580416"/>
    <m/>
    <b v="0"/>
    <n v="0"/>
    <s v=""/>
    <b v="0"/>
    <s v="en"/>
    <m/>
    <s v=""/>
    <b v="0"/>
    <n v="13"/>
    <s v="1194589972856295425"/>
    <s v="Twitter for iPhone"/>
    <b v="0"/>
    <s v="1194589972856295425"/>
    <s v="Tweet"/>
    <n v="0"/>
    <n v="0"/>
    <m/>
    <m/>
    <m/>
    <m/>
    <m/>
    <m/>
    <m/>
    <m/>
    <n v="1"/>
    <s v="2"/>
    <s v="2"/>
    <n v="0"/>
    <n v="0"/>
    <n v="0"/>
    <n v="0"/>
    <n v="0"/>
    <n v="0"/>
    <n v="42"/>
    <n v="100"/>
    <n v="42"/>
  </r>
  <r>
    <s v="danniedge"/>
    <s v="socmedhe"/>
    <m/>
    <m/>
    <m/>
    <m/>
    <m/>
    <m/>
    <m/>
    <m/>
    <s v="No"/>
    <n v="20"/>
    <m/>
    <m/>
    <x v="0"/>
    <d v="2019-11-13T12:24:2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24387507072131073/nFTEbQzK_normal.jpg"/>
    <x v="5"/>
    <d v="2019-11-13T00:00:00.000"/>
    <s v="12:24:23"/>
    <s v="https://twitter.com/danniedge/status/1194591838969171969"/>
    <m/>
    <m/>
    <s v="1194591838969171969"/>
    <m/>
    <b v="0"/>
    <n v="0"/>
    <s v=""/>
    <b v="0"/>
    <s v="en"/>
    <m/>
    <s v=""/>
    <b v="0"/>
    <n v="13"/>
    <s v="1194589972856295425"/>
    <s v="Twitter for iPad"/>
    <b v="0"/>
    <s v="1194589972856295425"/>
    <s v="Tweet"/>
    <n v="0"/>
    <n v="0"/>
    <m/>
    <m/>
    <m/>
    <m/>
    <m/>
    <m/>
    <m/>
    <m/>
    <n v="1"/>
    <s v="2"/>
    <s v="2"/>
    <m/>
    <m/>
    <m/>
    <m/>
    <m/>
    <m/>
    <m/>
    <m/>
    <m/>
  </r>
  <r>
    <s v="danniedge"/>
    <s v="edgehill"/>
    <m/>
    <m/>
    <m/>
    <m/>
    <m/>
    <m/>
    <m/>
    <m/>
    <s v="No"/>
    <n v="21"/>
    <m/>
    <m/>
    <x v="1"/>
    <d v="2019-11-13T12:24:2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24387507072131073/nFTEbQzK_normal.jpg"/>
    <x v="5"/>
    <d v="2019-11-13T00:00:00.000"/>
    <s v="12:24:23"/>
    <s v="https://twitter.com/danniedge/status/1194591838969171969"/>
    <m/>
    <m/>
    <s v="1194591838969171969"/>
    <m/>
    <b v="0"/>
    <n v="0"/>
    <s v=""/>
    <b v="0"/>
    <s v="en"/>
    <m/>
    <s v=""/>
    <b v="0"/>
    <n v="13"/>
    <s v="1194589972856295425"/>
    <s v="Twitter for iPad"/>
    <b v="0"/>
    <s v="1194589972856295425"/>
    <s v="Tweet"/>
    <n v="0"/>
    <n v="0"/>
    <m/>
    <m/>
    <m/>
    <m/>
    <m/>
    <m/>
    <m/>
    <m/>
    <n v="1"/>
    <s v="2"/>
    <s v="2"/>
    <n v="0"/>
    <n v="0"/>
    <n v="0"/>
    <n v="0"/>
    <n v="0"/>
    <n v="0"/>
    <n v="42"/>
    <n v="100"/>
    <n v="42"/>
  </r>
  <r>
    <s v="medicinegov"/>
    <s v="socmedhe"/>
    <m/>
    <m/>
    <m/>
    <m/>
    <m/>
    <m/>
    <m/>
    <m/>
    <s v="No"/>
    <n v="22"/>
    <m/>
    <m/>
    <x v="0"/>
    <d v="2019-11-13T13:10:5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87126428653047809/GARFFNrI_normal.jpg"/>
    <x v="6"/>
    <d v="2019-11-13T00:00:00.000"/>
    <s v="13:10:54"/>
    <s v="https://twitter.com/medicinegov/status/1194603543996571648"/>
    <m/>
    <m/>
    <s v="1194603543996571648"/>
    <m/>
    <b v="0"/>
    <n v="0"/>
    <s v=""/>
    <b v="0"/>
    <s v="en"/>
    <m/>
    <s v=""/>
    <b v="0"/>
    <n v="13"/>
    <s v="1194589972856295425"/>
    <s v="Twitter Web App"/>
    <b v="0"/>
    <s v="1194589972856295425"/>
    <s v="Tweet"/>
    <n v="0"/>
    <n v="0"/>
    <m/>
    <m/>
    <m/>
    <m/>
    <m/>
    <m/>
    <m/>
    <m/>
    <n v="1"/>
    <s v="2"/>
    <s v="2"/>
    <m/>
    <m/>
    <m/>
    <m/>
    <m/>
    <m/>
    <m/>
    <m/>
    <m/>
  </r>
  <r>
    <s v="medicinegov"/>
    <s v="edgehill"/>
    <m/>
    <m/>
    <m/>
    <m/>
    <m/>
    <m/>
    <m/>
    <m/>
    <s v="No"/>
    <n v="23"/>
    <m/>
    <m/>
    <x v="1"/>
    <d v="2019-11-13T13:10:5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87126428653047809/GARFFNrI_normal.jpg"/>
    <x v="6"/>
    <d v="2019-11-13T00:00:00.000"/>
    <s v="13:10:54"/>
    <s v="https://twitter.com/medicinegov/status/1194603543996571648"/>
    <m/>
    <m/>
    <s v="1194603543996571648"/>
    <m/>
    <b v="0"/>
    <n v="0"/>
    <s v=""/>
    <b v="0"/>
    <s v="en"/>
    <m/>
    <s v=""/>
    <b v="0"/>
    <n v="13"/>
    <s v="1194589972856295425"/>
    <s v="Twitter Web App"/>
    <b v="0"/>
    <s v="1194589972856295425"/>
    <s v="Tweet"/>
    <n v="0"/>
    <n v="0"/>
    <m/>
    <m/>
    <m/>
    <m/>
    <m/>
    <m/>
    <m/>
    <m/>
    <n v="1"/>
    <s v="2"/>
    <s v="2"/>
    <n v="0"/>
    <n v="0"/>
    <n v="0"/>
    <n v="0"/>
    <n v="0"/>
    <n v="0"/>
    <n v="42"/>
    <n v="100"/>
    <n v="42"/>
  </r>
  <r>
    <s v="esht_pathology"/>
    <s v="socmedhe"/>
    <m/>
    <m/>
    <m/>
    <m/>
    <m/>
    <m/>
    <m/>
    <m/>
    <s v="No"/>
    <n v="24"/>
    <m/>
    <m/>
    <x v="0"/>
    <d v="2019-11-13T13:15:1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76468361868730368/q8SSX7xY_normal.jpg"/>
    <x v="7"/>
    <d v="2019-11-13T00:00:00.000"/>
    <s v="13:15:13"/>
    <s v="https://twitter.com/esht_pathology/status/1194604632871522308"/>
    <m/>
    <m/>
    <s v="1194604632871522308"/>
    <m/>
    <b v="0"/>
    <n v="0"/>
    <s v=""/>
    <b v="0"/>
    <s v="en"/>
    <m/>
    <s v=""/>
    <b v="0"/>
    <n v="13"/>
    <s v="1194589972856295425"/>
    <s v="TweetDeck"/>
    <b v="0"/>
    <s v="1194589972856295425"/>
    <s v="Tweet"/>
    <n v="0"/>
    <n v="0"/>
    <m/>
    <m/>
    <m/>
    <m/>
    <m/>
    <m/>
    <m/>
    <m/>
    <n v="1"/>
    <s v="2"/>
    <s v="2"/>
    <m/>
    <m/>
    <m/>
    <m/>
    <m/>
    <m/>
    <m/>
    <m/>
    <m/>
  </r>
  <r>
    <s v="esht_pathology"/>
    <s v="edgehill"/>
    <m/>
    <m/>
    <m/>
    <m/>
    <m/>
    <m/>
    <m/>
    <m/>
    <s v="No"/>
    <n v="25"/>
    <m/>
    <m/>
    <x v="1"/>
    <d v="2019-11-13T13:15:13.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976468361868730368/q8SSX7xY_normal.jpg"/>
    <x v="7"/>
    <d v="2019-11-13T00:00:00.000"/>
    <s v="13:15:13"/>
    <s v="https://twitter.com/esht_pathology/status/1194604632871522308"/>
    <m/>
    <m/>
    <s v="1194604632871522308"/>
    <m/>
    <b v="0"/>
    <n v="0"/>
    <s v=""/>
    <b v="0"/>
    <s v="en"/>
    <m/>
    <s v=""/>
    <b v="0"/>
    <n v="13"/>
    <s v="1194589972856295425"/>
    <s v="TweetDeck"/>
    <b v="0"/>
    <s v="1194589972856295425"/>
    <s v="Tweet"/>
    <n v="0"/>
    <n v="0"/>
    <m/>
    <m/>
    <m/>
    <m/>
    <m/>
    <m/>
    <m/>
    <m/>
    <n v="1"/>
    <s v="2"/>
    <s v="2"/>
    <n v="0"/>
    <n v="0"/>
    <n v="0"/>
    <n v="0"/>
    <n v="0"/>
    <n v="0"/>
    <n v="42"/>
    <n v="100"/>
    <n v="42"/>
  </r>
  <r>
    <s v="ntutilt"/>
    <s v="socmedhe"/>
    <m/>
    <m/>
    <m/>
    <m/>
    <m/>
    <m/>
    <m/>
    <m/>
    <s v="No"/>
    <n v="26"/>
    <m/>
    <m/>
    <x v="0"/>
    <d v="2019-11-13T13:25:4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59750498163703808/EKoyKkrI_normal.jpg"/>
    <x v="8"/>
    <d v="2019-11-13T00:00:00.000"/>
    <s v="13:25:44"/>
    <s v="https://twitter.com/ntutilt/status/1194607278487457792"/>
    <m/>
    <m/>
    <s v="1194607278487457792"/>
    <m/>
    <b v="0"/>
    <n v="0"/>
    <s v=""/>
    <b v="0"/>
    <s v="en"/>
    <m/>
    <s v=""/>
    <b v="0"/>
    <n v="13"/>
    <s v="1194589972856295425"/>
    <s v="Twitter for Android"/>
    <b v="0"/>
    <s v="1194589972856295425"/>
    <s v="Tweet"/>
    <n v="0"/>
    <n v="0"/>
    <m/>
    <m/>
    <m/>
    <m/>
    <m/>
    <m/>
    <m/>
    <m/>
    <n v="1"/>
    <s v="2"/>
    <s v="2"/>
    <m/>
    <m/>
    <m/>
    <m/>
    <m/>
    <m/>
    <m/>
    <m/>
    <m/>
  </r>
  <r>
    <s v="ntutilt"/>
    <s v="edgehill"/>
    <m/>
    <m/>
    <m/>
    <m/>
    <m/>
    <m/>
    <m/>
    <m/>
    <s v="No"/>
    <n v="27"/>
    <m/>
    <m/>
    <x v="1"/>
    <d v="2019-11-13T13:25:44.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59750498163703808/EKoyKkrI_normal.jpg"/>
    <x v="8"/>
    <d v="2019-11-13T00:00:00.000"/>
    <s v="13:25:44"/>
    <s v="https://twitter.com/ntutilt/status/1194607278487457792"/>
    <m/>
    <m/>
    <s v="1194607278487457792"/>
    <m/>
    <b v="0"/>
    <n v="0"/>
    <s v=""/>
    <b v="0"/>
    <s v="en"/>
    <m/>
    <s v=""/>
    <b v="0"/>
    <n v="13"/>
    <s v="1194589972856295425"/>
    <s v="Twitter for Android"/>
    <b v="0"/>
    <s v="1194589972856295425"/>
    <s v="Tweet"/>
    <n v="0"/>
    <n v="0"/>
    <m/>
    <m/>
    <m/>
    <m/>
    <m/>
    <m/>
    <m/>
    <m/>
    <n v="1"/>
    <s v="2"/>
    <s v="2"/>
    <n v="0"/>
    <n v="0"/>
    <n v="0"/>
    <n v="0"/>
    <n v="0"/>
    <n v="0"/>
    <n v="42"/>
    <n v="100"/>
    <n v="42"/>
  </r>
  <r>
    <s v="nusratmedicine"/>
    <s v="socmedhe"/>
    <m/>
    <m/>
    <m/>
    <m/>
    <m/>
    <m/>
    <m/>
    <m/>
    <s v="No"/>
    <n v="28"/>
    <m/>
    <m/>
    <x v="0"/>
    <d v="2019-11-13T13:39:39.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56863293828534272/IfKckWAd_normal.jpg"/>
    <x v="9"/>
    <d v="2019-11-13T00:00:00.000"/>
    <s v="13:39:39"/>
    <s v="https://twitter.com/nusratmedicine/status/1194610782249660422"/>
    <m/>
    <m/>
    <s v="1194610782249660422"/>
    <m/>
    <b v="0"/>
    <n v="0"/>
    <s v=""/>
    <b v="0"/>
    <s v="en"/>
    <m/>
    <s v=""/>
    <b v="0"/>
    <n v="13"/>
    <s v="1194589972856295425"/>
    <s v="Twitter for Android"/>
    <b v="0"/>
    <s v="1194589972856295425"/>
    <s v="Tweet"/>
    <n v="0"/>
    <n v="0"/>
    <m/>
    <m/>
    <m/>
    <m/>
    <m/>
    <m/>
    <m/>
    <m/>
    <n v="1"/>
    <s v="2"/>
    <s v="2"/>
    <m/>
    <m/>
    <m/>
    <m/>
    <m/>
    <m/>
    <m/>
    <m/>
    <m/>
  </r>
  <r>
    <s v="nusratmedicine"/>
    <s v="edgehill"/>
    <m/>
    <m/>
    <m/>
    <m/>
    <m/>
    <m/>
    <m/>
    <m/>
    <s v="No"/>
    <n v="29"/>
    <m/>
    <m/>
    <x v="1"/>
    <d v="2019-11-13T13:39:39.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56863293828534272/IfKckWAd_normal.jpg"/>
    <x v="9"/>
    <d v="2019-11-13T00:00:00.000"/>
    <s v="13:39:39"/>
    <s v="https://twitter.com/nusratmedicine/status/1194610782249660422"/>
    <m/>
    <m/>
    <s v="1194610782249660422"/>
    <m/>
    <b v="0"/>
    <n v="0"/>
    <s v=""/>
    <b v="0"/>
    <s v="en"/>
    <m/>
    <s v=""/>
    <b v="0"/>
    <n v="13"/>
    <s v="1194589972856295425"/>
    <s v="Twitter for Android"/>
    <b v="0"/>
    <s v="1194589972856295425"/>
    <s v="Tweet"/>
    <n v="0"/>
    <n v="0"/>
    <m/>
    <m/>
    <m/>
    <m/>
    <m/>
    <m/>
    <m/>
    <m/>
    <n v="1"/>
    <s v="2"/>
    <s v="2"/>
    <n v="0"/>
    <n v="0"/>
    <n v="0"/>
    <n v="0"/>
    <n v="0"/>
    <n v="0"/>
    <n v="42"/>
    <n v="100"/>
    <n v="42"/>
  </r>
  <r>
    <s v="livinginhope"/>
    <s v="socmedhe"/>
    <m/>
    <m/>
    <m/>
    <m/>
    <m/>
    <m/>
    <m/>
    <m/>
    <s v="No"/>
    <n v="30"/>
    <m/>
    <m/>
    <x v="0"/>
    <d v="2019-11-13T09:28: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73330403475828737/d7clMgmt_normal.jpg"/>
    <x v="10"/>
    <d v="2019-11-13T00:00:00.000"/>
    <s v="09:28:35"/>
    <s v="https://twitter.com/livinginhope/status/1194547597945573376"/>
    <m/>
    <m/>
    <s v="1194547597945573376"/>
    <m/>
    <b v="0"/>
    <n v="0"/>
    <s v=""/>
    <b v="0"/>
    <s v="en"/>
    <m/>
    <s v=""/>
    <b v="0"/>
    <n v="7"/>
    <s v="1194525414967926785"/>
    <s v="Twitter for iPhone"/>
    <b v="0"/>
    <s v="1194525414967926785"/>
    <s v="Tweet"/>
    <n v="0"/>
    <n v="0"/>
    <m/>
    <m/>
    <m/>
    <m/>
    <m/>
    <m/>
    <m/>
    <m/>
    <n v="2"/>
    <s v="2"/>
    <s v="2"/>
    <m/>
    <m/>
    <m/>
    <m/>
    <m/>
    <m/>
    <m/>
    <m/>
    <m/>
  </r>
  <r>
    <s v="livinginhope"/>
    <s v="edgehill"/>
    <m/>
    <m/>
    <m/>
    <m/>
    <m/>
    <m/>
    <m/>
    <m/>
    <s v="No"/>
    <n v="31"/>
    <m/>
    <m/>
    <x v="1"/>
    <d v="2019-11-13T09:28:3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73330403475828737/d7clMgmt_normal.jpg"/>
    <x v="10"/>
    <d v="2019-11-13T00:00:00.000"/>
    <s v="09:28:35"/>
    <s v="https://twitter.com/livinginhope/status/1194547597945573376"/>
    <m/>
    <m/>
    <s v="1194547597945573376"/>
    <m/>
    <b v="0"/>
    <n v="0"/>
    <s v=""/>
    <b v="0"/>
    <s v="en"/>
    <m/>
    <s v=""/>
    <b v="0"/>
    <n v="7"/>
    <s v="1194525414967926785"/>
    <s v="Twitter for iPhone"/>
    <b v="0"/>
    <s v="1194525414967926785"/>
    <s v="Tweet"/>
    <n v="0"/>
    <n v="0"/>
    <m/>
    <m/>
    <m/>
    <m/>
    <m/>
    <m/>
    <m/>
    <m/>
    <n v="2"/>
    <s v="2"/>
    <s v="2"/>
    <n v="2"/>
    <n v="5.882352941176471"/>
    <n v="1"/>
    <n v="2.9411764705882355"/>
    <n v="0"/>
    <n v="0"/>
    <n v="31"/>
    <n v="91.17647058823529"/>
    <n v="34"/>
  </r>
  <r>
    <s v="livinginhope"/>
    <s v="socmedhe"/>
    <m/>
    <m/>
    <m/>
    <m/>
    <m/>
    <m/>
    <m/>
    <m/>
    <s v="No"/>
    <n v="32"/>
    <m/>
    <m/>
    <x v="0"/>
    <d v="2019-11-13T15:37:0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3330403475828737/d7clMgmt_normal.jpg"/>
    <x v="11"/>
    <d v="2019-11-13T00:00:00.000"/>
    <s v="15:37:06"/>
    <s v="https://twitter.com/livinginhope/status/1194640338511642624"/>
    <m/>
    <m/>
    <s v="1194640338511642624"/>
    <m/>
    <b v="0"/>
    <n v="0"/>
    <s v=""/>
    <b v="0"/>
    <s v="en"/>
    <m/>
    <s v=""/>
    <b v="0"/>
    <n v="13"/>
    <s v="1194589972856295425"/>
    <s v="Twitter for iPhone"/>
    <b v="0"/>
    <s v="1194589972856295425"/>
    <s v="Tweet"/>
    <n v="0"/>
    <n v="0"/>
    <m/>
    <m/>
    <m/>
    <m/>
    <m/>
    <m/>
    <m/>
    <m/>
    <n v="2"/>
    <s v="2"/>
    <s v="2"/>
    <m/>
    <m/>
    <m/>
    <m/>
    <m/>
    <m/>
    <m/>
    <m/>
    <m/>
  </r>
  <r>
    <s v="livinginhope"/>
    <s v="edgehill"/>
    <m/>
    <m/>
    <m/>
    <m/>
    <m/>
    <m/>
    <m/>
    <m/>
    <s v="No"/>
    <n v="33"/>
    <m/>
    <m/>
    <x v="1"/>
    <d v="2019-11-13T15:37:0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3330403475828737/d7clMgmt_normal.jpg"/>
    <x v="11"/>
    <d v="2019-11-13T00:00:00.000"/>
    <s v="15:37:06"/>
    <s v="https://twitter.com/livinginhope/status/1194640338511642624"/>
    <m/>
    <m/>
    <s v="1194640338511642624"/>
    <m/>
    <b v="0"/>
    <n v="0"/>
    <s v=""/>
    <b v="0"/>
    <s v="en"/>
    <m/>
    <s v=""/>
    <b v="0"/>
    <n v="13"/>
    <s v="1194589972856295425"/>
    <s v="Twitter for iPhone"/>
    <b v="0"/>
    <s v="1194589972856295425"/>
    <s v="Tweet"/>
    <n v="0"/>
    <n v="0"/>
    <m/>
    <m/>
    <m/>
    <m/>
    <m/>
    <m/>
    <m/>
    <m/>
    <n v="2"/>
    <s v="2"/>
    <s v="2"/>
    <n v="0"/>
    <n v="0"/>
    <n v="0"/>
    <n v="0"/>
    <n v="0"/>
    <n v="0"/>
    <n v="42"/>
    <n v="100"/>
    <n v="42"/>
  </r>
  <r>
    <s v="neilwithnell"/>
    <s v="socmedhe"/>
    <m/>
    <m/>
    <m/>
    <m/>
    <m/>
    <m/>
    <m/>
    <m/>
    <s v="No"/>
    <n v="34"/>
    <m/>
    <m/>
    <x v="0"/>
    <d v="2019-11-13T09:48:14.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3230210603/cfc48af828b67bcb8c8f75f46701f929_normal.jpeg"/>
    <x v="12"/>
    <d v="2019-11-13T00:00:00.000"/>
    <s v="09:48:14"/>
    <s v="https://twitter.com/neilwithnell/status/1194552541981413378"/>
    <m/>
    <m/>
    <s v="1194552541981413378"/>
    <m/>
    <b v="0"/>
    <n v="0"/>
    <s v=""/>
    <b v="0"/>
    <s v="en"/>
    <m/>
    <s v=""/>
    <b v="0"/>
    <n v="7"/>
    <s v="1194525414967926785"/>
    <s v="Twitter for iPhone"/>
    <b v="0"/>
    <s v="1194525414967926785"/>
    <s v="Tweet"/>
    <n v="0"/>
    <n v="0"/>
    <m/>
    <m/>
    <m/>
    <m/>
    <m/>
    <m/>
    <m/>
    <m/>
    <n v="2"/>
    <s v="2"/>
    <s v="2"/>
    <m/>
    <m/>
    <m/>
    <m/>
    <m/>
    <m/>
    <m/>
    <m/>
    <m/>
  </r>
  <r>
    <s v="neilwithnell"/>
    <s v="edgehill"/>
    <m/>
    <m/>
    <m/>
    <m/>
    <m/>
    <m/>
    <m/>
    <m/>
    <s v="No"/>
    <n v="35"/>
    <m/>
    <m/>
    <x v="1"/>
    <d v="2019-11-13T09:48:14.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3230210603/cfc48af828b67bcb8c8f75f46701f929_normal.jpeg"/>
    <x v="12"/>
    <d v="2019-11-13T00:00:00.000"/>
    <s v="09:48:14"/>
    <s v="https://twitter.com/neilwithnell/status/1194552541981413378"/>
    <m/>
    <m/>
    <s v="1194552541981413378"/>
    <m/>
    <b v="0"/>
    <n v="0"/>
    <s v=""/>
    <b v="0"/>
    <s v="en"/>
    <m/>
    <s v=""/>
    <b v="0"/>
    <n v="7"/>
    <s v="1194525414967926785"/>
    <s v="Twitter for iPhone"/>
    <b v="0"/>
    <s v="1194525414967926785"/>
    <s v="Tweet"/>
    <n v="0"/>
    <n v="0"/>
    <m/>
    <m/>
    <m/>
    <m/>
    <m/>
    <m/>
    <m/>
    <m/>
    <n v="2"/>
    <s v="2"/>
    <s v="2"/>
    <n v="2"/>
    <n v="5.882352941176471"/>
    <n v="1"/>
    <n v="2.9411764705882355"/>
    <n v="0"/>
    <n v="0"/>
    <n v="31"/>
    <n v="91.17647058823529"/>
    <n v="34"/>
  </r>
  <r>
    <s v="neilwithnell"/>
    <s v="socmedhe"/>
    <m/>
    <m/>
    <m/>
    <m/>
    <m/>
    <m/>
    <m/>
    <m/>
    <s v="No"/>
    <n v="36"/>
    <m/>
    <m/>
    <x v="0"/>
    <d v="2019-11-13T16:49:42.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3230210603/cfc48af828b67bcb8c8f75f46701f929_normal.jpeg"/>
    <x v="13"/>
    <d v="2019-11-13T00:00:00.000"/>
    <s v="16:49:42"/>
    <s v="https://twitter.com/neilwithnell/status/1194658608757248000"/>
    <m/>
    <m/>
    <s v="1194658608757248000"/>
    <m/>
    <b v="0"/>
    <n v="0"/>
    <s v=""/>
    <b v="0"/>
    <s v="en"/>
    <m/>
    <s v=""/>
    <b v="0"/>
    <n v="13"/>
    <s v="1194589972856295425"/>
    <s v="Twitter for iPhone"/>
    <b v="0"/>
    <s v="1194589972856295425"/>
    <s v="Tweet"/>
    <n v="0"/>
    <n v="0"/>
    <m/>
    <m/>
    <m/>
    <m/>
    <m/>
    <m/>
    <m/>
    <m/>
    <n v="2"/>
    <s v="2"/>
    <s v="2"/>
    <m/>
    <m/>
    <m/>
    <m/>
    <m/>
    <m/>
    <m/>
    <m/>
    <m/>
  </r>
  <r>
    <s v="neilwithnell"/>
    <s v="edgehill"/>
    <m/>
    <m/>
    <m/>
    <m/>
    <m/>
    <m/>
    <m/>
    <m/>
    <s v="No"/>
    <n v="37"/>
    <m/>
    <m/>
    <x v="1"/>
    <d v="2019-11-13T16:49:42.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3230210603/cfc48af828b67bcb8c8f75f46701f929_normal.jpeg"/>
    <x v="13"/>
    <d v="2019-11-13T00:00:00.000"/>
    <s v="16:49:42"/>
    <s v="https://twitter.com/neilwithnell/status/1194658608757248000"/>
    <m/>
    <m/>
    <s v="1194658608757248000"/>
    <m/>
    <b v="0"/>
    <n v="0"/>
    <s v=""/>
    <b v="0"/>
    <s v="en"/>
    <m/>
    <s v=""/>
    <b v="0"/>
    <n v="13"/>
    <s v="1194589972856295425"/>
    <s v="Twitter for iPhone"/>
    <b v="0"/>
    <s v="1194589972856295425"/>
    <s v="Tweet"/>
    <n v="0"/>
    <n v="0"/>
    <m/>
    <m/>
    <m/>
    <m/>
    <m/>
    <m/>
    <m/>
    <m/>
    <n v="2"/>
    <s v="2"/>
    <s v="2"/>
    <n v="0"/>
    <n v="0"/>
    <n v="0"/>
    <n v="0"/>
    <n v="0"/>
    <n v="0"/>
    <n v="42"/>
    <n v="100"/>
    <n v="42"/>
  </r>
  <r>
    <s v="saramursic"/>
    <s v="socmedhe"/>
    <m/>
    <m/>
    <m/>
    <m/>
    <m/>
    <m/>
    <m/>
    <m/>
    <s v="No"/>
    <n v="38"/>
    <m/>
    <m/>
    <x v="0"/>
    <d v="2019-11-13T18:02:47.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934543152861589505/yPZfYsDw_normal.jpg"/>
    <x v="14"/>
    <d v="2019-11-13T00:00:00.000"/>
    <s v="18:02:47"/>
    <s v="https://twitter.com/saramursic/status/1194677000620916738"/>
    <m/>
    <m/>
    <s v="1194677000620916738"/>
    <m/>
    <b v="0"/>
    <n v="0"/>
    <s v=""/>
    <b v="0"/>
    <s v="en"/>
    <m/>
    <s v=""/>
    <b v="0"/>
    <n v="7"/>
    <s v="1194525414967926785"/>
    <s v="Twitter for Android"/>
    <b v="0"/>
    <s v="1194525414967926785"/>
    <s v="Tweet"/>
    <n v="0"/>
    <n v="0"/>
    <m/>
    <m/>
    <m/>
    <m/>
    <m/>
    <m/>
    <m/>
    <m/>
    <n v="1"/>
    <s v="2"/>
    <s v="2"/>
    <m/>
    <m/>
    <m/>
    <m/>
    <m/>
    <m/>
    <m/>
    <m/>
    <m/>
  </r>
  <r>
    <s v="saramursic"/>
    <s v="edgehill"/>
    <m/>
    <m/>
    <m/>
    <m/>
    <m/>
    <m/>
    <m/>
    <m/>
    <s v="No"/>
    <n v="39"/>
    <m/>
    <m/>
    <x v="1"/>
    <d v="2019-11-13T18:02:47.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934543152861589505/yPZfYsDw_normal.jpg"/>
    <x v="14"/>
    <d v="2019-11-13T00:00:00.000"/>
    <s v="18:02:47"/>
    <s v="https://twitter.com/saramursic/status/1194677000620916738"/>
    <m/>
    <m/>
    <s v="1194677000620916738"/>
    <m/>
    <b v="0"/>
    <n v="0"/>
    <s v=""/>
    <b v="0"/>
    <s v="en"/>
    <m/>
    <s v=""/>
    <b v="0"/>
    <n v="7"/>
    <s v="1194525414967926785"/>
    <s v="Twitter for Android"/>
    <b v="0"/>
    <s v="1194525414967926785"/>
    <s v="Tweet"/>
    <n v="0"/>
    <n v="0"/>
    <m/>
    <m/>
    <m/>
    <m/>
    <m/>
    <m/>
    <m/>
    <m/>
    <n v="1"/>
    <s v="2"/>
    <s v="2"/>
    <n v="2"/>
    <n v="5.882352941176471"/>
    <n v="1"/>
    <n v="2.9411764705882355"/>
    <n v="0"/>
    <n v="0"/>
    <n v="31"/>
    <n v="91.17647058823529"/>
    <n v="34"/>
  </r>
  <r>
    <s v="sarah__wright1"/>
    <s v="socmedhe"/>
    <m/>
    <m/>
    <m/>
    <m/>
    <m/>
    <m/>
    <m/>
    <m/>
    <s v="No"/>
    <n v="40"/>
    <m/>
    <m/>
    <x v="0"/>
    <d v="2019-11-13T18:08:01.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64628081363742721/NVh24-lS_normal.jpg"/>
    <x v="15"/>
    <d v="2019-11-13T00:00:00.000"/>
    <s v="18:08:01"/>
    <s v="https://twitter.com/sarah__wright1/status/1194678316118269953"/>
    <m/>
    <m/>
    <s v="1194678316118269953"/>
    <m/>
    <b v="0"/>
    <n v="0"/>
    <s v=""/>
    <b v="0"/>
    <s v="en"/>
    <m/>
    <s v=""/>
    <b v="0"/>
    <n v="13"/>
    <s v="1194589972856295425"/>
    <s v="Twitter Web App"/>
    <b v="0"/>
    <s v="1194589972856295425"/>
    <s v="Tweet"/>
    <n v="0"/>
    <n v="0"/>
    <m/>
    <m/>
    <m/>
    <m/>
    <m/>
    <m/>
    <m/>
    <m/>
    <n v="1"/>
    <s v="2"/>
    <s v="2"/>
    <m/>
    <m/>
    <m/>
    <m/>
    <m/>
    <m/>
    <m/>
    <m/>
    <m/>
  </r>
  <r>
    <s v="sarah__wright1"/>
    <s v="edgehill"/>
    <m/>
    <m/>
    <m/>
    <m/>
    <m/>
    <m/>
    <m/>
    <m/>
    <s v="No"/>
    <n v="41"/>
    <m/>
    <m/>
    <x v="1"/>
    <d v="2019-11-13T18:08:01.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064628081363742721/NVh24-lS_normal.jpg"/>
    <x v="15"/>
    <d v="2019-11-13T00:00:00.000"/>
    <s v="18:08:01"/>
    <s v="https://twitter.com/sarah__wright1/status/1194678316118269953"/>
    <m/>
    <m/>
    <s v="1194678316118269953"/>
    <m/>
    <b v="0"/>
    <n v="0"/>
    <s v=""/>
    <b v="0"/>
    <s v="en"/>
    <m/>
    <s v=""/>
    <b v="0"/>
    <n v="13"/>
    <s v="1194589972856295425"/>
    <s v="Twitter Web App"/>
    <b v="0"/>
    <s v="1194589972856295425"/>
    <s v="Tweet"/>
    <n v="0"/>
    <n v="0"/>
    <m/>
    <m/>
    <m/>
    <m/>
    <m/>
    <m/>
    <m/>
    <m/>
    <n v="1"/>
    <s v="2"/>
    <s v="2"/>
    <n v="0"/>
    <n v="0"/>
    <n v="0"/>
    <n v="0"/>
    <n v="0"/>
    <n v="0"/>
    <n v="42"/>
    <n v="100"/>
    <n v="42"/>
  </r>
  <r>
    <s v="jesslsainsbury"/>
    <s v="socmedhe"/>
    <m/>
    <m/>
    <m/>
    <m/>
    <m/>
    <m/>
    <m/>
    <m/>
    <s v="No"/>
    <n v="42"/>
    <m/>
    <m/>
    <x v="0"/>
    <d v="2019-11-13T19:50:28.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6820487457894400/WkvX3c3X_normal.png"/>
    <x v="16"/>
    <d v="2019-11-13T00:00:00.000"/>
    <s v="19:50:28"/>
    <s v="https://twitter.com/jesslsainsbury/status/1194704101067673600"/>
    <m/>
    <m/>
    <s v="1194704101067673600"/>
    <m/>
    <b v="0"/>
    <n v="0"/>
    <s v=""/>
    <b v="0"/>
    <s v="en"/>
    <m/>
    <s v=""/>
    <b v="0"/>
    <n v="13"/>
    <s v="1194589972856295425"/>
    <s v="Twitter for iPhone"/>
    <b v="0"/>
    <s v="1194589972856295425"/>
    <s v="Tweet"/>
    <n v="0"/>
    <n v="0"/>
    <m/>
    <m/>
    <m/>
    <m/>
    <m/>
    <m/>
    <m/>
    <m/>
    <n v="1"/>
    <s v="2"/>
    <s v="2"/>
    <m/>
    <m/>
    <m/>
    <m/>
    <m/>
    <m/>
    <m/>
    <m/>
    <m/>
  </r>
  <r>
    <s v="jesslsainsbury"/>
    <s v="edgehill"/>
    <m/>
    <m/>
    <m/>
    <m/>
    <m/>
    <m/>
    <m/>
    <m/>
    <s v="No"/>
    <n v="43"/>
    <m/>
    <m/>
    <x v="1"/>
    <d v="2019-11-13T19:50:28.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1176820487457894400/WkvX3c3X_normal.png"/>
    <x v="16"/>
    <d v="2019-11-13T00:00:00.000"/>
    <s v="19:50:28"/>
    <s v="https://twitter.com/jesslsainsbury/status/1194704101067673600"/>
    <m/>
    <m/>
    <s v="1194704101067673600"/>
    <m/>
    <b v="0"/>
    <n v="0"/>
    <s v=""/>
    <b v="0"/>
    <s v="en"/>
    <m/>
    <s v=""/>
    <b v="0"/>
    <n v="13"/>
    <s v="1194589972856295425"/>
    <s v="Twitter for iPhone"/>
    <b v="0"/>
    <s v="1194589972856295425"/>
    <s v="Tweet"/>
    <n v="0"/>
    <n v="0"/>
    <m/>
    <m/>
    <m/>
    <m/>
    <m/>
    <m/>
    <m/>
    <m/>
    <n v="1"/>
    <s v="2"/>
    <s v="2"/>
    <n v="0"/>
    <n v="0"/>
    <n v="0"/>
    <n v="0"/>
    <n v="0"/>
    <n v="0"/>
    <n v="42"/>
    <n v="100"/>
    <n v="42"/>
  </r>
  <r>
    <s v="sfaulknerpando"/>
    <s v="strathbiomedeng"/>
    <m/>
    <m/>
    <m/>
    <m/>
    <m/>
    <m/>
    <m/>
    <m/>
    <s v="No"/>
    <n v="44"/>
    <m/>
    <m/>
    <x v="1"/>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3"/>
    <m/>
    <m/>
    <m/>
    <m/>
    <m/>
    <m/>
    <m/>
    <m/>
    <m/>
  </r>
  <r>
    <s v="melhayward"/>
    <s v="socmedhe"/>
    <m/>
    <m/>
    <m/>
    <m/>
    <m/>
    <m/>
    <m/>
    <m/>
    <s v="No"/>
    <n v="45"/>
    <m/>
    <m/>
    <x v="2"/>
    <d v="2019-11-03T09:56:36.000"/>
    <s v="@SocMedHe My research proposal is ‘An explanatory mixed-methods study to gain an understanding of UK student nurses’ perception and use of social media as a supportive learning tool’ #socmedhe19 https://t.co/L0to9FTbvy"/>
    <s v="https://twitter.com/melhayward/status/1190927698148941824"/>
    <s v="twitter.com"/>
    <x v="1"/>
    <m/>
    <s v="http://pbs.twimg.com/profile_images/847763097796452353/va0rEOzL_normal.jpg"/>
    <x v="18"/>
    <d v="2019-11-03T00:00:00.000"/>
    <s v="09:56:36"/>
    <s v="https://twitter.com/melhayward/status/1190930770044563456"/>
    <m/>
    <m/>
    <s v="1190930770044563456"/>
    <m/>
    <b v="0"/>
    <n v="4"/>
    <s v="3346395670"/>
    <b v="1"/>
    <s v="en"/>
    <m/>
    <s v="1190927698148941824"/>
    <b v="0"/>
    <n v="1"/>
    <s v=""/>
    <s v="Twitter Web App"/>
    <b v="0"/>
    <s v="1190930770044563456"/>
    <s v="Retweet"/>
    <n v="0"/>
    <n v="0"/>
    <m/>
    <m/>
    <m/>
    <m/>
    <m/>
    <m/>
    <m/>
    <m/>
    <n v="1"/>
    <s v="3"/>
    <s v="2"/>
    <n v="2"/>
    <n v="6.666666666666667"/>
    <n v="0"/>
    <n v="0"/>
    <n v="0"/>
    <n v="0"/>
    <n v="28"/>
    <n v="93.33333333333333"/>
    <n v="30"/>
  </r>
  <r>
    <s v="sfaulknerpando"/>
    <s v="melhayward"/>
    <m/>
    <m/>
    <m/>
    <m/>
    <m/>
    <m/>
    <m/>
    <m/>
    <s v="No"/>
    <n v="46"/>
    <m/>
    <m/>
    <x v="2"/>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3"/>
    <n v="2"/>
    <n v="5"/>
    <n v="0"/>
    <n v="0"/>
    <n v="0"/>
    <n v="0"/>
    <n v="38"/>
    <n v="95"/>
    <n v="40"/>
  </r>
  <r>
    <s v="sfaulknerpando"/>
    <s v="melhayward"/>
    <m/>
    <m/>
    <m/>
    <m/>
    <m/>
    <m/>
    <m/>
    <m/>
    <s v="No"/>
    <n v="47"/>
    <m/>
    <m/>
    <x v="0"/>
    <d v="2019-11-13T21:58:13.000"/>
    <s v="@SocMedHe My research proposal is ‘An explanatory mixed-methods study to gain an understanding of UK student nurses’ perception and use of social media as a supportive learning tool’ #socmedhe19 https://t.co/L0to9FTbvy"/>
    <m/>
    <m/>
    <x v="0"/>
    <m/>
    <s v="http://pbs.twimg.com/profile_images/878517414471897088/4UzVqIN1_normal.jpg"/>
    <x v="19"/>
    <d v="2019-11-13T00:00:00.000"/>
    <s v="21:58:13"/>
    <s v="https://twitter.com/sfaulknerpando/status/1194736248004456448"/>
    <m/>
    <m/>
    <s v="1194736248004456448"/>
    <m/>
    <b v="0"/>
    <n v="0"/>
    <s v=""/>
    <b v="1"/>
    <s v="en"/>
    <m/>
    <s v="1190927698148941824"/>
    <b v="0"/>
    <n v="1"/>
    <s v="1190930770044563456"/>
    <s v="Twitter for iPhone"/>
    <b v="0"/>
    <s v="1190930770044563456"/>
    <s v="Tweet"/>
    <n v="0"/>
    <n v="0"/>
    <m/>
    <m/>
    <m/>
    <m/>
    <m/>
    <m/>
    <m/>
    <m/>
    <n v="1"/>
    <s v="3"/>
    <s v="3"/>
    <n v="2"/>
    <n v="6.666666666666667"/>
    <n v="0"/>
    <n v="0"/>
    <n v="0"/>
    <n v="0"/>
    <n v="28"/>
    <n v="93.33333333333333"/>
    <n v="30"/>
  </r>
  <r>
    <s v="debbaff"/>
    <s v="wonkhe"/>
    <m/>
    <m/>
    <m/>
    <m/>
    <m/>
    <m/>
    <m/>
    <m/>
    <s v="No"/>
    <n v="48"/>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m/>
    <m/>
    <m/>
    <m/>
    <m/>
    <m/>
    <m/>
    <m/>
    <m/>
  </r>
  <r>
    <s v="kiusum"/>
    <s v="debbaff"/>
    <m/>
    <m/>
    <m/>
    <m/>
    <m/>
    <m/>
    <m/>
    <m/>
    <s v="Yes"/>
    <n v="49"/>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n v="1"/>
    <n v="2.5"/>
    <n v="1"/>
    <n v="2.5"/>
    <n v="0"/>
    <n v="0"/>
    <n v="38"/>
    <n v="95"/>
    <n v="40"/>
  </r>
  <r>
    <s v="debbaff"/>
    <s v="a_l_t"/>
    <m/>
    <m/>
    <m/>
    <m/>
    <m/>
    <m/>
    <m/>
    <m/>
    <s v="No"/>
    <n v="50"/>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n v="0"/>
    <n v="0"/>
    <n v="0"/>
    <n v="0"/>
    <n v="0"/>
    <n v="0"/>
    <n v="14"/>
    <n v="100"/>
    <n v="14"/>
  </r>
  <r>
    <s v="debbaff"/>
    <s v="sfaulknerpando"/>
    <m/>
    <m/>
    <m/>
    <m/>
    <m/>
    <m/>
    <m/>
    <m/>
    <s v="No"/>
    <n v="51"/>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2"/>
    <s v="3"/>
    <s v="3"/>
    <m/>
    <m/>
    <m/>
    <m/>
    <m/>
    <m/>
    <m/>
    <m/>
    <m/>
  </r>
  <r>
    <s v="debbaff"/>
    <s v="socmedhe"/>
    <m/>
    <m/>
    <m/>
    <m/>
    <m/>
    <m/>
    <m/>
    <m/>
    <s v="No"/>
    <n v="52"/>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2"/>
    <s v="3"/>
    <s v="2"/>
    <m/>
    <m/>
    <m/>
    <m/>
    <m/>
    <m/>
    <m/>
    <m/>
    <m/>
  </r>
  <r>
    <s v="debbaff"/>
    <s v="kiusum"/>
    <m/>
    <m/>
    <m/>
    <m/>
    <m/>
    <m/>
    <m/>
    <m/>
    <s v="Yes"/>
    <n v="53"/>
    <m/>
    <m/>
    <x v="1"/>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1"/>
    <m/>
    <m/>
    <m/>
    <m/>
    <m/>
    <m/>
    <m/>
    <m/>
    <m/>
  </r>
  <r>
    <s v="debbaff"/>
    <s v="suebecks"/>
    <m/>
    <m/>
    <m/>
    <m/>
    <m/>
    <m/>
    <m/>
    <m/>
    <s v="Yes"/>
    <n v="54"/>
    <m/>
    <m/>
    <x v="2"/>
    <d v="2019-11-05T19:17:27.000"/>
    <s v="@suebecks @KiuSum @Wonkhe @SocMedHE @SFaulknerPandO @A_L_T Haha look at this ! #socmedhe19 Ed’s friends ! https://t.co/2a6FLHGZZ3"/>
    <m/>
    <m/>
    <x v="1"/>
    <s v="https://pbs.twimg.com/media/EIocxGYXsAEBPMX.jpg"/>
    <s v="https://pbs.twimg.com/media/EIocxGYXsAEBPMX.jpg"/>
    <x v="20"/>
    <d v="2019-11-05T00:00:00.000"/>
    <s v="19:17:27"/>
    <s v="https://twitter.com/debbaff/status/1191796686202556416"/>
    <m/>
    <m/>
    <s v="1191796686202556416"/>
    <s v="1191792431311794177"/>
    <b v="0"/>
    <n v="1"/>
    <s v="34904126"/>
    <b v="0"/>
    <s v="en"/>
    <m/>
    <s v=""/>
    <b v="0"/>
    <n v="0"/>
    <s v=""/>
    <s v="Twitter for iPhone"/>
    <b v="0"/>
    <s v="1191792431311794177"/>
    <s v="Tweet"/>
    <n v="0"/>
    <n v="0"/>
    <s v="-1.8519024,51.535198 _x000a_-1.719477,51.535198 _x000a_-1.719477,51.6108189 _x000a_-1.8519024,51.6108189"/>
    <s v="United Kingdom"/>
    <s v="GB"/>
    <s v="Swindon, England"/>
    <s v="381b5744987ae0bd"/>
    <s v="Swindon"/>
    <s v="city"/>
    <s v="https://api.twitter.com/1.1/geo/id/381b5744987ae0bd.json"/>
    <n v="1"/>
    <s v="3"/>
    <s v="3"/>
    <m/>
    <m/>
    <m/>
    <m/>
    <m/>
    <m/>
    <m/>
    <m/>
    <m/>
  </r>
  <r>
    <s v="debbaff"/>
    <s v="kiusum"/>
    <m/>
    <m/>
    <m/>
    <m/>
    <m/>
    <m/>
    <m/>
    <m/>
    <s v="Yes"/>
    <n v="55"/>
    <m/>
    <m/>
    <x v="0"/>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1"/>
    <s v="3"/>
    <s v="1"/>
    <m/>
    <m/>
    <m/>
    <m/>
    <m/>
    <m/>
    <m/>
    <m/>
    <m/>
  </r>
  <r>
    <s v="debbaff"/>
    <s v="suebecks"/>
    <m/>
    <m/>
    <m/>
    <m/>
    <m/>
    <m/>
    <m/>
    <m/>
    <s v="Yes"/>
    <n v="56"/>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1"/>
    <s v="3"/>
    <s v="3"/>
    <m/>
    <m/>
    <m/>
    <m/>
    <m/>
    <m/>
    <m/>
    <m/>
    <m/>
  </r>
  <r>
    <s v="debbaff"/>
    <s v="sfaulknerpando"/>
    <m/>
    <m/>
    <m/>
    <m/>
    <m/>
    <m/>
    <m/>
    <m/>
    <s v="No"/>
    <n v="57"/>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2"/>
    <s v="3"/>
    <s v="3"/>
    <m/>
    <m/>
    <m/>
    <m/>
    <m/>
    <m/>
    <m/>
    <m/>
    <m/>
  </r>
  <r>
    <s v="debbaff"/>
    <s v="socmedhe"/>
    <m/>
    <m/>
    <m/>
    <m/>
    <m/>
    <m/>
    <m/>
    <m/>
    <s v="No"/>
    <n v="58"/>
    <m/>
    <m/>
    <x v="1"/>
    <d v="2019-11-11T22:19:04.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1"/>
    <m/>
    <s v="http://pbs.twimg.com/profile_images/862616430835097601/2ki8W-6__normal.jpg"/>
    <x v="22"/>
    <d v="2019-11-11T00:00:00.000"/>
    <s v="22:19:04"/>
    <s v="https://twitter.com/debbaff/status/1194016720492601344"/>
    <m/>
    <m/>
    <s v="1194016720492601344"/>
    <m/>
    <b v="0"/>
    <n v="0"/>
    <s v=""/>
    <b v="0"/>
    <s v="en"/>
    <m/>
    <s v=""/>
    <b v="0"/>
    <n v="1"/>
    <s v="1194006843250622464"/>
    <s v="Twitter for iPhone"/>
    <b v="0"/>
    <s v="1194006843250622464"/>
    <s v="Tweet"/>
    <n v="0"/>
    <n v="0"/>
    <m/>
    <m/>
    <m/>
    <m/>
    <m/>
    <m/>
    <m/>
    <m/>
    <n v="2"/>
    <s v="3"/>
    <s v="2"/>
    <n v="1"/>
    <n v="2.5"/>
    <n v="1"/>
    <n v="2.5"/>
    <n v="0"/>
    <n v="0"/>
    <n v="38"/>
    <n v="95"/>
    <n v="40"/>
  </r>
  <r>
    <s v="debbaff"/>
    <s v="socmedhe"/>
    <m/>
    <m/>
    <m/>
    <m/>
    <m/>
    <m/>
    <m/>
    <m/>
    <s v="No"/>
    <n v="59"/>
    <m/>
    <m/>
    <x v="0"/>
    <d v="2019-11-13T17:58:27.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62616430835097601/2ki8W-6__normal.jpg"/>
    <x v="23"/>
    <d v="2019-11-13T00:00:00.000"/>
    <s v="17:58:27"/>
    <s v="https://twitter.com/debbaff/status/1194675908847841285"/>
    <m/>
    <m/>
    <s v="1194675908847841285"/>
    <m/>
    <b v="0"/>
    <n v="0"/>
    <s v=""/>
    <b v="0"/>
    <s v="en"/>
    <m/>
    <s v=""/>
    <b v="0"/>
    <n v="13"/>
    <s v="1194589972856295425"/>
    <s v="Twitter for iPhone"/>
    <b v="0"/>
    <s v="1194589972856295425"/>
    <s v="Tweet"/>
    <n v="0"/>
    <n v="0"/>
    <m/>
    <m/>
    <m/>
    <m/>
    <m/>
    <m/>
    <m/>
    <m/>
    <n v="2"/>
    <s v="3"/>
    <s v="2"/>
    <m/>
    <m/>
    <m/>
    <m/>
    <m/>
    <m/>
    <m/>
    <m/>
    <m/>
  </r>
  <r>
    <s v="debbaff"/>
    <s v="edgehill"/>
    <m/>
    <m/>
    <m/>
    <m/>
    <m/>
    <m/>
    <m/>
    <m/>
    <s v="No"/>
    <n v="60"/>
    <m/>
    <m/>
    <x v="1"/>
    <d v="2019-11-13T17:58:27.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62616430835097601/2ki8W-6__normal.jpg"/>
    <x v="23"/>
    <d v="2019-11-13T00:00:00.000"/>
    <s v="17:58:27"/>
    <s v="https://twitter.com/debbaff/status/1194675908847841285"/>
    <m/>
    <m/>
    <s v="1194675908847841285"/>
    <m/>
    <b v="0"/>
    <n v="0"/>
    <s v=""/>
    <b v="0"/>
    <s v="en"/>
    <m/>
    <s v=""/>
    <b v="0"/>
    <n v="13"/>
    <s v="1194589972856295425"/>
    <s v="Twitter for iPhone"/>
    <b v="0"/>
    <s v="1194589972856295425"/>
    <s v="Tweet"/>
    <n v="0"/>
    <n v="0"/>
    <m/>
    <m/>
    <m/>
    <m/>
    <m/>
    <m/>
    <m/>
    <m/>
    <n v="1"/>
    <s v="3"/>
    <s v="2"/>
    <n v="0"/>
    <n v="0"/>
    <n v="0"/>
    <n v="0"/>
    <n v="0"/>
    <n v="0"/>
    <n v="42"/>
    <n v="100"/>
    <n v="42"/>
  </r>
  <r>
    <s v="debbaff"/>
    <s v="socmedhe"/>
    <m/>
    <m/>
    <m/>
    <m/>
    <m/>
    <m/>
    <m/>
    <m/>
    <s v="No"/>
    <n v="61"/>
    <m/>
    <m/>
    <x v="0"/>
    <d v="2019-11-14T14:33:33.000"/>
    <s v="Come along to #SocMedHE19 ..... don’t just take our word for it. Take a look 👀 at this thread 🧵 of comments from participants who attended last year. https://t.co/eQSTesJThD"/>
    <m/>
    <m/>
    <x v="1"/>
    <m/>
    <s v="http://pbs.twimg.com/profile_images/862616430835097601/2ki8W-6__normal.jpg"/>
    <x v="24"/>
    <d v="2019-11-14T00:00:00.000"/>
    <s v="14:33:33"/>
    <s v="https://twitter.com/debbaff/status/1194986734020378624"/>
    <m/>
    <m/>
    <s v="1194986734020378624"/>
    <m/>
    <b v="0"/>
    <n v="0"/>
    <s v=""/>
    <b v="1"/>
    <s v="en"/>
    <m/>
    <s v="1194936044967387136"/>
    <b v="0"/>
    <n v="2"/>
    <s v="1194985760396578816"/>
    <s v="Twitter for iPhone"/>
    <b v="0"/>
    <s v="1194985760396578816"/>
    <s v="Tweet"/>
    <n v="0"/>
    <n v="0"/>
    <m/>
    <m/>
    <m/>
    <m/>
    <m/>
    <m/>
    <m/>
    <m/>
    <n v="2"/>
    <s v="3"/>
    <s v="2"/>
    <n v="0"/>
    <n v="0"/>
    <n v="0"/>
    <n v="0"/>
    <n v="0"/>
    <n v="0"/>
    <n v="26"/>
    <n v="100"/>
    <n v="26"/>
  </r>
  <r>
    <s v="socmedhe"/>
    <s v="agencynurse"/>
    <m/>
    <m/>
    <m/>
    <m/>
    <m/>
    <m/>
    <m/>
    <m/>
    <s v="No"/>
    <n v="62"/>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anna_chick"/>
    <m/>
    <m/>
    <m/>
    <m/>
    <m/>
    <m/>
    <m/>
    <m/>
    <s v="No"/>
    <n v="63"/>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merielchudleigh"/>
    <m/>
    <m/>
    <m/>
    <m/>
    <m/>
    <m/>
    <m/>
    <m/>
    <s v="No"/>
    <n v="64"/>
    <m/>
    <m/>
    <x v="1"/>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m/>
    <m/>
    <m/>
    <m/>
    <m/>
    <m/>
    <m/>
    <m/>
    <m/>
  </r>
  <r>
    <s v="socmedhe"/>
    <s v="hannahlames1"/>
    <m/>
    <m/>
    <m/>
    <m/>
    <m/>
    <m/>
    <m/>
    <m/>
    <s v="No"/>
    <n v="65"/>
    <m/>
    <m/>
    <x v="2"/>
    <d v="2019-11-13T21:38:23.000"/>
    <s v="@hannahlames1 @MerielChudleigh @Anna_Chick @AgencyNurse Hi @hannahlames1 if you have any questions about #SocMedHE19 please don't hesitate to ask."/>
    <m/>
    <m/>
    <x v="1"/>
    <m/>
    <s v="http://pbs.twimg.com/profile_images/1193890852000673793/7tTW8VtU_normal.jpg"/>
    <x v="25"/>
    <d v="2019-11-13T00:00:00.000"/>
    <s v="21:38:23"/>
    <s v="https://twitter.com/socmedhe/status/1194731255725723653"/>
    <m/>
    <m/>
    <s v="1194731255725723653"/>
    <s v="1194590969766797312"/>
    <b v="0"/>
    <n v="2"/>
    <s v="784101598691745792"/>
    <b v="0"/>
    <s v="en"/>
    <m/>
    <s v=""/>
    <b v="0"/>
    <n v="0"/>
    <s v=""/>
    <s v="Twitter Web App"/>
    <b v="0"/>
    <s v="1194590969766797312"/>
    <s v="Tweet"/>
    <n v="0"/>
    <n v="0"/>
    <m/>
    <m/>
    <m/>
    <m/>
    <m/>
    <m/>
    <m/>
    <m/>
    <n v="1"/>
    <s v="2"/>
    <s v="2"/>
    <n v="0"/>
    <n v="0"/>
    <n v="0"/>
    <n v="0"/>
    <n v="0"/>
    <n v="0"/>
    <n v="18"/>
    <n v="100"/>
    <n v="18"/>
  </r>
  <r>
    <s v="socmedhe"/>
    <s v="a_l_t"/>
    <m/>
    <m/>
    <m/>
    <m/>
    <m/>
    <m/>
    <m/>
    <m/>
    <s v="No"/>
    <n v="66"/>
    <m/>
    <m/>
    <x v="1"/>
    <d v="2019-11-14T14:06:43.000"/>
    <s v="If you'd like to find out more about using Social Media in your Learning and Teaching please do come and join us @edgehill #SocMedHE19 on the 19th of December for just £75 . . £35 with @A_L_T membership! https://t.co/ViEJTyfdXh https://t.co/ugVFYAmnv1"/>
    <s v="https://store.edgehill.ac.uk/conferences-and-events/conferences/conferences/the-social-media-for-learning-in-higher-education-conference-thursday-19th-december-2019"/>
    <s v="ac.uk"/>
    <x v="1"/>
    <s v="https://pbs.twimg.com/media/EJVr9JQWkAMBJag.png"/>
    <s v="https://pbs.twimg.com/media/EJVr9JQWkAMBJag.png"/>
    <x v="26"/>
    <d v="2019-11-14T00:00:00.000"/>
    <s v="14:06:43"/>
    <s v="https://twitter.com/socmedhe/status/1194979980360458240"/>
    <m/>
    <m/>
    <s v="1194979980360458240"/>
    <m/>
    <b v="0"/>
    <n v="0"/>
    <s v=""/>
    <b v="0"/>
    <s v="en"/>
    <m/>
    <s v=""/>
    <b v="0"/>
    <n v="0"/>
    <s v=""/>
    <s v="Twitter Web App"/>
    <b v="0"/>
    <s v="1194979980360458240"/>
    <s v="Tweet"/>
    <n v="0"/>
    <n v="0"/>
    <m/>
    <m/>
    <m/>
    <m/>
    <m/>
    <m/>
    <m/>
    <m/>
    <n v="1"/>
    <s v="2"/>
    <s v="3"/>
    <n v="1"/>
    <n v="2.7777777777777777"/>
    <n v="0"/>
    <n v="0"/>
    <n v="0"/>
    <n v="0"/>
    <n v="35"/>
    <n v="97.22222222222223"/>
    <n v="36"/>
  </r>
  <r>
    <s v="rkchallen"/>
    <s v="socmedhe"/>
    <m/>
    <m/>
    <m/>
    <m/>
    <m/>
    <m/>
    <m/>
    <m/>
    <s v="Yes"/>
    <n v="67"/>
    <m/>
    <m/>
    <x v="0"/>
    <d v="2019-11-13T13:11:3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32657387660009473/C5MRwE0Y_normal.jpg"/>
    <x v="27"/>
    <d v="2019-11-13T00:00:00.000"/>
    <s v="13:11:30"/>
    <s v="https://twitter.com/rkchallen/status/1194603694920216576"/>
    <m/>
    <m/>
    <s v="1194603694920216576"/>
    <m/>
    <b v="0"/>
    <n v="0"/>
    <s v=""/>
    <b v="0"/>
    <s v="en"/>
    <m/>
    <s v=""/>
    <b v="0"/>
    <n v="13"/>
    <s v="1194589972856295425"/>
    <s v="Twitter for Android"/>
    <b v="0"/>
    <s v="1194589972856295425"/>
    <s v="Tweet"/>
    <n v="0"/>
    <n v="0"/>
    <m/>
    <m/>
    <m/>
    <m/>
    <m/>
    <m/>
    <m/>
    <m/>
    <n v="1"/>
    <s v="2"/>
    <s v="2"/>
    <m/>
    <m/>
    <m/>
    <m/>
    <m/>
    <m/>
    <m/>
    <m/>
    <m/>
  </r>
  <r>
    <s v="rkchallen"/>
    <s v="edgehill"/>
    <m/>
    <m/>
    <m/>
    <m/>
    <m/>
    <m/>
    <m/>
    <m/>
    <s v="No"/>
    <n v="68"/>
    <m/>
    <m/>
    <x v="1"/>
    <d v="2019-11-13T13:11:30.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832657387660009473/C5MRwE0Y_normal.jpg"/>
    <x v="27"/>
    <d v="2019-11-13T00:00:00.000"/>
    <s v="13:11:30"/>
    <s v="https://twitter.com/rkchallen/status/1194603694920216576"/>
    <m/>
    <m/>
    <s v="1194603694920216576"/>
    <m/>
    <b v="0"/>
    <n v="0"/>
    <s v=""/>
    <b v="0"/>
    <s v="en"/>
    <m/>
    <s v=""/>
    <b v="0"/>
    <n v="13"/>
    <s v="1194589972856295425"/>
    <s v="Twitter for Android"/>
    <b v="0"/>
    <s v="1194589972856295425"/>
    <s v="Tweet"/>
    <n v="0"/>
    <n v="0"/>
    <m/>
    <m/>
    <m/>
    <m/>
    <m/>
    <m/>
    <m/>
    <m/>
    <n v="1"/>
    <s v="2"/>
    <s v="2"/>
    <n v="0"/>
    <n v="0"/>
    <n v="0"/>
    <n v="0"/>
    <n v="0"/>
    <n v="0"/>
    <n v="42"/>
    <n v="100"/>
    <n v="42"/>
  </r>
  <r>
    <s v="rkchallen"/>
    <s v="rkchallen"/>
    <m/>
    <m/>
    <m/>
    <m/>
    <m/>
    <m/>
    <m/>
    <m/>
    <s v="No"/>
    <n v="69"/>
    <m/>
    <m/>
    <x v="3"/>
    <d v="2019-11-14T11:12:08.000"/>
    <s v="Sooooo.... who would LOVE to go to a conference that made last years attendees give feedback like this: [a thread ]  *spoiler alert - you CAN go to a conference like this! #SocMedHE18 &amp;gt;#SocMedHE19"/>
    <m/>
    <m/>
    <x v="3"/>
    <m/>
    <s v="http://pbs.twimg.com/profile_images/832657387660009473/C5MRwE0Y_normal.jpg"/>
    <x v="28"/>
    <d v="2019-11-14T00:00:00.000"/>
    <s v="11:12:08"/>
    <s v="https://twitter.com/rkchallen/status/1194936044967387136"/>
    <m/>
    <m/>
    <s v="1194936044967387136"/>
    <m/>
    <b v="0"/>
    <n v="1"/>
    <s v=""/>
    <b v="0"/>
    <s v="en"/>
    <m/>
    <s v=""/>
    <b v="0"/>
    <n v="0"/>
    <s v=""/>
    <s v="Twitter Web App"/>
    <b v="0"/>
    <s v="1194936044967387136"/>
    <s v="Tweet"/>
    <n v="0"/>
    <n v="0"/>
    <m/>
    <m/>
    <m/>
    <m/>
    <m/>
    <m/>
    <m/>
    <m/>
    <n v="9"/>
    <s v="2"/>
    <s v="2"/>
    <n v="3"/>
    <n v="9.090909090909092"/>
    <n v="0"/>
    <n v="0"/>
    <n v="0"/>
    <n v="0"/>
    <n v="30"/>
    <n v="90.9090909090909"/>
    <n v="33"/>
  </r>
  <r>
    <s v="rkchallen"/>
    <s v="rkchallen"/>
    <m/>
    <m/>
    <m/>
    <m/>
    <m/>
    <m/>
    <m/>
    <m/>
    <s v="No"/>
    <n v="70"/>
    <m/>
    <m/>
    <x v="3"/>
    <d v="2019-11-14T11:12:08.000"/>
    <s v="“Unlike most face-to-face events, this has a real feel good energy about it.  People were genuinely excited to see one and another, meet new people - an infectious atmosphere.” #SocMedHE18 &amp;gt;#SocMedHE19"/>
    <m/>
    <m/>
    <x v="3"/>
    <m/>
    <s v="http://pbs.twimg.com/profile_images/832657387660009473/C5MRwE0Y_normal.jpg"/>
    <x v="28"/>
    <d v="2019-11-14T00:00:00.000"/>
    <s v="11:12:08"/>
    <s v="https://twitter.com/rkchallen/status/1194936046531809281"/>
    <m/>
    <m/>
    <s v="1194936046531809281"/>
    <s v="1194936044967387136"/>
    <b v="0"/>
    <n v="0"/>
    <s v="19968678"/>
    <b v="0"/>
    <s v="en"/>
    <m/>
    <s v=""/>
    <b v="0"/>
    <n v="0"/>
    <s v=""/>
    <s v="Twitter Web App"/>
    <b v="0"/>
    <s v="1194936044967387136"/>
    <s v="Tweet"/>
    <n v="0"/>
    <n v="0"/>
    <m/>
    <m/>
    <m/>
    <m/>
    <m/>
    <m/>
    <m/>
    <m/>
    <n v="9"/>
    <s v="2"/>
    <s v="2"/>
    <n v="2"/>
    <n v="6.0606060606060606"/>
    <n v="0"/>
    <n v="0"/>
    <n v="0"/>
    <n v="0"/>
    <n v="31"/>
    <n v="93.93939393939394"/>
    <n v="33"/>
  </r>
  <r>
    <s v="rkchallen"/>
    <s v="rkchallen"/>
    <m/>
    <m/>
    <m/>
    <m/>
    <m/>
    <m/>
    <m/>
    <m/>
    <s v="No"/>
    <n v="71"/>
    <m/>
    <m/>
    <x v="3"/>
    <d v="2019-11-14T11:12:09.000"/>
    <s v="“The relaxed friendly feel to the event was a major strength” #SocMedHE18 &amp;gt;#SocMedHE19"/>
    <m/>
    <m/>
    <x v="3"/>
    <m/>
    <s v="http://pbs.twimg.com/profile_images/832657387660009473/C5MRwE0Y_normal.jpg"/>
    <x v="29"/>
    <d v="2019-11-14T00:00:00.000"/>
    <s v="11:12:09"/>
    <s v="https://twitter.com/rkchallen/status/1194936047823663105"/>
    <m/>
    <m/>
    <s v="1194936047823663105"/>
    <s v="1194936046531809281"/>
    <b v="0"/>
    <n v="0"/>
    <s v="19968678"/>
    <b v="0"/>
    <s v="en"/>
    <m/>
    <s v=""/>
    <b v="0"/>
    <n v="0"/>
    <s v=""/>
    <s v="Twitter Web App"/>
    <b v="0"/>
    <s v="1194936046531809281"/>
    <s v="Tweet"/>
    <n v="0"/>
    <n v="0"/>
    <m/>
    <m/>
    <m/>
    <m/>
    <m/>
    <m/>
    <m/>
    <m/>
    <n v="9"/>
    <s v="2"/>
    <s v="2"/>
    <n v="2"/>
    <n v="14.285714285714286"/>
    <n v="0"/>
    <n v="0"/>
    <n v="0"/>
    <n v="0"/>
    <n v="12"/>
    <n v="85.71428571428571"/>
    <n v="14"/>
  </r>
  <r>
    <s v="rkchallen"/>
    <s v="rkchallen"/>
    <m/>
    <m/>
    <m/>
    <m/>
    <m/>
    <m/>
    <m/>
    <m/>
    <s v="No"/>
    <n v="72"/>
    <m/>
    <m/>
    <x v="3"/>
    <d v="2019-11-14T11:12:09.000"/>
    <s v="“The openness and transparency was welcome and contagious and the sense of fun encouraged more sharing.” #SocMedHE18 &amp;gt;#SocMedHE19"/>
    <m/>
    <m/>
    <x v="3"/>
    <m/>
    <s v="http://pbs.twimg.com/profile_images/832657387660009473/C5MRwE0Y_normal.jpg"/>
    <x v="29"/>
    <d v="2019-11-14T00:00:00.000"/>
    <s v="11:12:09"/>
    <s v="https://twitter.com/rkchallen/status/1194936048956190720"/>
    <m/>
    <m/>
    <s v="1194936048956190720"/>
    <s v="1194936047823663105"/>
    <b v="0"/>
    <n v="0"/>
    <s v="19968678"/>
    <b v="0"/>
    <s v="en"/>
    <m/>
    <s v=""/>
    <b v="0"/>
    <n v="0"/>
    <s v=""/>
    <s v="Twitter Web App"/>
    <b v="0"/>
    <s v="1194936047823663105"/>
    <s v="Tweet"/>
    <n v="0"/>
    <n v="0"/>
    <m/>
    <m/>
    <m/>
    <m/>
    <m/>
    <m/>
    <m/>
    <m/>
    <n v="9"/>
    <s v="2"/>
    <s v="2"/>
    <n v="3"/>
    <n v="15.789473684210526"/>
    <n v="1"/>
    <n v="5.2631578947368425"/>
    <n v="0"/>
    <n v="0"/>
    <n v="15"/>
    <n v="78.94736842105263"/>
    <n v="19"/>
  </r>
  <r>
    <s v="rkchallen"/>
    <s v="rkchallen"/>
    <m/>
    <m/>
    <m/>
    <m/>
    <m/>
    <m/>
    <m/>
    <m/>
    <s v="No"/>
    <n v="73"/>
    <m/>
    <m/>
    <x v="3"/>
    <d v="2019-11-14T11:12:09.000"/>
    <s v="“Fantastic atmosphere” #SocMedHE18 &amp;gt;#SocMedHE19"/>
    <m/>
    <m/>
    <x v="3"/>
    <m/>
    <s v="http://pbs.twimg.com/profile_images/832657387660009473/C5MRwE0Y_normal.jpg"/>
    <x v="29"/>
    <d v="2019-11-14T00:00:00.000"/>
    <s v="11:12:09"/>
    <s v="https://twitter.com/rkchallen/status/1194936050143154176"/>
    <m/>
    <m/>
    <s v="1194936050143154176"/>
    <s v="1194936048956190720"/>
    <b v="0"/>
    <n v="0"/>
    <s v="19968678"/>
    <b v="0"/>
    <s v="en"/>
    <m/>
    <s v=""/>
    <b v="0"/>
    <n v="0"/>
    <s v=""/>
    <s v="Twitter Web App"/>
    <b v="0"/>
    <s v="1194936048956190720"/>
    <s v="Tweet"/>
    <n v="0"/>
    <n v="0"/>
    <m/>
    <m/>
    <m/>
    <m/>
    <m/>
    <m/>
    <m/>
    <m/>
    <n v="9"/>
    <s v="2"/>
    <s v="2"/>
    <n v="1"/>
    <n v="20"/>
    <n v="0"/>
    <n v="0"/>
    <n v="0"/>
    <n v="0"/>
    <n v="4"/>
    <n v="80"/>
    <n v="5"/>
  </r>
  <r>
    <s v="rkchallen"/>
    <s v="rkchallen"/>
    <m/>
    <m/>
    <m/>
    <m/>
    <m/>
    <m/>
    <m/>
    <m/>
    <s v="No"/>
    <n v="74"/>
    <m/>
    <m/>
    <x v="3"/>
    <d v="2019-11-14T11:12:10.000"/>
    <s v="“All in all a fabulous conference.” #SocMedHE18 &amp;gt;#SocMedHE19"/>
    <m/>
    <m/>
    <x v="3"/>
    <m/>
    <s v="http://pbs.twimg.com/profile_images/832657387660009473/C5MRwE0Y_normal.jpg"/>
    <x v="30"/>
    <d v="2019-11-14T00:00:00.000"/>
    <s v="11:12:10"/>
    <s v="https://twitter.com/rkchallen/status/1194936051577565184"/>
    <m/>
    <m/>
    <s v="1194936051577565184"/>
    <s v="1194936050143154176"/>
    <b v="0"/>
    <n v="0"/>
    <s v="19968678"/>
    <b v="0"/>
    <s v="en"/>
    <m/>
    <s v=""/>
    <b v="0"/>
    <n v="0"/>
    <s v=""/>
    <s v="Twitter Web App"/>
    <b v="0"/>
    <s v="1194936050143154176"/>
    <s v="Tweet"/>
    <n v="0"/>
    <n v="0"/>
    <m/>
    <m/>
    <m/>
    <m/>
    <m/>
    <m/>
    <m/>
    <m/>
    <n v="9"/>
    <s v="2"/>
    <s v="2"/>
    <n v="1"/>
    <n v="11.11111111111111"/>
    <n v="0"/>
    <n v="0"/>
    <n v="0"/>
    <n v="0"/>
    <n v="8"/>
    <n v="88.88888888888889"/>
    <n v="9"/>
  </r>
  <r>
    <s v="rkchallen"/>
    <s v="rkchallen"/>
    <m/>
    <m/>
    <m/>
    <m/>
    <m/>
    <m/>
    <m/>
    <m/>
    <s v="No"/>
    <n v="75"/>
    <m/>
    <m/>
    <x v="3"/>
    <d v="2019-11-14T11:12:10.000"/>
    <s v="&quot;good group / inclusive atmosphere&quot; #SocMedHE18 &amp;gt;#SocMedHE19"/>
    <m/>
    <m/>
    <x v="3"/>
    <m/>
    <s v="http://pbs.twimg.com/profile_images/832657387660009473/C5MRwE0Y_normal.jpg"/>
    <x v="30"/>
    <d v="2019-11-14T00:00:00.000"/>
    <s v="11:12:10"/>
    <s v="https://twitter.com/rkchallen/status/1194936053087510529"/>
    <m/>
    <m/>
    <s v="1194936053087510529"/>
    <s v="1194936051577565184"/>
    <b v="0"/>
    <n v="0"/>
    <s v="19968678"/>
    <b v="0"/>
    <s v="en"/>
    <m/>
    <s v=""/>
    <b v="0"/>
    <n v="0"/>
    <s v=""/>
    <s v="Twitter Web App"/>
    <b v="0"/>
    <s v="1194936051577565184"/>
    <s v="Tweet"/>
    <n v="0"/>
    <n v="0"/>
    <m/>
    <m/>
    <m/>
    <m/>
    <m/>
    <m/>
    <m/>
    <m/>
    <n v="9"/>
    <s v="2"/>
    <s v="2"/>
    <n v="1"/>
    <n v="14.285714285714286"/>
    <n v="0"/>
    <n v="0"/>
    <n v="0"/>
    <n v="0"/>
    <n v="6"/>
    <n v="85.71428571428571"/>
    <n v="7"/>
  </r>
  <r>
    <s v="rkchallen"/>
    <s v="rkchallen"/>
    <m/>
    <m/>
    <m/>
    <m/>
    <m/>
    <m/>
    <m/>
    <m/>
    <s v="No"/>
    <n v="76"/>
    <m/>
    <m/>
    <x v="3"/>
    <d v="2019-11-14T11:12:10.000"/>
    <s v="&quot;Really lovely atmosphere of friendly and engaging participants&quot; #SocMedHE18 &amp;gt;#SocMedHE19"/>
    <m/>
    <m/>
    <x v="3"/>
    <m/>
    <s v="http://pbs.twimg.com/profile_images/832657387660009473/C5MRwE0Y_normal.jpg"/>
    <x v="30"/>
    <d v="2019-11-14T00:00:00.000"/>
    <s v="11:12:10"/>
    <s v="https://twitter.com/rkchallen/status/1194936054257725440"/>
    <m/>
    <m/>
    <s v="1194936054257725440"/>
    <s v="1194936053087510529"/>
    <b v="0"/>
    <n v="0"/>
    <s v="19968678"/>
    <b v="0"/>
    <s v="en"/>
    <m/>
    <s v=""/>
    <b v="0"/>
    <n v="0"/>
    <s v=""/>
    <s v="Twitter Web App"/>
    <b v="0"/>
    <s v="1194936053087510529"/>
    <s v="Tweet"/>
    <n v="0"/>
    <n v="0"/>
    <m/>
    <m/>
    <m/>
    <m/>
    <m/>
    <m/>
    <m/>
    <m/>
    <n v="9"/>
    <s v="2"/>
    <s v="2"/>
    <n v="3"/>
    <n v="27.272727272727273"/>
    <n v="0"/>
    <n v="0"/>
    <n v="0"/>
    <n v="0"/>
    <n v="8"/>
    <n v="72.72727272727273"/>
    <n v="11"/>
  </r>
  <r>
    <s v="rkchallen"/>
    <s v="rkchallen"/>
    <m/>
    <m/>
    <m/>
    <m/>
    <m/>
    <m/>
    <m/>
    <m/>
    <s v="No"/>
    <n v="77"/>
    <m/>
    <m/>
    <x v="3"/>
    <d v="2019-11-14T11:12:11.000"/>
    <s v="The SocMedHE days really are the most friendliest, supportive, exciting, innovative, inclusive and just plain good fun conferences of the year! Proposals are open for one more week only - don't miss out! #SoCMedHE19  https://t.co/pKW6fHRB7d"/>
    <s v="https://www.edgehill.ac.uk/clt/conference-2014/social-media-for-learning-in-higher-education-conference-2019/"/>
    <s v="ac.uk"/>
    <x v="1"/>
    <m/>
    <s v="http://pbs.twimg.com/profile_images/832657387660009473/C5MRwE0Y_normal.jpg"/>
    <x v="31"/>
    <d v="2019-11-14T00:00:00.000"/>
    <s v="11:12:11"/>
    <s v="https://twitter.com/rkchallen/status/1194936055537000449"/>
    <m/>
    <m/>
    <s v="1194936055537000449"/>
    <s v="1194936054257725440"/>
    <b v="0"/>
    <n v="0"/>
    <s v="19968678"/>
    <b v="0"/>
    <s v="en"/>
    <m/>
    <s v=""/>
    <b v="0"/>
    <n v="0"/>
    <s v=""/>
    <s v="Twitter Web App"/>
    <b v="0"/>
    <s v="1194936054257725440"/>
    <s v="Tweet"/>
    <n v="0"/>
    <n v="0"/>
    <m/>
    <m/>
    <m/>
    <m/>
    <m/>
    <m/>
    <m/>
    <m/>
    <n v="9"/>
    <s v="2"/>
    <s v="2"/>
    <n v="5"/>
    <n v="15.151515151515152"/>
    <n v="1"/>
    <n v="3.0303030303030303"/>
    <n v="0"/>
    <n v="0"/>
    <n v="27"/>
    <n v="81.81818181818181"/>
    <n v="33"/>
  </r>
  <r>
    <s v="socmedhe"/>
    <s v="rkchallen"/>
    <m/>
    <m/>
    <m/>
    <m/>
    <m/>
    <m/>
    <m/>
    <m/>
    <s v="Yes"/>
    <n v="78"/>
    <m/>
    <m/>
    <x v="0"/>
    <d v="2019-11-14T14:34:13.000"/>
    <s v="“Unlike most face-to-face events, this has a real feel good energy about it.  People were genuinely excited to see one and another, meet new people - an infectious atmosphere.” #SocMedHE18 &amp;gt;#SocMedHE19"/>
    <m/>
    <m/>
    <x v="0"/>
    <m/>
    <s v="http://pbs.twimg.com/profile_images/1193890852000673793/7tTW8VtU_normal.jpg"/>
    <x v="32"/>
    <d v="2019-11-14T00:00:00.000"/>
    <s v="14:34:13"/>
    <s v="https://twitter.com/socmedhe/status/1194986902216204288"/>
    <m/>
    <m/>
    <s v="1194986902216204288"/>
    <m/>
    <b v="0"/>
    <n v="0"/>
    <s v=""/>
    <b v="0"/>
    <s v="en"/>
    <m/>
    <s v=""/>
    <b v="0"/>
    <n v="0"/>
    <s v="1194936046531809281"/>
    <s v="Twitter Web App"/>
    <b v="0"/>
    <s v="1194936046531809281"/>
    <s v="Tweet"/>
    <n v="0"/>
    <n v="0"/>
    <m/>
    <m/>
    <m/>
    <m/>
    <m/>
    <m/>
    <m/>
    <m/>
    <n v="2"/>
    <s v="2"/>
    <s v="2"/>
    <n v="2"/>
    <n v="6.0606060606060606"/>
    <n v="0"/>
    <n v="0"/>
    <n v="0"/>
    <n v="0"/>
    <n v="31"/>
    <n v="93.93939393939394"/>
    <n v="33"/>
  </r>
  <r>
    <s v="socmedhe"/>
    <s v="rkchallen"/>
    <m/>
    <m/>
    <m/>
    <m/>
    <m/>
    <m/>
    <m/>
    <m/>
    <s v="Yes"/>
    <n v="79"/>
    <m/>
    <m/>
    <x v="0"/>
    <d v="2019-11-14T14:34:20.000"/>
    <s v="“The openness and transparency was welcome and contagious and the sense of fun encouraged more sharing.” #SocMedHE18 &amp;gt;#SocMedHE19"/>
    <m/>
    <m/>
    <x v="4"/>
    <m/>
    <s v="http://pbs.twimg.com/profile_images/1193890852000673793/7tTW8VtU_normal.jpg"/>
    <x v="33"/>
    <d v="2019-11-14T00:00:00.000"/>
    <s v="14:34:20"/>
    <s v="https://twitter.com/socmedhe/status/1194986928006926341"/>
    <m/>
    <m/>
    <s v="1194986928006926341"/>
    <m/>
    <b v="0"/>
    <n v="0"/>
    <s v=""/>
    <b v="0"/>
    <s v="en"/>
    <m/>
    <s v=""/>
    <b v="0"/>
    <n v="0"/>
    <s v="1194936048956190720"/>
    <s v="Twitter Web App"/>
    <b v="0"/>
    <s v="1194936048956190720"/>
    <s v="Tweet"/>
    <n v="0"/>
    <n v="0"/>
    <m/>
    <m/>
    <m/>
    <m/>
    <m/>
    <m/>
    <m/>
    <m/>
    <n v="2"/>
    <s v="2"/>
    <s v="2"/>
    <n v="3"/>
    <n v="15.789473684210526"/>
    <n v="1"/>
    <n v="5.2631578947368425"/>
    <n v="0"/>
    <n v="0"/>
    <n v="15"/>
    <n v="78.94736842105263"/>
    <n v="19"/>
  </r>
  <r>
    <s v="socmedhe"/>
    <s v="rkchallen"/>
    <m/>
    <m/>
    <m/>
    <m/>
    <m/>
    <m/>
    <m/>
    <m/>
    <s v="Yes"/>
    <n v="80"/>
    <m/>
    <m/>
    <x v="2"/>
    <d v="2019-11-14T14:38:07.000"/>
    <s v="@RKChallen is right...... there’s still time to submit an abstract for #SocMEdHE19,  ⏰ closing date is the 20th of November ⏰ https://t.co/zz2vPSb6XX"/>
    <s v="https://twitter.com/RKChallen/status/1194936055537000449"/>
    <s v="twitter.com"/>
    <x v="1"/>
    <m/>
    <s v="http://pbs.twimg.com/profile_images/1193890852000673793/7tTW8VtU_normal.jpg"/>
    <x v="34"/>
    <d v="2019-11-14T00:00:00.000"/>
    <s v="14:38:07"/>
    <s v="https://twitter.com/socmedhe/status/1194987879950376960"/>
    <m/>
    <m/>
    <s v="1194987879950376960"/>
    <m/>
    <b v="0"/>
    <n v="0"/>
    <s v="19968678"/>
    <b v="1"/>
    <s v="en"/>
    <m/>
    <s v="1194936055537000449"/>
    <b v="0"/>
    <n v="0"/>
    <s v=""/>
    <s v="Twitter Web App"/>
    <b v="0"/>
    <s v="1194987879950376960"/>
    <s v="Tweet"/>
    <n v="0"/>
    <n v="0"/>
    <m/>
    <m/>
    <m/>
    <m/>
    <m/>
    <m/>
    <m/>
    <m/>
    <n v="1"/>
    <s v="2"/>
    <s v="2"/>
    <n v="1"/>
    <n v="5"/>
    <n v="0"/>
    <n v="0"/>
    <n v="0"/>
    <n v="0"/>
    <n v="19"/>
    <n v="95"/>
    <n v="20"/>
  </r>
  <r>
    <s v="andy_tattersall"/>
    <s v="socmedhe"/>
    <m/>
    <m/>
    <m/>
    <m/>
    <m/>
    <m/>
    <m/>
    <m/>
    <s v="No"/>
    <n v="81"/>
    <m/>
    <m/>
    <x v="0"/>
    <d v="2019-11-14T14:55:25.000"/>
    <s v="Come along to #SocMedHE19 ..... don’t just take our word for it. Take a look 👀 at this thread 🧵 of comments from participants who attended last year. https://t.co/eQSTesJThD"/>
    <m/>
    <m/>
    <x v="1"/>
    <m/>
    <s v="http://pbs.twimg.com/profile_images/1030813591748964352/SK1WVieR_normal.jpg"/>
    <x v="35"/>
    <d v="2019-11-14T00:00:00.000"/>
    <s v="14:55:25"/>
    <s v="https://twitter.com/andy_tattersall/status/1194992236490039296"/>
    <m/>
    <m/>
    <s v="1194992236490039296"/>
    <m/>
    <b v="0"/>
    <n v="0"/>
    <s v=""/>
    <b v="1"/>
    <s v="en"/>
    <m/>
    <s v="1194936044967387136"/>
    <b v="0"/>
    <n v="2"/>
    <s v="1194985760396578816"/>
    <s v="Twitter for iPad"/>
    <b v="0"/>
    <s v="1194985760396578816"/>
    <s v="Tweet"/>
    <n v="0"/>
    <n v="0"/>
    <m/>
    <m/>
    <m/>
    <m/>
    <m/>
    <m/>
    <m/>
    <m/>
    <n v="1"/>
    <s v="2"/>
    <s v="2"/>
    <n v="0"/>
    <n v="0"/>
    <n v="0"/>
    <n v="0"/>
    <n v="0"/>
    <n v="0"/>
    <n v="26"/>
    <n v="100"/>
    <n v="26"/>
  </r>
  <r>
    <s v="scottturneruon"/>
    <s v="leefallin"/>
    <m/>
    <m/>
    <m/>
    <m/>
    <m/>
    <m/>
    <m/>
    <m/>
    <s v="No"/>
    <n v="82"/>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kiusum"/>
    <s v="suebecks"/>
    <m/>
    <m/>
    <m/>
    <m/>
    <m/>
    <m/>
    <m/>
    <m/>
    <s v="Yes"/>
    <n v="83"/>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m/>
    <m/>
    <m/>
    <m/>
    <m/>
    <m/>
    <m/>
    <m/>
    <m/>
  </r>
  <r>
    <s v="kiusum"/>
    <s v="sfaulknerpando"/>
    <m/>
    <m/>
    <m/>
    <m/>
    <m/>
    <m/>
    <m/>
    <m/>
    <s v="No"/>
    <n v="84"/>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4"/>
    <s v="1"/>
    <s v="3"/>
    <m/>
    <m/>
    <m/>
    <m/>
    <m/>
    <m/>
    <m/>
    <m/>
    <m/>
  </r>
  <r>
    <s v="kiusum"/>
    <s v="socmedhe"/>
    <m/>
    <m/>
    <m/>
    <m/>
    <m/>
    <m/>
    <m/>
    <m/>
    <s v="No"/>
    <n v="85"/>
    <m/>
    <m/>
    <x v="1"/>
    <d v="2019-11-11T21:39:49.000"/>
    <s v="Y1W7D1_x000a__x000a_Just spoken to my colleagues._x000a_I can feel that this year's #SocMedHE19 @SocMedHE is going to be 💯 amazing!👌🏻_x000a__x000a_(P.S. I've finally met Sue after all these years...via technology. So close yet so far!)_x000a__x000a_#LegoNutSciGradGoesPhD @SFaulknerPandO @suebecks @debbaff"/>
    <m/>
    <m/>
    <x v="2"/>
    <m/>
    <s v="http://pbs.twimg.com/profile_images/915596670959783936/8Hysdkh__normal.jpg"/>
    <x v="21"/>
    <d v="2019-11-11T00:00:00.000"/>
    <s v="21:39:49"/>
    <s v="https://twitter.com/kiusum/status/1194006843250622464"/>
    <m/>
    <m/>
    <s v="1194006843250622464"/>
    <s v="1192211836940234752"/>
    <b v="0"/>
    <n v="2"/>
    <s v="246951711"/>
    <b v="0"/>
    <s v="en"/>
    <m/>
    <s v=""/>
    <b v="0"/>
    <n v="1"/>
    <s v=""/>
    <s v="Twitter for Android"/>
    <b v="0"/>
    <s v="1192211836940234752"/>
    <s v="Tweet"/>
    <n v="0"/>
    <n v="0"/>
    <m/>
    <m/>
    <m/>
    <m/>
    <m/>
    <m/>
    <m/>
    <m/>
    <n v="5"/>
    <s v="1"/>
    <s v="2"/>
    <m/>
    <m/>
    <m/>
    <m/>
    <m/>
    <m/>
    <m/>
    <m/>
    <m/>
  </r>
  <r>
    <s v="scottturneruon"/>
    <s v="kiusum"/>
    <m/>
    <m/>
    <m/>
    <m/>
    <m/>
    <m/>
    <m/>
    <m/>
    <s v="No"/>
    <n v="86"/>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1"/>
    <m/>
    <m/>
    <m/>
    <m/>
    <m/>
    <m/>
    <m/>
    <m/>
    <m/>
  </r>
  <r>
    <s v="scottturneruon"/>
    <s v="baaanedict"/>
    <m/>
    <m/>
    <m/>
    <m/>
    <m/>
    <m/>
    <m/>
    <m/>
    <s v="No"/>
    <n v="87"/>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nomadwarmachine"/>
    <s v="nomadwarmachine"/>
    <m/>
    <m/>
    <m/>
    <m/>
    <m/>
    <m/>
    <m/>
    <m/>
    <s v="No"/>
    <n v="88"/>
    <m/>
    <m/>
    <x v="3"/>
    <d v="2019-10-24T08:05:41.000"/>
    <s v="In case anyone needs the link to submit for #socmedhe19 https://t.co/oBoqZpp7n9 Open for submission till the 20th Nov, book as an #alt member for only £35! https://t.co/Y2M8um5r2y"/>
    <s v="https://www.edgehill.ac.uk/clt/centre-learning-teaching-clt/conferences-and-events/ https://twitter.com/scottturneruon/status/1187089731034796032"/>
    <s v="ac.uk twitter.com"/>
    <x v="6"/>
    <m/>
    <s v="http://pbs.twimg.com/profile_images/1047122314276614144/XdsZ7BKr_normal.jpg"/>
    <x v="37"/>
    <d v="2019-10-24T00:00:00.000"/>
    <s v="08:05:41"/>
    <s v="https://twitter.com/nomadwarmachine/status/1187278977725063168"/>
    <m/>
    <m/>
    <s v="1187278977725063168"/>
    <m/>
    <b v="0"/>
    <n v="2"/>
    <s v=""/>
    <b v="1"/>
    <s v="en"/>
    <m/>
    <s v="1187089731034796032"/>
    <b v="0"/>
    <n v="2"/>
    <s v=""/>
    <s v="Twitter Web App"/>
    <b v="0"/>
    <s v="1187278977725063168"/>
    <s v="Retweet"/>
    <n v="0"/>
    <n v="0"/>
    <m/>
    <m/>
    <m/>
    <m/>
    <m/>
    <m/>
    <m/>
    <m/>
    <n v="1"/>
    <s v="4"/>
    <s v="4"/>
    <n v="0"/>
    <n v="0"/>
    <n v="0"/>
    <n v="0"/>
    <n v="0"/>
    <n v="0"/>
    <n v="25"/>
    <n v="100"/>
    <n v="25"/>
  </r>
  <r>
    <s v="nomadwarmachine"/>
    <s v="socmedhe"/>
    <m/>
    <m/>
    <m/>
    <m/>
    <m/>
    <m/>
    <m/>
    <m/>
    <s v="No"/>
    <n v="89"/>
    <m/>
    <m/>
    <x v="0"/>
    <d v="2019-11-13T19:22:4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047122314276614144/XdsZ7BKr_normal.jpg"/>
    <x v="38"/>
    <d v="2019-11-13T00:00:00.000"/>
    <s v="19:22:41"/>
    <s v="https://twitter.com/nomadwarmachine/status/1194697106147160064"/>
    <m/>
    <m/>
    <s v="1194697106147160064"/>
    <m/>
    <b v="0"/>
    <n v="0"/>
    <s v=""/>
    <b v="0"/>
    <s v="en"/>
    <m/>
    <s v=""/>
    <b v="0"/>
    <n v="7"/>
    <s v="1194525414967926785"/>
    <s v="Twitter Web App"/>
    <b v="0"/>
    <s v="1194525414967926785"/>
    <s v="Tweet"/>
    <n v="0"/>
    <n v="0"/>
    <m/>
    <m/>
    <m/>
    <m/>
    <m/>
    <m/>
    <m/>
    <m/>
    <n v="1"/>
    <s v="4"/>
    <s v="2"/>
    <m/>
    <m/>
    <m/>
    <m/>
    <m/>
    <m/>
    <m/>
    <m/>
    <m/>
  </r>
  <r>
    <s v="nomadwarmachine"/>
    <s v="edgehill"/>
    <m/>
    <m/>
    <m/>
    <m/>
    <m/>
    <m/>
    <m/>
    <m/>
    <s v="No"/>
    <n v="90"/>
    <m/>
    <m/>
    <x v="1"/>
    <d v="2019-11-13T19:22:4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047122314276614144/XdsZ7BKr_normal.jpg"/>
    <x v="38"/>
    <d v="2019-11-13T00:00:00.000"/>
    <s v="19:22:41"/>
    <s v="https://twitter.com/nomadwarmachine/status/1194697106147160064"/>
    <m/>
    <m/>
    <s v="1194697106147160064"/>
    <m/>
    <b v="0"/>
    <n v="0"/>
    <s v=""/>
    <b v="0"/>
    <s v="en"/>
    <m/>
    <s v=""/>
    <b v="0"/>
    <n v="7"/>
    <s v="1194525414967926785"/>
    <s v="Twitter Web App"/>
    <b v="0"/>
    <s v="1194525414967926785"/>
    <s v="Tweet"/>
    <n v="0"/>
    <n v="0"/>
    <m/>
    <m/>
    <m/>
    <m/>
    <m/>
    <m/>
    <m/>
    <m/>
    <n v="1"/>
    <s v="4"/>
    <s v="2"/>
    <n v="2"/>
    <n v="5.882352941176471"/>
    <n v="1"/>
    <n v="2.9411764705882355"/>
    <n v="0"/>
    <n v="0"/>
    <n v="31"/>
    <n v="91.17647058823529"/>
    <n v="34"/>
  </r>
  <r>
    <s v="scottturneruon"/>
    <s v="nomadwarmachine"/>
    <m/>
    <m/>
    <m/>
    <m/>
    <m/>
    <m/>
    <m/>
    <m/>
    <s v="No"/>
    <n v="91"/>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sharonmallonphd"/>
    <m/>
    <m/>
    <m/>
    <m/>
    <m/>
    <m/>
    <m/>
    <m/>
    <s v="No"/>
    <n v="92"/>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belld17"/>
    <m/>
    <m/>
    <m/>
    <m/>
    <m/>
    <m/>
    <m/>
    <m/>
    <s v="No"/>
    <n v="93"/>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cottturneruon"/>
    <s v="jones23emma"/>
    <m/>
    <m/>
    <m/>
    <m/>
    <m/>
    <m/>
    <m/>
    <m/>
    <s v="No"/>
    <n v="94"/>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4"/>
    <m/>
    <m/>
    <m/>
    <m/>
    <m/>
    <m/>
    <m/>
    <m/>
    <m/>
  </r>
  <r>
    <s v="sfaulknerpando"/>
    <s v="profsallybrown"/>
    <m/>
    <m/>
    <m/>
    <m/>
    <m/>
    <m/>
    <m/>
    <m/>
    <s v="No"/>
    <n v="95"/>
    <m/>
    <m/>
    <x v="1"/>
    <d v="2019-11-12T17:28:40.000"/>
    <s v="@suebecks @ProfSallyBrown I’ll second that you’ll not find a more friendly, welcoming conference than #SocMedHE19 The great news is it’s not too late to submit an abstract https://t.co/2WstwbMNJm"/>
    <s v="https://www.edgehill.ac.uk/clt/conference-2014/social-media-for-learning-in-higher-education-conference-2019/?tab=submit-your-proposal-here"/>
    <s v="ac.uk"/>
    <x v="1"/>
    <m/>
    <s v="http://pbs.twimg.com/profile_images/878517414471897088/4UzVqIN1_normal.jpg"/>
    <x v="39"/>
    <d v="2019-11-12T00:00:00.000"/>
    <s v="17:28:40"/>
    <s v="https://twitter.com/sfaulknerpando/status/1194306027669409794"/>
    <m/>
    <m/>
    <s v="1194306027669409794"/>
    <s v="1194303343566479365"/>
    <b v="0"/>
    <n v="1"/>
    <s v="34904126"/>
    <b v="0"/>
    <s v="en"/>
    <m/>
    <s v=""/>
    <b v="0"/>
    <n v="1"/>
    <s v=""/>
    <s v="Twitter for iPhone"/>
    <b v="0"/>
    <s v="1194303343566479365"/>
    <s v="Tweet"/>
    <n v="0"/>
    <n v="0"/>
    <m/>
    <m/>
    <m/>
    <m/>
    <m/>
    <m/>
    <m/>
    <m/>
    <n v="2"/>
    <s v="3"/>
    <s v="3"/>
    <n v="2"/>
    <n v="6.666666666666667"/>
    <n v="0"/>
    <n v="0"/>
    <n v="0"/>
    <n v="0"/>
    <n v="28"/>
    <n v="93.33333333333333"/>
    <n v="30"/>
  </r>
  <r>
    <s v="sfaulknerpando"/>
    <s v="suebecks"/>
    <m/>
    <m/>
    <m/>
    <m/>
    <m/>
    <m/>
    <m/>
    <m/>
    <s v="Yes"/>
    <n v="96"/>
    <m/>
    <m/>
    <x v="2"/>
    <d v="2019-11-12T17:28:40.000"/>
    <s v="@suebecks @ProfSallyBrown I’ll second that you’ll not find a more friendly, welcoming conference than #SocMedHE19 The great news is it’s not too late to submit an abstract https://t.co/2WstwbMNJm"/>
    <s v="https://www.edgehill.ac.uk/clt/conference-2014/social-media-for-learning-in-higher-education-conference-2019/?tab=submit-your-proposal-here"/>
    <s v="ac.uk"/>
    <x v="1"/>
    <m/>
    <s v="http://pbs.twimg.com/profile_images/878517414471897088/4UzVqIN1_normal.jpg"/>
    <x v="39"/>
    <d v="2019-11-12T00:00:00.000"/>
    <s v="17:28:40"/>
    <s v="https://twitter.com/sfaulknerpando/status/1194306027669409794"/>
    <m/>
    <m/>
    <s v="1194306027669409794"/>
    <s v="1194303343566479365"/>
    <b v="0"/>
    <n v="1"/>
    <s v="34904126"/>
    <b v="0"/>
    <s v="en"/>
    <m/>
    <s v=""/>
    <b v="0"/>
    <n v="1"/>
    <s v=""/>
    <s v="Twitter for iPhone"/>
    <b v="0"/>
    <s v="1194303343566479365"/>
    <s v="Tweet"/>
    <n v="0"/>
    <n v="0"/>
    <m/>
    <m/>
    <m/>
    <m/>
    <m/>
    <m/>
    <m/>
    <m/>
    <n v="2"/>
    <s v="3"/>
    <s v="3"/>
    <m/>
    <m/>
    <m/>
    <m/>
    <m/>
    <m/>
    <m/>
    <m/>
    <m/>
  </r>
  <r>
    <s v="sfaulknerpando"/>
    <s v="profsallybrown"/>
    <m/>
    <m/>
    <m/>
    <m/>
    <m/>
    <m/>
    <m/>
    <m/>
    <s v="No"/>
    <n v="97"/>
    <m/>
    <m/>
    <x v="1"/>
    <d v="2019-11-12T17:29:42.000"/>
    <s v="@suebecks @ProfSallyBrown ⏰ Closing date for abstracts is 20th of Nov #SocMedHE19 ⏰"/>
    <m/>
    <m/>
    <x v="1"/>
    <m/>
    <s v="http://pbs.twimg.com/profile_images/878517414471897088/4UzVqIN1_normal.jpg"/>
    <x v="40"/>
    <d v="2019-11-12T00:00:00.000"/>
    <s v="17:29:42"/>
    <s v="https://twitter.com/sfaulknerpando/status/1194306286009106432"/>
    <m/>
    <m/>
    <s v="1194306286009106432"/>
    <s v="1194306027669409794"/>
    <b v="0"/>
    <n v="1"/>
    <s v="859771153321259009"/>
    <b v="0"/>
    <s v="en"/>
    <m/>
    <s v=""/>
    <b v="0"/>
    <n v="0"/>
    <s v=""/>
    <s v="Twitter for iPhone"/>
    <b v="0"/>
    <s v="1194306027669409794"/>
    <s v="Tweet"/>
    <n v="0"/>
    <n v="0"/>
    <m/>
    <m/>
    <m/>
    <m/>
    <m/>
    <m/>
    <m/>
    <m/>
    <n v="2"/>
    <s v="3"/>
    <s v="3"/>
    <n v="0"/>
    <n v="0"/>
    <n v="0"/>
    <n v="0"/>
    <n v="0"/>
    <n v="0"/>
    <n v="11"/>
    <n v="100"/>
    <n v="11"/>
  </r>
  <r>
    <s v="sfaulknerpando"/>
    <s v="suebecks"/>
    <m/>
    <m/>
    <m/>
    <m/>
    <m/>
    <m/>
    <m/>
    <m/>
    <s v="Yes"/>
    <n v="98"/>
    <m/>
    <m/>
    <x v="2"/>
    <d v="2019-11-12T17:29:42.000"/>
    <s v="@suebecks @ProfSallyBrown ⏰ Closing date for abstracts is 20th of Nov #SocMedHE19 ⏰"/>
    <m/>
    <m/>
    <x v="1"/>
    <m/>
    <s v="http://pbs.twimg.com/profile_images/878517414471897088/4UzVqIN1_normal.jpg"/>
    <x v="40"/>
    <d v="2019-11-12T00:00:00.000"/>
    <s v="17:29:42"/>
    <s v="https://twitter.com/sfaulknerpando/status/1194306286009106432"/>
    <m/>
    <m/>
    <s v="1194306286009106432"/>
    <s v="1194306027669409794"/>
    <b v="0"/>
    <n v="1"/>
    <s v="859771153321259009"/>
    <b v="0"/>
    <s v="en"/>
    <m/>
    <s v=""/>
    <b v="0"/>
    <n v="0"/>
    <s v=""/>
    <s v="Twitter for iPhone"/>
    <b v="0"/>
    <s v="1194306027669409794"/>
    <s v="Tweet"/>
    <n v="0"/>
    <n v="0"/>
    <m/>
    <m/>
    <m/>
    <m/>
    <m/>
    <m/>
    <m/>
    <m/>
    <n v="2"/>
    <s v="3"/>
    <s v="3"/>
    <m/>
    <m/>
    <m/>
    <m/>
    <m/>
    <m/>
    <m/>
    <m/>
    <m/>
  </r>
  <r>
    <s v="sfaulknerpando"/>
    <s v="socmedhe"/>
    <m/>
    <m/>
    <m/>
    <m/>
    <m/>
    <m/>
    <m/>
    <m/>
    <s v="No"/>
    <n v="99"/>
    <m/>
    <m/>
    <x v="1"/>
    <d v="2019-11-13T21:58:07.000"/>
    <s v="@melhayward @SocMedHE This sounds brilliant, have you submitted your proposal @melhayward? I use Snapchat 👻 with my @StrathBiomedEng Prosthetics and Orthotics students. I’d love to hear about how you and others are using SM with students in health care. #SocMedHE19"/>
    <m/>
    <m/>
    <x v="1"/>
    <m/>
    <s v="http://pbs.twimg.com/profile_images/878517414471897088/4UzVqIN1_normal.jpg"/>
    <x v="17"/>
    <d v="2019-11-13T00:00:00.000"/>
    <s v="21:58:07"/>
    <s v="https://twitter.com/sfaulknerpando/status/1194736225338494976"/>
    <m/>
    <m/>
    <s v="1194736225338494976"/>
    <s v="1190930770044563456"/>
    <b v="0"/>
    <n v="1"/>
    <s v="20133813"/>
    <b v="0"/>
    <s v="en"/>
    <m/>
    <s v=""/>
    <b v="0"/>
    <n v="0"/>
    <s v=""/>
    <s v="Twitter for iPhone"/>
    <b v="0"/>
    <s v="1190930770044563456"/>
    <s v="Tweet"/>
    <n v="0"/>
    <n v="0"/>
    <m/>
    <m/>
    <m/>
    <m/>
    <m/>
    <m/>
    <m/>
    <m/>
    <n v="1"/>
    <s v="3"/>
    <s v="2"/>
    <m/>
    <m/>
    <m/>
    <m/>
    <m/>
    <m/>
    <m/>
    <m/>
    <m/>
  </r>
  <r>
    <s v="sfaulknerpando"/>
    <s v="socmedhe"/>
    <m/>
    <m/>
    <m/>
    <m/>
    <m/>
    <m/>
    <m/>
    <m/>
    <s v="No"/>
    <n v="100"/>
    <m/>
    <m/>
    <x v="2"/>
    <d v="2019-11-13T21:58:13.000"/>
    <s v="@SocMedHe My research proposal is ‘An explanatory mixed-methods study to gain an understanding of UK student nurses’ perception and use of social media as a supportive learning tool’ #socmedhe19 https://t.co/L0to9FTbvy"/>
    <m/>
    <m/>
    <x v="0"/>
    <m/>
    <s v="http://pbs.twimg.com/profile_images/878517414471897088/4UzVqIN1_normal.jpg"/>
    <x v="19"/>
    <d v="2019-11-13T00:00:00.000"/>
    <s v="21:58:13"/>
    <s v="https://twitter.com/sfaulknerpando/status/1194736248004456448"/>
    <m/>
    <m/>
    <s v="1194736248004456448"/>
    <m/>
    <b v="0"/>
    <n v="0"/>
    <s v=""/>
    <b v="1"/>
    <s v="en"/>
    <m/>
    <s v="1190927698148941824"/>
    <b v="0"/>
    <n v="1"/>
    <s v="1190930770044563456"/>
    <s v="Twitter for iPhone"/>
    <b v="0"/>
    <s v="1190930770044563456"/>
    <s v="Tweet"/>
    <n v="0"/>
    <n v="0"/>
    <m/>
    <m/>
    <m/>
    <m/>
    <m/>
    <m/>
    <m/>
    <m/>
    <n v="1"/>
    <s v="3"/>
    <s v="2"/>
    <m/>
    <m/>
    <m/>
    <m/>
    <m/>
    <m/>
    <m/>
    <m/>
    <m/>
  </r>
  <r>
    <s v="scottturneruon"/>
    <s v="sfaulknerpando"/>
    <m/>
    <m/>
    <m/>
    <m/>
    <m/>
    <m/>
    <m/>
    <m/>
    <s v="No"/>
    <n v="101"/>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3"/>
    <m/>
    <m/>
    <m/>
    <m/>
    <m/>
    <m/>
    <m/>
    <m/>
    <m/>
  </r>
  <r>
    <s v="scottturneruon"/>
    <s v="sfaulknerpando"/>
    <m/>
    <m/>
    <m/>
    <m/>
    <m/>
    <m/>
    <m/>
    <m/>
    <s v="No"/>
    <n v="102"/>
    <m/>
    <m/>
    <x v="0"/>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m/>
    <m/>
    <m/>
    <m/>
    <m/>
    <m/>
    <m/>
    <m/>
    <m/>
  </r>
  <r>
    <s v="scottturneruon"/>
    <s v="profsallybrown"/>
    <m/>
    <m/>
    <m/>
    <m/>
    <m/>
    <m/>
    <m/>
    <m/>
    <s v="No"/>
    <n v="103"/>
    <m/>
    <m/>
    <x v="1"/>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n v="2"/>
    <n v="6.666666666666667"/>
    <n v="0"/>
    <n v="0"/>
    <n v="0"/>
    <n v="0"/>
    <n v="28"/>
    <n v="93.33333333333333"/>
    <n v="30"/>
  </r>
  <r>
    <s v="suebecks"/>
    <s v="socmedhe"/>
    <m/>
    <m/>
    <m/>
    <m/>
    <m/>
    <m/>
    <m/>
    <m/>
    <s v="No"/>
    <n v="104"/>
    <m/>
    <m/>
    <x v="0"/>
    <d v="2019-11-13T22:18:1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69988780637528064/ZfOi1CD8_normal.jpg"/>
    <x v="42"/>
    <d v="2019-11-13T00:00:00.000"/>
    <s v="22:18:11"/>
    <s v="https://twitter.com/suebecks/status/1194741273829265408"/>
    <m/>
    <m/>
    <s v="1194741273829265408"/>
    <m/>
    <b v="0"/>
    <n v="0"/>
    <s v=""/>
    <b v="0"/>
    <s v="en"/>
    <m/>
    <s v=""/>
    <b v="0"/>
    <n v="7"/>
    <s v="1194525414967926785"/>
    <s v="Twitter Web App"/>
    <b v="0"/>
    <s v="1194525414967926785"/>
    <s v="Tweet"/>
    <n v="0"/>
    <n v="0"/>
    <m/>
    <m/>
    <m/>
    <m/>
    <m/>
    <m/>
    <m/>
    <m/>
    <n v="1"/>
    <s v="3"/>
    <s v="2"/>
    <m/>
    <m/>
    <m/>
    <m/>
    <m/>
    <m/>
    <m/>
    <m/>
    <m/>
  </r>
  <r>
    <s v="suebecks"/>
    <s v="edgehill"/>
    <m/>
    <m/>
    <m/>
    <m/>
    <m/>
    <m/>
    <m/>
    <m/>
    <s v="No"/>
    <n v="105"/>
    <m/>
    <m/>
    <x v="1"/>
    <d v="2019-11-13T22:18:11.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1169988780637528064/ZfOi1CD8_normal.jpg"/>
    <x v="42"/>
    <d v="2019-11-13T00:00:00.000"/>
    <s v="22:18:11"/>
    <s v="https://twitter.com/suebecks/status/1194741273829265408"/>
    <m/>
    <m/>
    <s v="1194741273829265408"/>
    <m/>
    <b v="0"/>
    <n v="0"/>
    <s v=""/>
    <b v="0"/>
    <s v="en"/>
    <m/>
    <s v=""/>
    <b v="0"/>
    <n v="7"/>
    <s v="1194525414967926785"/>
    <s v="Twitter Web App"/>
    <b v="0"/>
    <s v="1194525414967926785"/>
    <s v="Tweet"/>
    <n v="0"/>
    <n v="0"/>
    <m/>
    <m/>
    <m/>
    <m/>
    <m/>
    <m/>
    <m/>
    <m/>
    <n v="1"/>
    <s v="3"/>
    <s v="2"/>
    <n v="2"/>
    <n v="5.882352941176471"/>
    <n v="1"/>
    <n v="2.9411764705882355"/>
    <n v="0"/>
    <n v="0"/>
    <n v="31"/>
    <n v="91.17647058823529"/>
    <n v="34"/>
  </r>
  <r>
    <s v="scottturneruon"/>
    <s v="suebecks"/>
    <m/>
    <m/>
    <m/>
    <m/>
    <m/>
    <m/>
    <m/>
    <m/>
    <s v="No"/>
    <n v="106"/>
    <m/>
    <m/>
    <x v="1"/>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3"/>
    <m/>
    <m/>
    <m/>
    <m/>
    <m/>
    <m/>
    <m/>
    <m/>
    <m/>
  </r>
  <r>
    <s v="scottturneruon"/>
    <s v="suebecks"/>
    <m/>
    <m/>
    <m/>
    <m/>
    <m/>
    <m/>
    <m/>
    <m/>
    <s v="No"/>
    <n v="107"/>
    <m/>
    <m/>
    <x v="2"/>
    <d v="2019-11-12T17:53:34.000"/>
    <s v="@suebecks @ProfSallyBrown I’ll second that you’ll not find a more friendly, welcoming conference than #SocMedHE19 The great news is it’s not too late to submit an abstract https://t.co/2WstwbMNJm"/>
    <m/>
    <m/>
    <x v="1"/>
    <m/>
    <s v="http://pbs.twimg.com/profile_images/707234049144840195/oOSySzdy_normal.jpg"/>
    <x v="41"/>
    <d v="2019-11-12T00:00:00.000"/>
    <s v="17:53:34"/>
    <s v="https://twitter.com/scottturneruon/status/1194312292856451072"/>
    <m/>
    <m/>
    <s v="1194312292856451072"/>
    <m/>
    <b v="0"/>
    <n v="0"/>
    <s v=""/>
    <b v="0"/>
    <s v="en"/>
    <m/>
    <s v=""/>
    <b v="0"/>
    <n v="1"/>
    <s v="1194306027669409794"/>
    <s v="Twitter Web App"/>
    <b v="0"/>
    <s v="1194306027669409794"/>
    <s v="Tweet"/>
    <n v="0"/>
    <n v="0"/>
    <m/>
    <m/>
    <m/>
    <m/>
    <m/>
    <m/>
    <m/>
    <m/>
    <n v="1"/>
    <s v="4"/>
    <s v="3"/>
    <m/>
    <m/>
    <m/>
    <m/>
    <m/>
    <m/>
    <m/>
    <m/>
    <m/>
  </r>
  <r>
    <s v="socmedhe"/>
    <s v="socmedhe"/>
    <m/>
    <m/>
    <m/>
    <m/>
    <m/>
    <m/>
    <m/>
    <m/>
    <s v="No"/>
    <n v="108"/>
    <m/>
    <m/>
    <x v="3"/>
    <d v="2019-11-01T08:05:44.000"/>
    <s v="Still time.... #socmedhe19 https://t.co/erlVmTiBIN"/>
    <s v="https://twitter.com/SocMedHE/status/1187281626537086977"/>
    <s v="twitter.com"/>
    <x v="1"/>
    <m/>
    <s v="http://pbs.twimg.com/profile_images/1193890852000673793/7tTW8VtU_normal.jpg"/>
    <x v="43"/>
    <d v="2019-11-01T00:00:00.000"/>
    <s v="08:05:44"/>
    <s v="https://twitter.com/socmedhe/status/1190178093027254272"/>
    <m/>
    <m/>
    <s v="1190178093027254272"/>
    <m/>
    <b v="0"/>
    <n v="7"/>
    <s v=""/>
    <b v="1"/>
    <s v="en"/>
    <m/>
    <s v="1187281626537086977"/>
    <b v="0"/>
    <n v="6"/>
    <s v=""/>
    <s v="Twitter for iPhone"/>
    <b v="0"/>
    <s v="1190178093027254272"/>
    <s v="Retweet"/>
    <n v="0"/>
    <n v="0"/>
    <m/>
    <m/>
    <m/>
    <m/>
    <m/>
    <m/>
    <m/>
    <m/>
    <n v="2"/>
    <s v="2"/>
    <s v="2"/>
    <n v="0"/>
    <n v="0"/>
    <n v="0"/>
    <n v="0"/>
    <n v="0"/>
    <n v="0"/>
    <n v="3"/>
    <n v="100"/>
    <n v="3"/>
  </r>
  <r>
    <s v="socmedhe"/>
    <s v="edgehill"/>
    <m/>
    <m/>
    <m/>
    <m/>
    <m/>
    <m/>
    <m/>
    <m/>
    <s v="No"/>
    <n v="109"/>
    <m/>
    <m/>
    <x v="1"/>
    <d v="2019-11-13T08:00:26.000"/>
    <s v="Brrrrrrr . . . . Ed is feeling the cold. Why not sign up for #SocMedHE19 Thursday 19th, you'll receive a warm welcome @edgehill. Submit an abstract before 20th of November. We can't wait to see you there! https://t.co/FDrPogfH7m https://t.co/tFBXXgtt8y"/>
    <s v="https://www.edgehill.ac.uk/clt/conference-2014/social-media-for-learning-in-higher-education-conference-2019/"/>
    <s v="ac.uk"/>
    <x v="1"/>
    <s v="https://pbs.twimg.com/media/EJPOh7cW4AAML-W.png"/>
    <s v="https://pbs.twimg.com/media/EJPOh7cW4AAML-W.png"/>
    <x v="44"/>
    <d v="2019-11-13T00:00:00.000"/>
    <s v="08:00:26"/>
    <s v="https://twitter.com/socmedhe/status/1194525414967926785"/>
    <m/>
    <m/>
    <s v="1194525414967926785"/>
    <m/>
    <b v="0"/>
    <n v="9"/>
    <s v=""/>
    <b v="0"/>
    <s v="en"/>
    <m/>
    <s v=""/>
    <b v="0"/>
    <n v="7"/>
    <s v=""/>
    <s v="Twitter Web App"/>
    <b v="0"/>
    <s v="1194525414967926785"/>
    <s v="Tweet"/>
    <n v="0"/>
    <n v="0"/>
    <m/>
    <m/>
    <m/>
    <m/>
    <m/>
    <m/>
    <m/>
    <m/>
    <n v="3"/>
    <s v="2"/>
    <s v="2"/>
    <n v="2"/>
    <n v="5.882352941176471"/>
    <n v="1"/>
    <n v="2.9411764705882355"/>
    <n v="0"/>
    <n v="0"/>
    <n v="31"/>
    <n v="91.17647058823529"/>
    <n v="34"/>
  </r>
  <r>
    <s v="socmedhe"/>
    <s v="edgehill"/>
    <m/>
    <m/>
    <m/>
    <m/>
    <m/>
    <m/>
    <m/>
    <m/>
    <s v="No"/>
    <n v="110"/>
    <m/>
    <m/>
    <x v="1"/>
    <d v="2019-11-13T12:16:58.000"/>
    <s v="It's lunch time, why not submit an abstract to #SocMedHE19 if you're using social media in HE come and share your practice with others @edgehill on the 19th of Dec. It's not too late to submit an abstract, closing date 20th Nov https://t.co/FDrPogfH7m https://t.co/tVwtB9nD0B"/>
    <s v="https://www.edgehill.ac.uk/clt/conference-2014/social-media-for-learning-in-higher-education-conference-2019/"/>
    <s v="ac.uk"/>
    <x v="1"/>
    <s v="https://pbs.twimg.com/media/EJQJPuuWwAAlLZZ.png"/>
    <s v="https://pbs.twimg.com/media/EJQJPuuWwAAlLZZ.png"/>
    <x v="45"/>
    <d v="2019-11-13T00:00:00.000"/>
    <s v="12:16:58"/>
    <s v="https://twitter.com/socmedhe/status/1194589972856295425"/>
    <m/>
    <m/>
    <s v="1194589972856295425"/>
    <m/>
    <b v="0"/>
    <n v="15"/>
    <s v=""/>
    <b v="0"/>
    <s v="en"/>
    <m/>
    <s v=""/>
    <b v="0"/>
    <n v="13"/>
    <s v=""/>
    <s v="Twitter Web App"/>
    <b v="0"/>
    <s v="1194589972856295425"/>
    <s v="Tweet"/>
    <n v="0"/>
    <n v="0"/>
    <m/>
    <m/>
    <m/>
    <m/>
    <m/>
    <m/>
    <m/>
    <m/>
    <n v="3"/>
    <s v="2"/>
    <s v="2"/>
    <n v="0"/>
    <n v="0"/>
    <n v="0"/>
    <n v="0"/>
    <n v="0"/>
    <n v="0"/>
    <n v="42"/>
    <n v="100"/>
    <n v="42"/>
  </r>
  <r>
    <s v="socmedhe"/>
    <s v="edgehill"/>
    <m/>
    <m/>
    <m/>
    <m/>
    <m/>
    <m/>
    <m/>
    <m/>
    <s v="No"/>
    <n v="111"/>
    <m/>
    <m/>
    <x v="1"/>
    <d v="2019-11-14T14:06:43.000"/>
    <s v="If you'd like to find out more about using Social Media in your Learning and Teaching please do come and join us @edgehill #SocMedHE19 on the 19th of December for just £75 . . £35 with @A_L_T membership! https://t.co/ViEJTyfdXh https://t.co/ugVFYAmnv1"/>
    <s v="https://store.edgehill.ac.uk/conferences-and-events/conferences/conferences/the-social-media-for-learning-in-higher-education-conference-thursday-19th-december-2019"/>
    <s v="ac.uk"/>
    <x v="1"/>
    <s v="https://pbs.twimg.com/media/EJVr9JQWkAMBJag.png"/>
    <s v="https://pbs.twimg.com/media/EJVr9JQWkAMBJag.png"/>
    <x v="26"/>
    <d v="2019-11-14T00:00:00.000"/>
    <s v="14:06:43"/>
    <s v="https://twitter.com/socmedhe/status/1194979980360458240"/>
    <m/>
    <m/>
    <s v="1194979980360458240"/>
    <m/>
    <b v="0"/>
    <n v="0"/>
    <s v=""/>
    <b v="0"/>
    <s v="en"/>
    <m/>
    <s v=""/>
    <b v="0"/>
    <n v="0"/>
    <s v=""/>
    <s v="Twitter Web App"/>
    <b v="0"/>
    <s v="1194979980360458240"/>
    <s v="Tweet"/>
    <n v="0"/>
    <n v="0"/>
    <m/>
    <m/>
    <m/>
    <m/>
    <m/>
    <m/>
    <m/>
    <m/>
    <n v="3"/>
    <s v="2"/>
    <s v="2"/>
    <m/>
    <m/>
    <m/>
    <m/>
    <m/>
    <m/>
    <m/>
    <m/>
    <m/>
  </r>
  <r>
    <s v="socmedhe"/>
    <s v="socmedhe"/>
    <m/>
    <m/>
    <m/>
    <m/>
    <m/>
    <m/>
    <m/>
    <m/>
    <s v="No"/>
    <n v="112"/>
    <m/>
    <m/>
    <x v="3"/>
    <d v="2019-11-14T14:29:41.000"/>
    <s v="Come along to #SocMedHE19 ..... don’t just take our word for it. Take a look 👀 at this thread 🧵 of comments from participants who attended last year. https://t.co/eQSTesJThD"/>
    <s v="https://twitter.com/RKChallen/status/1194936044967387136"/>
    <s v="twitter.com"/>
    <x v="1"/>
    <m/>
    <s v="http://pbs.twimg.com/profile_images/1193890852000673793/7tTW8VtU_normal.jpg"/>
    <x v="46"/>
    <d v="2019-11-14T00:00:00.000"/>
    <s v="14:29:41"/>
    <s v="https://twitter.com/socmedhe/status/1194985760396578816"/>
    <m/>
    <m/>
    <s v="1194985760396578816"/>
    <m/>
    <b v="0"/>
    <n v="6"/>
    <s v=""/>
    <b v="1"/>
    <s v="en"/>
    <m/>
    <s v="1194936044967387136"/>
    <b v="0"/>
    <n v="2"/>
    <s v=""/>
    <s v="Twitter Web App"/>
    <b v="0"/>
    <s v="1194985760396578816"/>
    <s v="Tweet"/>
    <n v="0"/>
    <n v="0"/>
    <m/>
    <m/>
    <m/>
    <m/>
    <m/>
    <m/>
    <m/>
    <m/>
    <n v="2"/>
    <s v="2"/>
    <s v="2"/>
    <n v="0"/>
    <n v="0"/>
    <n v="0"/>
    <n v="0"/>
    <n v="0"/>
    <n v="0"/>
    <n v="26"/>
    <n v="100"/>
    <n v="26"/>
  </r>
  <r>
    <s v="scottturneruon"/>
    <s v="socmedhe"/>
    <m/>
    <m/>
    <m/>
    <m/>
    <m/>
    <m/>
    <m/>
    <m/>
    <s v="No"/>
    <n v="113"/>
    <m/>
    <m/>
    <x v="2"/>
    <d v="2019-10-23T19:33:41.000"/>
    <s v="@socmedhe network via NodeXL https://t.co/7QQF69xIJw_x000a_@suebecks_x000a_@jones23emma_x000a_@sfaulknerpando_x000a_@belld17_x000a_@sharonmallonphd_x000a_@nomadwarmachine_x000a_@baaanedict_x000a_@kiusum_x000a_@leefallin_x000a__x000a_Top hashtags:_x000a_#socmedhe16_x000a_#socmedhe17_x000a_#socmedhe18_x000a_#socmedhe15_x000a_#socmedhe19_x000a_#lthechat_x000a_#socmedhe"/>
    <s v="https://nodexlgraphgallery.org/Pages/Graph.aspx?graphID=213991"/>
    <s v="nodexlgraphgallery.org"/>
    <x v="5"/>
    <m/>
    <s v="http://pbs.twimg.com/profile_images/707234049144840195/oOSySzdy_normal.jpg"/>
    <x v="36"/>
    <d v="2019-10-23T00:00:00.000"/>
    <s v="19:33:41"/>
    <s v="https://twitter.com/scottturneruon/status/1187089731034796032"/>
    <m/>
    <m/>
    <s v="1187089731034796032"/>
    <m/>
    <b v="0"/>
    <n v="13"/>
    <s v="3346395670"/>
    <b v="0"/>
    <s v="en"/>
    <m/>
    <s v=""/>
    <b v="0"/>
    <n v="4"/>
    <s v=""/>
    <s v="Twitter Web Client"/>
    <b v="0"/>
    <s v="1187089731034796032"/>
    <s v="Retweet"/>
    <n v="0"/>
    <n v="0"/>
    <m/>
    <m/>
    <m/>
    <m/>
    <m/>
    <m/>
    <m/>
    <m/>
    <n v="1"/>
    <s v="4"/>
    <s v="2"/>
    <n v="1"/>
    <n v="4.545454545454546"/>
    <n v="0"/>
    <n v="0"/>
    <n v="0"/>
    <n v="0"/>
    <n v="21"/>
    <n v="95.45454545454545"/>
    <n v="22"/>
  </r>
  <r>
    <s v="scottturneruon"/>
    <s v="socmedhe"/>
    <m/>
    <m/>
    <m/>
    <m/>
    <m/>
    <m/>
    <m/>
    <m/>
    <s v="No"/>
    <n v="114"/>
    <m/>
    <m/>
    <x v="0"/>
    <d v="2019-11-13T17:56:4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707234049144840195/oOSySzdy_normal.jpg"/>
    <x v="47"/>
    <d v="2019-11-13T00:00:00.000"/>
    <s v="17:56:46"/>
    <s v="https://twitter.com/scottturneruon/status/1194675484795293698"/>
    <m/>
    <m/>
    <s v="1194675484795293698"/>
    <m/>
    <b v="0"/>
    <n v="0"/>
    <s v=""/>
    <b v="0"/>
    <s v="en"/>
    <m/>
    <s v=""/>
    <b v="0"/>
    <n v="13"/>
    <s v="1194589972856295425"/>
    <s v="Twitter for iPhone"/>
    <b v="0"/>
    <s v="1194589972856295425"/>
    <s v="Tweet"/>
    <n v="0"/>
    <n v="0"/>
    <m/>
    <m/>
    <m/>
    <m/>
    <m/>
    <m/>
    <m/>
    <m/>
    <n v="2"/>
    <s v="4"/>
    <s v="2"/>
    <m/>
    <m/>
    <m/>
    <m/>
    <m/>
    <m/>
    <m/>
    <m/>
    <m/>
  </r>
  <r>
    <s v="scottturneruon"/>
    <s v="socmedhe"/>
    <m/>
    <m/>
    <m/>
    <m/>
    <m/>
    <m/>
    <m/>
    <m/>
    <s v="No"/>
    <n v="115"/>
    <m/>
    <m/>
    <x v="0"/>
    <d v="2019-11-13T17:56:5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707234049144840195/oOSySzdy_normal.jpg"/>
    <x v="48"/>
    <d v="2019-11-13T00:00:00.000"/>
    <s v="17:56:55"/>
    <s v="https://twitter.com/scottturneruon/status/1194675523382853633"/>
    <m/>
    <m/>
    <s v="1194675523382853633"/>
    <m/>
    <b v="0"/>
    <n v="0"/>
    <s v=""/>
    <b v="0"/>
    <s v="en"/>
    <m/>
    <s v=""/>
    <b v="0"/>
    <n v="7"/>
    <s v="1194525414967926785"/>
    <s v="Twitter for iPhone"/>
    <b v="0"/>
    <s v="1194525414967926785"/>
    <s v="Tweet"/>
    <n v="0"/>
    <n v="0"/>
    <m/>
    <m/>
    <m/>
    <m/>
    <m/>
    <m/>
    <m/>
    <m/>
    <n v="2"/>
    <s v="4"/>
    <s v="2"/>
    <m/>
    <m/>
    <m/>
    <m/>
    <m/>
    <m/>
    <m/>
    <m/>
    <m/>
  </r>
  <r>
    <s v="scottturneruon"/>
    <s v="edgehill"/>
    <m/>
    <m/>
    <m/>
    <m/>
    <m/>
    <m/>
    <m/>
    <m/>
    <s v="No"/>
    <n v="116"/>
    <m/>
    <m/>
    <x v="1"/>
    <d v="2019-11-13T17:56:46.000"/>
    <s v="It's lunch time, why not submit an abstract to #SocMedHE19 if you're using social media in HE come and share your practice with others @edgehill on the 19th of Dec. It's not too late to submit an abstract, closing date 20th Nov https://t.co/FDrPogfH7m https://t.co/tVwtB9nD0B"/>
    <m/>
    <m/>
    <x v="1"/>
    <m/>
    <s v="http://pbs.twimg.com/profile_images/707234049144840195/oOSySzdy_normal.jpg"/>
    <x v="47"/>
    <d v="2019-11-13T00:00:00.000"/>
    <s v="17:56:46"/>
    <s v="https://twitter.com/scottturneruon/status/1194675484795293698"/>
    <m/>
    <m/>
    <s v="1194675484795293698"/>
    <m/>
    <b v="0"/>
    <n v="0"/>
    <s v=""/>
    <b v="0"/>
    <s v="en"/>
    <m/>
    <s v=""/>
    <b v="0"/>
    <n v="13"/>
    <s v="1194589972856295425"/>
    <s v="Twitter for iPhone"/>
    <b v="0"/>
    <s v="1194589972856295425"/>
    <s v="Tweet"/>
    <n v="0"/>
    <n v="0"/>
    <m/>
    <m/>
    <m/>
    <m/>
    <m/>
    <m/>
    <m/>
    <m/>
    <n v="2"/>
    <s v="4"/>
    <s v="2"/>
    <n v="0"/>
    <n v="0"/>
    <n v="0"/>
    <n v="0"/>
    <n v="0"/>
    <n v="0"/>
    <n v="42"/>
    <n v="100"/>
    <n v="42"/>
  </r>
  <r>
    <s v="scottturneruon"/>
    <s v="edgehill"/>
    <m/>
    <m/>
    <m/>
    <m/>
    <m/>
    <m/>
    <m/>
    <m/>
    <s v="No"/>
    <n v="117"/>
    <m/>
    <m/>
    <x v="1"/>
    <d v="2019-11-13T17:56:55.000"/>
    <s v="Brrrrrrr . . . . Ed is feeling the cold. Why not sign up for #SocMedHE19 Thursday 19th, you'll receive a warm welcome @edgehill. Submit an abstract before 20th of November. We can't wait to see you there! https://t.co/FDrPogfH7m https://t.co/tFBXXgtt8y"/>
    <m/>
    <m/>
    <x v="1"/>
    <m/>
    <s v="http://pbs.twimg.com/profile_images/707234049144840195/oOSySzdy_normal.jpg"/>
    <x v="48"/>
    <d v="2019-11-13T00:00:00.000"/>
    <s v="17:56:55"/>
    <s v="https://twitter.com/scottturneruon/status/1194675523382853633"/>
    <m/>
    <m/>
    <s v="1194675523382853633"/>
    <m/>
    <b v="0"/>
    <n v="0"/>
    <s v=""/>
    <b v="0"/>
    <s v="en"/>
    <m/>
    <s v=""/>
    <b v="0"/>
    <n v="7"/>
    <s v="1194525414967926785"/>
    <s v="Twitter for iPhone"/>
    <b v="0"/>
    <s v="1194525414967926785"/>
    <s v="Tweet"/>
    <n v="0"/>
    <n v="0"/>
    <m/>
    <m/>
    <m/>
    <m/>
    <m/>
    <m/>
    <m/>
    <m/>
    <n v="2"/>
    <s v="4"/>
    <s v="2"/>
    <n v="2"/>
    <n v="5.882352941176471"/>
    <n v="1"/>
    <n v="2.9411764705882355"/>
    <n v="0"/>
    <n v="0"/>
    <n v="31"/>
    <n v="91.17647058823529"/>
    <n v="34"/>
  </r>
  <r>
    <s v="scottturneruon"/>
    <s v="scottturneruon"/>
    <m/>
    <m/>
    <m/>
    <m/>
    <m/>
    <m/>
    <m/>
    <m/>
    <s v="No"/>
    <n v="118"/>
    <m/>
    <m/>
    <x v="3"/>
    <d v="2019-11-14T15:14:45.000"/>
    <s v="Social Media for Learning in Higher Education Conference 2019 - The Centre for Learning and Teaching (CLT) https://t.co/yLSENBJyXb #socmedhe #socmedhe19_x000a_- nice, friendly conference. https://t.co/s0jAHcKjAk"/>
    <s v="https://www.edgehill.ac.uk/clt/conference-2014/social-media-for-learning-in-higher-education-conference-2019/?utm_content=bufferbef73&amp;utm_medium=social&amp;utm_source=twitter.com&amp;utm_campaign=buffer"/>
    <s v="ac.uk"/>
    <x v="7"/>
    <s v="https://pbs.twimg.com/media/EJV7h-yX0AEhMHV.jpg"/>
    <s v="https://pbs.twimg.com/media/EJV7h-yX0AEhMHV.jpg"/>
    <x v="49"/>
    <d v="2019-11-14T00:00:00.000"/>
    <s v="15:14:45"/>
    <s v="https://twitter.com/scottturneruon/status/1194997101593288704"/>
    <m/>
    <m/>
    <s v="1194997101593288704"/>
    <m/>
    <b v="0"/>
    <n v="0"/>
    <s v=""/>
    <b v="0"/>
    <s v="en"/>
    <m/>
    <s v=""/>
    <b v="0"/>
    <n v="0"/>
    <s v=""/>
    <s v="Buffer"/>
    <b v="0"/>
    <s v="1194997101593288704"/>
    <s v="Tweet"/>
    <n v="0"/>
    <n v="0"/>
    <m/>
    <m/>
    <m/>
    <m/>
    <m/>
    <m/>
    <m/>
    <m/>
    <n v="1"/>
    <s v="4"/>
    <s v="4"/>
    <n v="2"/>
    <n v="9.523809523809524"/>
    <n v="0"/>
    <n v="0"/>
    <n v="0"/>
    <n v="0"/>
    <n v="19"/>
    <n v="90.47619047619048"/>
    <n v="21"/>
  </r>
  <r>
    <s v="hannahlames1"/>
    <s v="agencynurse"/>
    <m/>
    <m/>
    <m/>
    <m/>
    <m/>
    <m/>
    <m/>
    <m/>
    <s v="No"/>
    <n v="119"/>
    <m/>
    <m/>
    <x v="1"/>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m/>
    <m/>
    <m/>
    <m/>
    <m/>
    <m/>
    <m/>
    <m/>
    <m/>
  </r>
  <r>
    <s v="hannahlames1"/>
    <s v="anna_chick"/>
    <m/>
    <m/>
    <m/>
    <m/>
    <m/>
    <m/>
    <m/>
    <m/>
    <s v="No"/>
    <n v="120"/>
    <m/>
    <m/>
    <x v="1"/>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m/>
    <m/>
    <m/>
    <m/>
    <m/>
    <m/>
    <m/>
    <m/>
    <m/>
  </r>
  <r>
    <s v="hannahlames1"/>
    <s v="merielchudleigh"/>
    <m/>
    <m/>
    <m/>
    <m/>
    <m/>
    <m/>
    <m/>
    <m/>
    <s v="No"/>
    <n v="121"/>
    <m/>
    <m/>
    <x v="2"/>
    <d v="2019-11-13T12:20:56.000"/>
    <s v="@MerielChudleigh @Anna_Chick @AgencyNurse https://t.co/gIEcpS4zqp"/>
    <s v="https://twitter.com/SocMedHE/status/1194589972856295425"/>
    <s v="twitter.com"/>
    <x v="0"/>
    <m/>
    <s v="http://pbs.twimg.com/profile_images/784823806388998144/Xo2ubVym_normal.jpg"/>
    <x v="50"/>
    <d v="2019-11-13T00:00:00.000"/>
    <s v="12:20:56"/>
    <s v="https://twitter.com/hannahlames1/status/1194590969766797312"/>
    <m/>
    <m/>
    <s v="1194590969766797312"/>
    <m/>
    <b v="0"/>
    <n v="2"/>
    <s v="559593264"/>
    <b v="1"/>
    <s v="und"/>
    <m/>
    <s v="1194589972856295425"/>
    <b v="0"/>
    <n v="0"/>
    <s v=""/>
    <s v="Twitter for Android"/>
    <b v="0"/>
    <s v="1194590969766797312"/>
    <s v="Reply-To"/>
    <n v="0"/>
    <n v="0"/>
    <m/>
    <m/>
    <m/>
    <m/>
    <m/>
    <m/>
    <m/>
    <m/>
    <n v="1"/>
    <s v="2"/>
    <s v="2"/>
    <n v="0"/>
    <n v="0"/>
    <n v="0"/>
    <n v="0"/>
    <n v="0"/>
    <n v="0"/>
    <n v="3"/>
    <n v="100"/>
    <n v="3"/>
  </r>
  <r>
    <s v="kiusum"/>
    <s v="uw_alumni"/>
    <m/>
    <m/>
    <m/>
    <m/>
    <m/>
    <m/>
    <m/>
    <m/>
    <s v="No"/>
    <n v="122"/>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damienridge"/>
    <m/>
    <m/>
    <m/>
    <m/>
    <m/>
    <m/>
    <m/>
    <m/>
    <s v="No"/>
    <n v="123"/>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annacheshire1"/>
    <m/>
    <m/>
    <m/>
    <m/>
    <m/>
    <m/>
    <m/>
    <m/>
    <s v="No"/>
    <n v="124"/>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sdeb68"/>
    <m/>
    <m/>
    <m/>
    <m/>
    <m/>
    <m/>
    <m/>
    <m/>
    <s v="No"/>
    <n v="125"/>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1"/>
    <s v="1"/>
    <s v="1"/>
    <m/>
    <m/>
    <m/>
    <m/>
    <m/>
    <m/>
    <m/>
    <m/>
    <m/>
  </r>
  <r>
    <s v="kiusum"/>
    <s v="twitter"/>
    <m/>
    <m/>
    <m/>
    <m/>
    <m/>
    <m/>
    <m/>
    <m/>
    <s v="No"/>
    <n v="126"/>
    <m/>
    <m/>
    <x v="1"/>
    <d v="2019-09-18T17:43:02.000"/>
    <s v="I've been known to name @ifstnews office plants this year. And am for certain not leaving without naming the most recent addition! At least I can spend a few days with this one..._x000a__x000a_People of @Twitter, meet Spikey._x000a__x000a_Spikey, meet 🌍_x000a__x000a_#LegoNutSciGradGoesPhD #phdlife #phdchat https://t.co/O2OoWSPCm8"/>
    <m/>
    <m/>
    <x v="9"/>
    <s v="https://pbs.twimg.com/media/EEw611-WkAUyoxt.jpg"/>
    <s v="https://pbs.twimg.com/media/EEw611-WkAUyoxt.jpg"/>
    <x v="52"/>
    <d v="2019-09-18T00:00:00.000"/>
    <s v="17:43:02"/>
    <s v="https://twitter.com/kiusum/status/1174378309096005632"/>
    <m/>
    <m/>
    <s v="1174378309096005632"/>
    <s v="1171469123815014400"/>
    <b v="0"/>
    <n v="3"/>
    <s v="246951711"/>
    <b v="0"/>
    <s v="en"/>
    <m/>
    <s v=""/>
    <b v="0"/>
    <n v="0"/>
    <s v=""/>
    <s v="Twitter for Android"/>
    <b v="0"/>
    <s v="1171469123815014400"/>
    <s v="Reply-To"/>
    <n v="0"/>
    <n v="0"/>
    <m/>
    <m/>
    <m/>
    <m/>
    <m/>
    <m/>
    <m/>
    <m/>
    <n v="1"/>
    <s v="1"/>
    <s v="1"/>
    <m/>
    <m/>
    <m/>
    <m/>
    <m/>
    <m/>
    <m/>
    <m/>
    <m/>
  </r>
  <r>
    <s v="kiusum"/>
    <s v="peter_bonfield"/>
    <m/>
    <m/>
    <m/>
    <m/>
    <m/>
    <m/>
    <m/>
    <m/>
    <s v="No"/>
    <n v="127"/>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2"/>
    <s v="1"/>
    <s v="1"/>
    <m/>
    <m/>
    <m/>
    <m/>
    <m/>
    <m/>
    <m/>
    <m/>
    <m/>
  </r>
  <r>
    <s v="kiusum"/>
    <s v="peter_bonfield"/>
    <m/>
    <m/>
    <m/>
    <m/>
    <m/>
    <m/>
    <m/>
    <m/>
    <s v="No"/>
    <n v="128"/>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2"/>
    <s v="1"/>
    <s v="1"/>
    <m/>
    <m/>
    <m/>
    <m/>
    <m/>
    <m/>
    <m/>
    <m/>
    <m/>
  </r>
  <r>
    <s v="kiusum"/>
    <s v="uniwestminster"/>
    <m/>
    <m/>
    <m/>
    <m/>
    <m/>
    <m/>
    <m/>
    <m/>
    <s v="No"/>
    <n v="129"/>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4"/>
    <s v="1"/>
    <s v="1"/>
    <m/>
    <m/>
    <m/>
    <m/>
    <m/>
    <m/>
    <m/>
    <m/>
    <m/>
  </r>
  <r>
    <s v="kiusum"/>
    <s v="uniwestminster"/>
    <m/>
    <m/>
    <m/>
    <m/>
    <m/>
    <m/>
    <m/>
    <m/>
    <s v="No"/>
    <n v="130"/>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4"/>
    <s v="1"/>
    <s v="1"/>
    <m/>
    <m/>
    <m/>
    <m/>
    <m/>
    <m/>
    <m/>
    <m/>
    <m/>
  </r>
  <r>
    <s v="kiusum"/>
    <s v="uniwestminster"/>
    <m/>
    <m/>
    <m/>
    <m/>
    <m/>
    <m/>
    <m/>
    <m/>
    <s v="No"/>
    <n v="131"/>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4"/>
    <s v="1"/>
    <s v="1"/>
    <m/>
    <m/>
    <m/>
    <m/>
    <m/>
    <m/>
    <m/>
    <m/>
    <m/>
  </r>
  <r>
    <s v="kiusum"/>
    <s v="uniwestminster"/>
    <m/>
    <m/>
    <m/>
    <m/>
    <m/>
    <m/>
    <m/>
    <m/>
    <s v="No"/>
    <n v="132"/>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4"/>
    <s v="1"/>
    <s v="1"/>
    <m/>
    <m/>
    <m/>
    <m/>
    <m/>
    <m/>
    <m/>
    <m/>
    <m/>
  </r>
  <r>
    <s v="kiusum"/>
    <s v="justinharoun"/>
    <m/>
    <m/>
    <m/>
    <m/>
    <m/>
    <m/>
    <m/>
    <m/>
    <s v="No"/>
    <n v="133"/>
    <m/>
    <m/>
    <x v="1"/>
    <d v="2019-09-19T15:14:15.000"/>
    <s v="Big thank you to @uw_gs for this morning's informative orientation. A talk from @JustinHaroun gave us reassurance that &quot;we are not alone&quot;._x000a__x000a_Also saw this at Freshers' &amp;amp; fantastic to see how student wellbeing are being #1️⃣_x000a_#WeAreWestminster_x000a_#LegoNutSciGradGoesPhD #HelloWestminster https://t.co/6M9djrqYSo"/>
    <m/>
    <m/>
    <x v="13"/>
    <s v="https://pbs.twimg.com/media/EE1iYBmX4AAiTWg.jpg"/>
    <s v="https://pbs.twimg.com/media/EE1iYBmX4AAiTWg.jpg"/>
    <x v="55"/>
    <d v="2019-09-19T00:00:00.000"/>
    <s v="15:14:15"/>
    <s v="https://twitter.com/kiusum/status/1174703252744671232"/>
    <m/>
    <m/>
    <s v="1174703252744671232"/>
    <s v="1174608847140470785"/>
    <b v="0"/>
    <n v="3"/>
    <s v="246951711"/>
    <b v="0"/>
    <s v="en"/>
    <m/>
    <s v=""/>
    <b v="0"/>
    <n v="0"/>
    <s v=""/>
    <s v="Twitter for Android"/>
    <b v="0"/>
    <s v="1174608847140470785"/>
    <s v="Reply-To"/>
    <n v="0"/>
    <n v="0"/>
    <m/>
    <m/>
    <m/>
    <m/>
    <m/>
    <m/>
    <m/>
    <m/>
    <n v="1"/>
    <s v="1"/>
    <s v="1"/>
    <m/>
    <m/>
    <m/>
    <m/>
    <m/>
    <m/>
    <m/>
    <m/>
    <m/>
  </r>
  <r>
    <s v="kiusum"/>
    <s v="uw_bms"/>
    <m/>
    <m/>
    <m/>
    <m/>
    <m/>
    <m/>
    <m/>
    <m/>
    <s v="No"/>
    <n v="134"/>
    <m/>
    <m/>
    <x v="1"/>
    <d v="2019-09-27T19:53:53.000"/>
    <s v="Brain 🧠 now in need of urgent rest before another round of orientation days next week._x000a__x000a_But big shout out to Drs Nina Porakishvilli &amp;amp; Alexander Bolotov for keeping us sane, not to mentioned their brilliant energy to keep us awake!_x000a__x000a_#LegoNutSciGradGoesPhD @LifeSciWestmin @UW_BMS"/>
    <m/>
    <m/>
    <x v="11"/>
    <m/>
    <s v="http://pbs.twimg.com/profile_images/915596670959783936/8Hysdkh__normal.jpg"/>
    <x v="56"/>
    <d v="2019-09-27T00:00:00.000"/>
    <s v="19:53:53"/>
    <s v="https://twitter.com/kiusum/status/1177672729912381441"/>
    <m/>
    <m/>
    <s v="1177672729912381441"/>
    <s v="1177672728196927489"/>
    <b v="0"/>
    <n v="0"/>
    <s v="246951711"/>
    <b v="0"/>
    <s v="en"/>
    <m/>
    <s v=""/>
    <b v="0"/>
    <n v="0"/>
    <s v=""/>
    <s v="Twitter for Android"/>
    <b v="0"/>
    <s v="1177672728196927489"/>
    <s v="Reply-To"/>
    <n v="0"/>
    <n v="0"/>
    <m/>
    <m/>
    <m/>
    <m/>
    <m/>
    <m/>
    <m/>
    <m/>
    <n v="1"/>
    <s v="1"/>
    <s v="1"/>
    <m/>
    <m/>
    <m/>
    <m/>
    <m/>
    <m/>
    <m/>
    <m/>
    <m/>
  </r>
  <r>
    <s v="kiusum"/>
    <s v="ifstnews"/>
    <m/>
    <m/>
    <m/>
    <m/>
    <m/>
    <m/>
    <m/>
    <m/>
    <s v="No"/>
    <n v="135"/>
    <m/>
    <m/>
    <x v="1"/>
    <d v="2019-07-31T18:20:18.000"/>
    <s v="The saddest thing is very soon I'll no longer be part of the incredible @ifstnews team. Exactly 365 days too short. Lots of fantastic memories &amp;amp; not to mention my memorable weeks of travelling. Only a few weeks to say farewell 😢_x000a_#LegoNutSciGradGoesPhD #IFSTStudents #HeavyHeart"/>
    <m/>
    <m/>
    <x v="14"/>
    <m/>
    <s v="http://pbs.twimg.com/profile_images/915596670959783936/8Hysdkh__normal.jpg"/>
    <x v="57"/>
    <d v="2019-07-31T00:00:00.000"/>
    <s v="18:20:18"/>
    <s v="https://twitter.com/kiusum/status/1156630683588186112"/>
    <m/>
    <m/>
    <s v="1156630683588186112"/>
    <s v="1156630681734324224"/>
    <b v="0"/>
    <n v="6"/>
    <s v="246951711"/>
    <b v="0"/>
    <s v="en"/>
    <m/>
    <s v=""/>
    <b v="0"/>
    <n v="0"/>
    <s v=""/>
    <s v="Twitter for Android"/>
    <b v="0"/>
    <s v="1156630681734324224"/>
    <s v="Reply-To"/>
    <n v="0"/>
    <n v="0"/>
    <m/>
    <m/>
    <m/>
    <m/>
    <m/>
    <m/>
    <m/>
    <m/>
    <n v="7"/>
    <s v="1"/>
    <s v="1"/>
    <n v="3"/>
    <n v="6.818181818181818"/>
    <n v="0"/>
    <n v="0"/>
    <n v="0"/>
    <n v="0"/>
    <n v="41"/>
    <n v="93.18181818181819"/>
    <n v="44"/>
  </r>
  <r>
    <s v="kiusum"/>
    <s v="ifstnews"/>
    <m/>
    <m/>
    <m/>
    <m/>
    <m/>
    <m/>
    <m/>
    <m/>
    <s v="No"/>
    <n v="136"/>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7"/>
    <s v="1"/>
    <s v="1"/>
    <m/>
    <m/>
    <m/>
    <m/>
    <m/>
    <m/>
    <m/>
    <m/>
    <m/>
  </r>
  <r>
    <s v="kiusum"/>
    <s v="ifstnews"/>
    <m/>
    <m/>
    <m/>
    <m/>
    <m/>
    <m/>
    <m/>
    <m/>
    <s v="No"/>
    <n v="137"/>
    <m/>
    <m/>
    <x v="1"/>
    <d v="2019-09-18T17:43:02.000"/>
    <s v="I've been known to name @ifstnews office plants this year. And am for certain not leaving without naming the most recent addition! At least I can spend a few days with this one..._x000a__x000a_People of @Twitter, meet Spikey._x000a__x000a_Spikey, meet 🌍_x000a__x000a_#LegoNutSciGradGoesPhD #phdlife #phdchat https://t.co/O2OoWSPCm8"/>
    <m/>
    <m/>
    <x v="9"/>
    <s v="https://pbs.twimg.com/media/EEw611-WkAUyoxt.jpg"/>
    <s v="https://pbs.twimg.com/media/EEw611-WkAUyoxt.jpg"/>
    <x v="52"/>
    <d v="2019-09-18T00:00:00.000"/>
    <s v="17:43:02"/>
    <s v="https://twitter.com/kiusum/status/1174378309096005632"/>
    <m/>
    <m/>
    <s v="1174378309096005632"/>
    <s v="1171469123815014400"/>
    <b v="0"/>
    <n v="3"/>
    <s v="246951711"/>
    <b v="0"/>
    <s v="en"/>
    <m/>
    <s v=""/>
    <b v="0"/>
    <n v="0"/>
    <s v=""/>
    <s v="Twitter for Android"/>
    <b v="0"/>
    <s v="1171469123815014400"/>
    <s v="Reply-To"/>
    <n v="0"/>
    <n v="0"/>
    <m/>
    <m/>
    <m/>
    <m/>
    <m/>
    <m/>
    <m/>
    <m/>
    <n v="7"/>
    <s v="1"/>
    <s v="1"/>
    <n v="0"/>
    <n v="0"/>
    <n v="0"/>
    <n v="0"/>
    <n v="0"/>
    <n v="0"/>
    <n v="43"/>
    <n v="100"/>
    <n v="43"/>
  </r>
  <r>
    <s v="kiusum"/>
    <s v="ifstnews"/>
    <m/>
    <m/>
    <m/>
    <m/>
    <m/>
    <m/>
    <m/>
    <m/>
    <s v="No"/>
    <n v="138"/>
    <m/>
    <m/>
    <x v="1"/>
    <d v="2019-09-24T08:32:25.000"/>
    <s v="Final day of &quot;being an adult&quot;..._x000a__x000a_As I return to my &quot;roots&quot; of where #nutrition first began, BIG SHOUT OUT to amazing Team @ifstnews &amp;amp; everyone who I've met along the way. One incredible year &amp;amp; will miss everyone! Will be keeping 👀 &amp;amp; 👂🏻open of all things._x000a__x000a_#LegoNutSciGradGoesPhD"/>
    <m/>
    <m/>
    <x v="15"/>
    <m/>
    <s v="http://pbs.twimg.com/profile_images/915596670959783936/8Hysdkh__normal.jpg"/>
    <x v="58"/>
    <d v="2019-09-24T00:00:00.000"/>
    <s v="08:32:25"/>
    <s v="https://twitter.com/kiusum/status/1176414069336748032"/>
    <m/>
    <m/>
    <s v="1176414069336748032"/>
    <s v="1174703252744671232"/>
    <b v="0"/>
    <n v="2"/>
    <s v="246951711"/>
    <b v="0"/>
    <s v="en"/>
    <m/>
    <s v=""/>
    <b v="0"/>
    <n v="0"/>
    <s v=""/>
    <s v="Twitter for Android"/>
    <b v="0"/>
    <s v="1174703252744671232"/>
    <s v="Reply-To"/>
    <n v="0"/>
    <n v="0"/>
    <m/>
    <m/>
    <m/>
    <m/>
    <m/>
    <m/>
    <m/>
    <m/>
    <n v="7"/>
    <s v="1"/>
    <s v="1"/>
    <n v="2"/>
    <n v="4.166666666666667"/>
    <n v="1"/>
    <n v="2.0833333333333335"/>
    <n v="0"/>
    <n v="0"/>
    <n v="45"/>
    <n v="93.75"/>
    <n v="48"/>
  </r>
  <r>
    <s v="kiusum"/>
    <s v="ifstnews"/>
    <m/>
    <m/>
    <m/>
    <m/>
    <m/>
    <m/>
    <m/>
    <m/>
    <s v="No"/>
    <n v="139"/>
    <m/>
    <m/>
    <x v="1"/>
    <d v="2019-09-24T15:43:07.000"/>
    <s v="One thing before officially kicked out of @ifstnews tower😭_x000a__x000a_#LegoNutSciGrad saying farewell to Peter 🌿 (who she named) &amp;amp; Captain Brainy 🐠 (also named). Least to say, she's going round to all others: Spikey, Dinar, Lira, Franc_x000a_#LegoNutSciGradGoesPhD_x000a__x000a_https://t.co/8Sr7lURM4N"/>
    <s v="https://twitter.com/KiuSum/status/1176520037672345600?s=19"/>
    <s v="twitter.com"/>
    <x v="16"/>
    <m/>
    <s v="http://pbs.twimg.com/profile_images/915596670959783936/8Hysdkh__normal.jpg"/>
    <x v="59"/>
    <d v="2019-09-24T00:00:00.000"/>
    <s v="15:43:07"/>
    <s v="https://twitter.com/kiusum/status/1176522459115327489"/>
    <m/>
    <m/>
    <s v="1176522459115327489"/>
    <s v="1176414069336748032"/>
    <b v="0"/>
    <n v="2"/>
    <s v="246951711"/>
    <b v="1"/>
    <s v="en"/>
    <m/>
    <s v="1176520037672345600"/>
    <b v="0"/>
    <n v="0"/>
    <s v=""/>
    <s v="Twitter for Android"/>
    <b v="0"/>
    <s v="1176414069336748032"/>
    <s v="Reply-To"/>
    <n v="0"/>
    <n v="0"/>
    <m/>
    <m/>
    <m/>
    <m/>
    <m/>
    <m/>
    <m/>
    <m/>
    <n v="7"/>
    <s v="1"/>
    <s v="1"/>
    <n v="1"/>
    <n v="2.7777777777777777"/>
    <n v="0"/>
    <n v="0"/>
    <n v="0"/>
    <n v="0"/>
    <n v="35"/>
    <n v="97.22222222222223"/>
    <n v="36"/>
  </r>
  <r>
    <s v="kiusum"/>
    <s v="ifstnews"/>
    <m/>
    <m/>
    <m/>
    <m/>
    <m/>
    <m/>
    <m/>
    <m/>
    <s v="No"/>
    <n v="140"/>
    <m/>
    <m/>
    <x v="1"/>
    <d v="2019-09-30T09:37:39.000"/>
    <s v="After days of waiting, one finally found their desk. But..._x000a__x000a_1️⃣I am missing my big @ifstnews screen (and desk) very much!!!_x000a_2️⃣Missing Peter 🌿and Captain Brainy 🐠... So you can most probably guess what I will be doing sometime this week..._x000a__x000a_#LegoNutSciGradGoesPhD #phdlife https://t.co/LJ7pAIxjpH"/>
    <m/>
    <m/>
    <x v="17"/>
    <s v="https://pbs.twimg.com/media/EFs-05zWkAAepk8.jpg"/>
    <s v="https://pbs.twimg.com/media/EFs-05zWkAAepk8.jpg"/>
    <x v="60"/>
    <d v="2019-09-30T00:00:00.000"/>
    <s v="09:37:39"/>
    <s v="https://twitter.com/kiusum/status/1178604812402925568"/>
    <m/>
    <m/>
    <s v="1178604812402925568"/>
    <s v="1177672741153103875"/>
    <b v="0"/>
    <n v="0"/>
    <s v="246951711"/>
    <b v="0"/>
    <s v="en"/>
    <m/>
    <s v=""/>
    <b v="0"/>
    <n v="0"/>
    <s v=""/>
    <s v="Twitter for Android"/>
    <b v="0"/>
    <s v="1177672741153103875"/>
    <s v="Reply-To"/>
    <n v="0"/>
    <n v="0"/>
    <m/>
    <m/>
    <m/>
    <m/>
    <m/>
    <m/>
    <m/>
    <m/>
    <n v="7"/>
    <s v="1"/>
    <s v="1"/>
    <n v="1"/>
    <n v="2.272727272727273"/>
    <n v="0"/>
    <n v="0"/>
    <n v="0"/>
    <n v="0"/>
    <n v="43"/>
    <n v="97.72727272727273"/>
    <n v="44"/>
  </r>
  <r>
    <s v="kiusum"/>
    <s v="ifstnews"/>
    <m/>
    <m/>
    <m/>
    <m/>
    <m/>
    <m/>
    <m/>
    <m/>
    <s v="No"/>
    <n v="141"/>
    <m/>
    <m/>
    <x v="1"/>
    <d v="2019-10-01T13:36:18.000"/>
    <s v="Y1W1D1_x000a__x000a_Day 1._x000a_1st October._x000a_Is &quot;official&quot;_x000a_Timer starts._x000a__x000a_This time last year, just finished @ImperialMed PG &amp;amp; started at @ifstnews. Exactly 365 fantastic days later, she returns to academia. What a year._x000a_#LegoNutSciGradGoesPhD #phdlife #AcademicChatter_x000a__x000a_https://t.co/U6IWOILhyr"/>
    <s v="https://twitter.com/KiuSum/status/1179026805673594881?s=19"/>
    <s v="twitter.com"/>
    <x v="18"/>
    <m/>
    <s v="http://pbs.twimg.com/profile_images/915596670959783936/8Hysdkh__normal.jpg"/>
    <x v="61"/>
    <d v="2019-10-01T00:00:00.000"/>
    <s v="13:36:18"/>
    <s v="https://twitter.com/kiusum/status/1179027261149896710"/>
    <m/>
    <m/>
    <s v="1179027261149896710"/>
    <s v="1178604812402925568"/>
    <b v="0"/>
    <n v="2"/>
    <s v="246951711"/>
    <b v="1"/>
    <s v="en"/>
    <m/>
    <s v="1179026805673594881"/>
    <b v="0"/>
    <n v="0"/>
    <s v=""/>
    <s v="Twitter for Android"/>
    <b v="0"/>
    <s v="1178604812402925568"/>
    <s v="Reply-To"/>
    <n v="0"/>
    <n v="0"/>
    <m/>
    <m/>
    <m/>
    <m/>
    <m/>
    <m/>
    <m/>
    <m/>
    <n v="7"/>
    <s v="1"/>
    <s v="1"/>
    <m/>
    <m/>
    <m/>
    <m/>
    <m/>
    <m/>
    <m/>
    <m/>
    <m/>
  </r>
  <r>
    <s v="kiusum"/>
    <s v="imperialmed"/>
    <m/>
    <m/>
    <m/>
    <m/>
    <m/>
    <m/>
    <m/>
    <m/>
    <s v="No"/>
    <n v="142"/>
    <m/>
    <m/>
    <x v="1"/>
    <d v="2019-10-01T13:36:18.000"/>
    <s v="Y1W1D1_x000a__x000a_Day 1._x000a_1st October._x000a_Is &quot;official&quot;_x000a_Timer starts._x000a__x000a_This time last year, just finished @ImperialMed PG &amp;amp; started at @ifstnews. Exactly 365 fantastic days later, she returns to academia. What a year._x000a_#LegoNutSciGradGoesPhD #phdlife #AcademicChatter_x000a__x000a_https://t.co/U6IWOILhyr"/>
    <s v="https://twitter.com/KiuSum/status/1179026805673594881?s=19"/>
    <s v="twitter.com"/>
    <x v="18"/>
    <m/>
    <s v="http://pbs.twimg.com/profile_images/915596670959783936/8Hysdkh__normal.jpg"/>
    <x v="61"/>
    <d v="2019-10-01T00:00:00.000"/>
    <s v="13:36:18"/>
    <s v="https://twitter.com/kiusum/status/1179027261149896710"/>
    <m/>
    <m/>
    <s v="1179027261149896710"/>
    <s v="1178604812402925568"/>
    <b v="0"/>
    <n v="2"/>
    <s v="246951711"/>
    <b v="1"/>
    <s v="en"/>
    <m/>
    <s v="1179026805673594881"/>
    <b v="0"/>
    <n v="0"/>
    <s v=""/>
    <s v="Twitter for Android"/>
    <b v="0"/>
    <s v="1178604812402925568"/>
    <s v="Reply-To"/>
    <n v="0"/>
    <n v="0"/>
    <m/>
    <m/>
    <m/>
    <m/>
    <m/>
    <m/>
    <m/>
    <m/>
    <n v="1"/>
    <s v="1"/>
    <s v="1"/>
    <n v="1"/>
    <n v="2.7777777777777777"/>
    <n v="0"/>
    <n v="0"/>
    <n v="0"/>
    <n v="0"/>
    <n v="35"/>
    <n v="97.22222222222223"/>
    <n v="36"/>
  </r>
  <r>
    <s v="kiusum"/>
    <s v="uowsss"/>
    <m/>
    <m/>
    <m/>
    <m/>
    <m/>
    <m/>
    <m/>
    <m/>
    <s v="No"/>
    <n v="143"/>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debbihusbands"/>
    <m/>
    <m/>
    <m/>
    <m/>
    <m/>
    <m/>
    <m/>
    <m/>
    <s v="No"/>
    <n v="144"/>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uw_careers"/>
    <m/>
    <m/>
    <m/>
    <m/>
    <m/>
    <m/>
    <m/>
    <m/>
    <s v="No"/>
    <n v="145"/>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1"/>
    <s v="1"/>
    <s v="1"/>
    <m/>
    <m/>
    <m/>
    <m/>
    <m/>
    <m/>
    <m/>
    <m/>
    <m/>
  </r>
  <r>
    <s v="kiusum"/>
    <s v="uw_gs"/>
    <m/>
    <m/>
    <m/>
    <m/>
    <m/>
    <m/>
    <m/>
    <m/>
    <s v="No"/>
    <n v="146"/>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6"/>
    <s v="1"/>
    <s v="1"/>
    <m/>
    <m/>
    <m/>
    <m/>
    <m/>
    <m/>
    <m/>
    <m/>
    <m/>
  </r>
  <r>
    <s v="kiusum"/>
    <s v="uw_gs"/>
    <m/>
    <m/>
    <m/>
    <m/>
    <m/>
    <m/>
    <m/>
    <m/>
    <s v="No"/>
    <n v="147"/>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6"/>
    <s v="1"/>
    <s v="1"/>
    <m/>
    <m/>
    <m/>
    <m/>
    <m/>
    <m/>
    <m/>
    <m/>
    <m/>
  </r>
  <r>
    <s v="kiusum"/>
    <s v="uw_gs"/>
    <m/>
    <m/>
    <m/>
    <m/>
    <m/>
    <m/>
    <m/>
    <m/>
    <s v="No"/>
    <n v="148"/>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6"/>
    <s v="1"/>
    <s v="1"/>
    <m/>
    <m/>
    <m/>
    <m/>
    <m/>
    <m/>
    <m/>
    <m/>
    <m/>
  </r>
  <r>
    <s v="kiusum"/>
    <s v="uw_gs"/>
    <m/>
    <m/>
    <m/>
    <m/>
    <m/>
    <m/>
    <m/>
    <m/>
    <s v="No"/>
    <n v="149"/>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6"/>
    <s v="1"/>
    <s v="1"/>
    <m/>
    <m/>
    <m/>
    <m/>
    <m/>
    <m/>
    <m/>
    <m/>
    <m/>
  </r>
  <r>
    <s v="kiusum"/>
    <s v="uw_gs"/>
    <m/>
    <m/>
    <m/>
    <m/>
    <m/>
    <m/>
    <m/>
    <m/>
    <s v="No"/>
    <n v="150"/>
    <m/>
    <m/>
    <x v="1"/>
    <d v="2019-09-19T15:14:15.000"/>
    <s v="Big thank you to @uw_gs for this morning's informative orientation. A talk from @JustinHaroun gave us reassurance that &quot;we are not alone&quot;._x000a__x000a_Also saw this at Freshers' &amp;amp; fantastic to see how student wellbeing are being #1️⃣_x000a_#WeAreWestminster_x000a_#LegoNutSciGradGoesPhD #HelloWestminster https://t.co/6M9djrqYSo"/>
    <m/>
    <m/>
    <x v="13"/>
    <s v="https://pbs.twimg.com/media/EE1iYBmX4AAiTWg.jpg"/>
    <s v="https://pbs.twimg.com/media/EE1iYBmX4AAiTWg.jpg"/>
    <x v="55"/>
    <d v="2019-09-19T00:00:00.000"/>
    <s v="15:14:15"/>
    <s v="https://twitter.com/kiusum/status/1174703252744671232"/>
    <m/>
    <m/>
    <s v="1174703252744671232"/>
    <s v="1174608847140470785"/>
    <b v="0"/>
    <n v="3"/>
    <s v="246951711"/>
    <b v="0"/>
    <s v="en"/>
    <m/>
    <s v=""/>
    <b v="0"/>
    <n v="0"/>
    <s v=""/>
    <s v="Twitter for Android"/>
    <b v="0"/>
    <s v="1174608847140470785"/>
    <s v="Reply-To"/>
    <n v="0"/>
    <n v="0"/>
    <m/>
    <m/>
    <m/>
    <m/>
    <m/>
    <m/>
    <m/>
    <m/>
    <n v="6"/>
    <s v="1"/>
    <s v="1"/>
    <n v="4"/>
    <n v="10"/>
    <n v="0"/>
    <n v="0"/>
    <n v="0"/>
    <n v="0"/>
    <n v="36"/>
    <n v="90"/>
    <n v="40"/>
  </r>
  <r>
    <s v="kiusum"/>
    <s v="uw_gs"/>
    <m/>
    <m/>
    <m/>
    <m/>
    <m/>
    <m/>
    <m/>
    <m/>
    <s v="No"/>
    <n v="151"/>
    <m/>
    <m/>
    <x v="1"/>
    <d v="2019-10-02T17:31:57.000"/>
    <s v="Y1W1D2 (cont.)_x000a__x000a_Fantastic sessions from today. From &quot;what is research?&quot; @uw_gs, to thinking our careers (@uw_careers), &amp;amp; knowing how to be a reflexive researcher (@DebbiHusbands @uowsss)...there's a lot to think about!_x000a__x000a_#LegoNutSciGradGoesPhD #phdlife_x000a__x000a_https://t.co/LbRcTVKUZy"/>
    <s v="https://twitter.com/uw_gs/status/1179318567898091520?s=19"/>
    <s v="twitter.com"/>
    <x v="17"/>
    <m/>
    <s v="http://pbs.twimg.com/profile_images/915596670959783936/8Hysdkh__normal.jpg"/>
    <x v="62"/>
    <d v="2019-10-02T00:00:00.000"/>
    <s v="17:31:57"/>
    <s v="https://twitter.com/kiusum/status/1179448949998067712"/>
    <m/>
    <m/>
    <s v="1179448949998067712"/>
    <s v="1179307740344311808"/>
    <b v="0"/>
    <n v="3"/>
    <s v="246951711"/>
    <b v="1"/>
    <s v="en"/>
    <m/>
    <s v="1179318567898091520"/>
    <b v="0"/>
    <n v="0"/>
    <s v=""/>
    <s v="Twitter for Android"/>
    <b v="0"/>
    <s v="1179307740344311808"/>
    <s v="Reply-To"/>
    <n v="0"/>
    <n v="0"/>
    <m/>
    <m/>
    <m/>
    <m/>
    <m/>
    <m/>
    <m/>
    <m/>
    <n v="6"/>
    <s v="1"/>
    <s v="1"/>
    <n v="1"/>
    <n v="2.9411764705882355"/>
    <n v="0"/>
    <n v="0"/>
    <n v="0"/>
    <n v="0"/>
    <n v="33"/>
    <n v="97.05882352941177"/>
    <n v="34"/>
  </r>
  <r>
    <s v="kiusum"/>
    <s v="uow_camri"/>
    <m/>
    <m/>
    <m/>
    <m/>
    <m/>
    <m/>
    <m/>
    <m/>
    <s v="No"/>
    <n v="152"/>
    <m/>
    <m/>
    <x v="1"/>
    <d v="2019-10-02T17:32:01.000"/>
    <s v="Y1W1D2 (cont.)_x000a__x000a_Networking was again highlighted &amp;amp; I really like this slide from @anthonymacknick (@UoW_CAMRI) on different types of tools for us to engage with Grad School &amp;amp; beeeeyooonnd!! (felt like Buzz from Toy Story there...)_x000a__x000a_#LegoNutSciGradGoesPhD #phdlife #networking https://t.co/xqLPotPfKs"/>
    <m/>
    <m/>
    <x v="19"/>
    <s v="https://pbs.twimg.com/media/EF4-lHMWsAAtfm6.jpg"/>
    <s v="https://pbs.twimg.com/media/EF4-lHMWsAAtfm6.jpg"/>
    <x v="63"/>
    <d v="2019-10-02T00:00:00.000"/>
    <s v="17:32:01"/>
    <s v="https://twitter.com/kiusum/status/1179448966301310983"/>
    <m/>
    <m/>
    <s v="1179448966301310983"/>
    <s v="1179448949998067712"/>
    <b v="0"/>
    <n v="3"/>
    <s v="246951711"/>
    <b v="0"/>
    <s v="en"/>
    <m/>
    <s v=""/>
    <b v="0"/>
    <n v="0"/>
    <s v=""/>
    <s v="Twitter for Android"/>
    <b v="0"/>
    <s v="1179448949998067712"/>
    <s v="Reply-To"/>
    <n v="0"/>
    <n v="0"/>
    <m/>
    <m/>
    <m/>
    <m/>
    <m/>
    <m/>
    <m/>
    <m/>
    <n v="1"/>
    <s v="1"/>
    <s v="1"/>
    <m/>
    <m/>
    <m/>
    <m/>
    <m/>
    <m/>
    <m/>
    <m/>
    <m/>
  </r>
  <r>
    <s v="kiusum"/>
    <s v="anthonymacknick"/>
    <m/>
    <m/>
    <m/>
    <m/>
    <m/>
    <m/>
    <m/>
    <m/>
    <s v="No"/>
    <n v="153"/>
    <m/>
    <m/>
    <x v="1"/>
    <d v="2019-10-02T17:32:01.000"/>
    <s v="Y1W1D2 (cont.)_x000a__x000a_Networking was again highlighted &amp;amp; I really like this slide from @anthonymacknick (@UoW_CAMRI) on different types of tools for us to engage with Grad School &amp;amp; beeeeyooonnd!! (felt like Buzz from Toy Story there...)_x000a__x000a_#LegoNutSciGradGoesPhD #phdlife #networking https://t.co/xqLPotPfKs"/>
    <m/>
    <m/>
    <x v="19"/>
    <s v="https://pbs.twimg.com/media/EF4-lHMWsAAtfm6.jpg"/>
    <s v="https://pbs.twimg.com/media/EF4-lHMWsAAtfm6.jpg"/>
    <x v="63"/>
    <d v="2019-10-02T00:00:00.000"/>
    <s v="17:32:01"/>
    <s v="https://twitter.com/kiusum/status/1179448966301310983"/>
    <m/>
    <m/>
    <s v="1179448966301310983"/>
    <s v="1179448949998067712"/>
    <b v="0"/>
    <n v="3"/>
    <s v="246951711"/>
    <b v="0"/>
    <s v="en"/>
    <m/>
    <s v=""/>
    <b v="0"/>
    <n v="0"/>
    <s v=""/>
    <s v="Twitter for Android"/>
    <b v="0"/>
    <s v="1179448949998067712"/>
    <s v="Reply-To"/>
    <n v="0"/>
    <n v="0"/>
    <m/>
    <m/>
    <m/>
    <m/>
    <m/>
    <m/>
    <m/>
    <m/>
    <n v="1"/>
    <s v="1"/>
    <s v="1"/>
    <n v="2"/>
    <n v="5.128205128205129"/>
    <n v="0"/>
    <n v="0"/>
    <n v="0"/>
    <n v="0"/>
    <n v="37"/>
    <n v="94.87179487179488"/>
    <n v="39"/>
  </r>
  <r>
    <s v="kiusum"/>
    <s v="ondemandbob"/>
    <m/>
    <m/>
    <m/>
    <m/>
    <m/>
    <m/>
    <m/>
    <m/>
    <s v="No"/>
    <n v="154"/>
    <m/>
    <m/>
    <x v="1"/>
    <d v="2019-10-08T16:21:18.000"/>
    <s v="Y1W2D2_x000a__x000a_After all these years, is only now I found out about BoB....yes BoB. Not the Bob that I named a plant 🌿on, but BoB who lives in the library-sphere..._x000a__x000a_Anyhow, why was I not told about BoB years before??!_x000a__x000a_#LegoNutSciGradGoesPhD @UniWestLib #phdchat #phdlife @OnDemandBoB"/>
    <m/>
    <m/>
    <x v="20"/>
    <m/>
    <s v="http://pbs.twimg.com/profile_images/915596670959783936/8Hysdkh__normal.jpg"/>
    <x v="64"/>
    <d v="2019-10-08T00:00:00.000"/>
    <s v="16:21:18"/>
    <s v="https://twitter.com/kiusum/status/1181605496152834048"/>
    <m/>
    <m/>
    <s v="1181605496152834048"/>
    <s v="1181307708760350723"/>
    <b v="0"/>
    <n v="1"/>
    <s v="246951711"/>
    <b v="0"/>
    <s v="en"/>
    <m/>
    <s v=""/>
    <b v="0"/>
    <n v="0"/>
    <s v=""/>
    <s v="Twitter for Android"/>
    <b v="0"/>
    <s v="1181307708760350723"/>
    <s v="Reply-To"/>
    <n v="0"/>
    <n v="0"/>
    <m/>
    <m/>
    <m/>
    <m/>
    <m/>
    <m/>
    <m/>
    <m/>
    <n v="1"/>
    <s v="1"/>
    <s v="1"/>
    <m/>
    <m/>
    <m/>
    <m/>
    <m/>
    <m/>
    <m/>
    <m/>
    <m/>
  </r>
  <r>
    <s v="kiusum"/>
    <s v="uniwestlib"/>
    <m/>
    <m/>
    <m/>
    <m/>
    <m/>
    <m/>
    <m/>
    <m/>
    <s v="No"/>
    <n v="155"/>
    <m/>
    <m/>
    <x v="1"/>
    <d v="2019-10-08T16:21:18.000"/>
    <s v="Y1W2D2_x000a__x000a_After all these years, is only now I found out about BoB....yes BoB. Not the Bob that I named a plant 🌿on, but BoB who lives in the library-sphere..._x000a__x000a_Anyhow, why was I not told about BoB years before??!_x000a__x000a_#LegoNutSciGradGoesPhD @UniWestLib #phdchat #phdlife @OnDemandBoB"/>
    <m/>
    <m/>
    <x v="20"/>
    <m/>
    <s v="http://pbs.twimg.com/profile_images/915596670959783936/8Hysdkh__normal.jpg"/>
    <x v="64"/>
    <d v="2019-10-08T00:00:00.000"/>
    <s v="16:21:18"/>
    <s v="https://twitter.com/kiusum/status/1181605496152834048"/>
    <m/>
    <m/>
    <s v="1181605496152834048"/>
    <s v="1181307708760350723"/>
    <b v="0"/>
    <n v="1"/>
    <s v="246951711"/>
    <b v="0"/>
    <s v="en"/>
    <m/>
    <s v=""/>
    <b v="0"/>
    <n v="0"/>
    <s v=""/>
    <s v="Twitter for Android"/>
    <b v="0"/>
    <s v="1181307708760350723"/>
    <s v="Reply-To"/>
    <n v="0"/>
    <n v="0"/>
    <m/>
    <m/>
    <m/>
    <m/>
    <m/>
    <m/>
    <m/>
    <m/>
    <n v="2"/>
    <s v="1"/>
    <s v="1"/>
    <n v="0"/>
    <n v="0"/>
    <n v="0"/>
    <n v="0"/>
    <n v="0"/>
    <n v="0"/>
    <n v="47"/>
    <n v="100"/>
    <n v="47"/>
  </r>
  <r>
    <s v="kiusum"/>
    <s v="uniwestlib"/>
    <m/>
    <m/>
    <m/>
    <m/>
    <m/>
    <m/>
    <m/>
    <m/>
    <s v="No"/>
    <n v="156"/>
    <m/>
    <m/>
    <x v="1"/>
    <d v="2019-10-10T16:56:46.000"/>
    <s v="Y1W2D4_x000a__x000a_Is #WorldMentalHealthDay_x000a_Day 11._x000a_Somehow am still &quot;trying&quot; to settle in._x000a_Off I went to @UniWestLib for a bit of motivation. Fantastic to see this (yellow chair!), raising awareness of health &amp;amp; wellbeing._x000a__x000a_#LegoNutSciGradGoesPhD #phdlife #WestLibWellbeing #EveryMindMatters https://t.co/JpdN2QH28m"/>
    <m/>
    <m/>
    <x v="21"/>
    <s v="https://pbs.twimg.com/media/EGiDFWVXkAEcc6-.jpg"/>
    <s v="https://pbs.twimg.com/media/EGiDFWVXkAEcc6-.jpg"/>
    <x v="65"/>
    <d v="2019-10-10T00:00:00.000"/>
    <s v="16:56:46"/>
    <s v="https://twitter.com/kiusum/status/1182339197199364097"/>
    <m/>
    <m/>
    <s v="1182339197199364097"/>
    <s v="1181605496152834048"/>
    <b v="0"/>
    <n v="2"/>
    <s v="246951711"/>
    <b v="0"/>
    <s v="en"/>
    <m/>
    <s v=""/>
    <b v="0"/>
    <n v="0"/>
    <s v=""/>
    <s v="Twitter for Android"/>
    <b v="0"/>
    <s v="1181605496152834048"/>
    <s v="Reply-To"/>
    <n v="0"/>
    <n v="0"/>
    <m/>
    <m/>
    <m/>
    <m/>
    <m/>
    <m/>
    <m/>
    <m/>
    <n v="2"/>
    <s v="1"/>
    <s v="1"/>
    <n v="2"/>
    <n v="5.2631578947368425"/>
    <n v="0"/>
    <n v="0"/>
    <n v="0"/>
    <n v="0"/>
    <n v="36"/>
    <n v="94.73684210526316"/>
    <n v="38"/>
  </r>
  <r>
    <s v="kiusum"/>
    <s v="enviromentalsoc"/>
    <m/>
    <m/>
    <m/>
    <m/>
    <m/>
    <m/>
    <m/>
    <m/>
    <s v="No"/>
    <n v="157"/>
    <m/>
    <m/>
    <x v="1"/>
    <d v="2019-10-10T16:56:46.000"/>
    <s v="Y1W2D4 (cont.)_x000a__x000a_And I really like what @Change4GoodUoW @enviromentalsoc did on campus too. A brilliant way to engage with university community whilst raising awareness the importance of #WorldMentalHealthDay #EveryMindMatters_x000a__x000a_#LegoNutSciGradGoesPhD_x000a__x000a_https://t.co/SFYCliPOhP"/>
    <s v="https://twitter.com/KiuSum/status/1182289056186687488?s=19"/>
    <s v="twitter.com"/>
    <x v="22"/>
    <m/>
    <s v="http://pbs.twimg.com/profile_images/915596670959783936/8Hysdkh__normal.jpg"/>
    <x v="65"/>
    <d v="2019-10-10T00:00:00.000"/>
    <s v="16:56:46"/>
    <s v="https://twitter.com/kiusum/status/1182339200479301633"/>
    <m/>
    <m/>
    <s v="1182339200479301633"/>
    <s v="1182339197199364097"/>
    <b v="0"/>
    <n v="2"/>
    <s v="246951711"/>
    <b v="1"/>
    <s v="en"/>
    <m/>
    <s v="1182289056186687488"/>
    <b v="0"/>
    <n v="0"/>
    <s v=""/>
    <s v="Twitter for Android"/>
    <b v="0"/>
    <s v="1182339197199364097"/>
    <s v="Reply-To"/>
    <n v="0"/>
    <n v="0"/>
    <m/>
    <m/>
    <m/>
    <m/>
    <m/>
    <m/>
    <m/>
    <m/>
    <n v="1"/>
    <s v="1"/>
    <s v="1"/>
    <m/>
    <m/>
    <m/>
    <m/>
    <m/>
    <m/>
    <m/>
    <m/>
    <m/>
  </r>
  <r>
    <s v="kiusum"/>
    <s v="change4gooduow"/>
    <m/>
    <m/>
    <m/>
    <m/>
    <m/>
    <m/>
    <m/>
    <m/>
    <s v="No"/>
    <n v="158"/>
    <m/>
    <m/>
    <x v="1"/>
    <d v="2019-10-10T16:56:46.000"/>
    <s v="Y1W2D4 (cont.)_x000a__x000a_And I really like what @Change4GoodUoW @enviromentalsoc did on campus too. A brilliant way to engage with university community whilst raising awareness the importance of #WorldMentalHealthDay #EveryMindMatters_x000a__x000a_#LegoNutSciGradGoesPhD_x000a__x000a_https://t.co/SFYCliPOhP"/>
    <s v="https://twitter.com/KiuSum/status/1182289056186687488?s=19"/>
    <s v="twitter.com"/>
    <x v="22"/>
    <m/>
    <s v="http://pbs.twimg.com/profile_images/915596670959783936/8Hysdkh__normal.jpg"/>
    <x v="65"/>
    <d v="2019-10-10T00:00:00.000"/>
    <s v="16:56:46"/>
    <s v="https://twitter.com/kiusum/status/1182339200479301633"/>
    <m/>
    <m/>
    <s v="1182339200479301633"/>
    <s v="1182339197199364097"/>
    <b v="0"/>
    <n v="2"/>
    <s v="246951711"/>
    <b v="1"/>
    <s v="en"/>
    <m/>
    <s v="1182289056186687488"/>
    <b v="0"/>
    <n v="0"/>
    <s v=""/>
    <s v="Twitter for Android"/>
    <b v="0"/>
    <s v="1182339197199364097"/>
    <s v="Reply-To"/>
    <n v="0"/>
    <n v="0"/>
    <m/>
    <m/>
    <m/>
    <m/>
    <m/>
    <m/>
    <m/>
    <m/>
    <n v="1"/>
    <s v="1"/>
    <s v="1"/>
    <n v="2"/>
    <n v="6.666666666666667"/>
    <n v="0"/>
    <n v="0"/>
    <n v="0"/>
    <n v="0"/>
    <n v="28"/>
    <n v="93.33333333333333"/>
    <n v="30"/>
  </r>
  <r>
    <s v="kiusum"/>
    <s v="nicolarollock"/>
    <m/>
    <m/>
    <m/>
    <m/>
    <m/>
    <m/>
    <m/>
    <m/>
    <s v="No"/>
    <n v="159"/>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ozy_ismail"/>
    <m/>
    <m/>
    <m/>
    <m/>
    <m/>
    <m/>
    <m/>
    <m/>
    <s v="No"/>
    <n v="160"/>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y_ohene"/>
    <m/>
    <m/>
    <m/>
    <m/>
    <m/>
    <m/>
    <m/>
    <m/>
    <s v="No"/>
    <n v="161"/>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thecrick"/>
    <m/>
    <m/>
    <m/>
    <m/>
    <m/>
    <m/>
    <m/>
    <m/>
    <s v="No"/>
    <n v="162"/>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m/>
    <m/>
    <m/>
    <m/>
    <m/>
    <m/>
    <m/>
    <m/>
    <m/>
  </r>
  <r>
    <s v="kiusum"/>
    <s v="minoritystem"/>
    <m/>
    <m/>
    <m/>
    <m/>
    <m/>
    <m/>
    <m/>
    <m/>
    <s v="No"/>
    <n v="163"/>
    <m/>
    <m/>
    <x v="1"/>
    <d v="2019-10-14T20:21:43.000"/>
    <s v="Y1W3D1_x000a__x000a_Great starting wk3 inspired by @MinoritySTEM symposium; equipped w/academic toolkit on navigating through (hopefully) successful academic career. Special thanks @TheCrick @y_ohene @ozy_ismail &amp;amp; keynote from @NicolaRollock._x000a__x000a_#LegoNutSciGradGoesPhD_x000a__x000a_https://t.co/V8y5bX5hb6"/>
    <s v="https://twitter.com/KiuSum/status/1183671933633777664?s=19"/>
    <s v="twitter.com"/>
    <x v="11"/>
    <m/>
    <s v="http://pbs.twimg.com/profile_images/915596670959783936/8Hysdkh__normal.jpg"/>
    <x v="66"/>
    <d v="2019-10-14T00:00:00.000"/>
    <s v="20:21:43"/>
    <s v="https://twitter.com/kiusum/status/1183840328874446849"/>
    <m/>
    <m/>
    <s v="1183840328874446849"/>
    <s v="1182339200479301633"/>
    <b v="0"/>
    <n v="2"/>
    <s v="246951711"/>
    <b v="1"/>
    <s v="en"/>
    <m/>
    <s v="1183671933633777664"/>
    <b v="0"/>
    <n v="0"/>
    <s v=""/>
    <s v="Twitter for Android"/>
    <b v="0"/>
    <s v="1182339200479301633"/>
    <s v="Reply-To"/>
    <n v="0"/>
    <n v="0"/>
    <m/>
    <m/>
    <m/>
    <m/>
    <m/>
    <m/>
    <m/>
    <m/>
    <n v="1"/>
    <s v="1"/>
    <s v="1"/>
    <n v="2"/>
    <n v="6.896551724137931"/>
    <n v="0"/>
    <n v="0"/>
    <n v="0"/>
    <n v="0"/>
    <n v="27"/>
    <n v="93.10344827586206"/>
    <n v="29"/>
  </r>
  <r>
    <s v="kiusum"/>
    <s v="cltatehu"/>
    <m/>
    <m/>
    <m/>
    <m/>
    <m/>
    <m/>
    <m/>
    <m/>
    <s v="No"/>
    <n v="164"/>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1"/>
    <s v="1"/>
    <s v="1"/>
    <n v="1"/>
    <n v="3.0303030303030303"/>
    <n v="0"/>
    <n v="0"/>
    <n v="0"/>
    <n v="0"/>
    <n v="32"/>
    <n v="96.96969696969697"/>
    <n v="33"/>
  </r>
  <r>
    <s v="kiusum"/>
    <s v="edgehill"/>
    <m/>
    <m/>
    <m/>
    <m/>
    <m/>
    <m/>
    <m/>
    <m/>
    <s v="No"/>
    <n v="16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1"/>
    <s v="1"/>
    <s v="2"/>
    <m/>
    <m/>
    <m/>
    <m/>
    <m/>
    <m/>
    <m/>
    <m/>
    <m/>
  </r>
  <r>
    <s v="kiusum"/>
    <s v="harvardchansph"/>
    <m/>
    <m/>
    <m/>
    <m/>
    <m/>
    <m/>
    <m/>
    <m/>
    <s v="No"/>
    <n v="166"/>
    <m/>
    <m/>
    <x v="1"/>
    <d v="2019-10-17T20:03:03.000"/>
    <s v="Y1W3D4_x000a__x000a_More inspiration as we had Prof Frank Hu (@HarvardChanSPH) presenting a seminar at @LifeSciWestmin today! Such an insightful presentation and importance of having personalised nutrition._x000a__x000a_#LegoNutSciGradGoesPhD #phdlife_x000a__x000a_https://t.co/99Avfdu0QA"/>
    <s v="https://twitter.com/KiuSum/status/1184809908652433408?s=19"/>
    <s v="twitter.com"/>
    <x v="17"/>
    <m/>
    <s v="http://pbs.twimg.com/profile_images/915596670959783936/8Hysdkh__normal.jpg"/>
    <x v="68"/>
    <d v="2019-10-17T00:00:00.000"/>
    <s v="20:03:03"/>
    <s v="https://twitter.com/kiusum/status/1184922792636092423"/>
    <m/>
    <m/>
    <s v="1184922792636092423"/>
    <s v="1184545573564796930"/>
    <b v="0"/>
    <n v="0"/>
    <s v="246951711"/>
    <b v="1"/>
    <s v="en"/>
    <m/>
    <s v="1184809908652433408"/>
    <b v="0"/>
    <n v="0"/>
    <s v=""/>
    <s v="Twitter for Android"/>
    <b v="0"/>
    <s v="1184545573564796930"/>
    <s v="Reply-To"/>
    <n v="0"/>
    <n v="0"/>
    <m/>
    <m/>
    <m/>
    <m/>
    <m/>
    <m/>
    <m/>
    <m/>
    <n v="1"/>
    <s v="1"/>
    <s v="1"/>
    <m/>
    <m/>
    <m/>
    <m/>
    <m/>
    <m/>
    <m/>
    <m/>
    <m/>
  </r>
  <r>
    <s v="kiusum"/>
    <s v="hie_uow"/>
    <m/>
    <m/>
    <m/>
    <m/>
    <m/>
    <m/>
    <m/>
    <m/>
    <s v="No"/>
    <n v="167"/>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m/>
    <m/>
    <m/>
    <m/>
    <m/>
    <m/>
    <m/>
    <m/>
    <m/>
  </r>
  <r>
    <s v="kiusum"/>
    <s v="uw_wbs"/>
    <m/>
    <m/>
    <m/>
    <m/>
    <m/>
    <m/>
    <m/>
    <m/>
    <s v="No"/>
    <n v="168"/>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m/>
    <m/>
    <m/>
    <m/>
    <m/>
    <m/>
    <m/>
    <m/>
    <m/>
  </r>
  <r>
    <s v="kiusum"/>
    <s v="r_dorsett"/>
    <m/>
    <m/>
    <m/>
    <m/>
    <m/>
    <m/>
    <m/>
    <m/>
    <s v="No"/>
    <n v="169"/>
    <m/>
    <m/>
    <x v="1"/>
    <d v="2019-10-23T13:44:36.000"/>
    <s v="Y1W4D3 (cont.)_x000a__x000a_Interesting lunchtime seminar talk by @R_Dorsett from @uw_wbs on randomised control trial. Lot to think about when working with multi-disciplinary team and designing qualitative research._x000a__x000a_@HIE_UOW #healthinnovation #HEI #LegoNutSciGradGoesPhD https://t.co/mgMwY49i5h"/>
    <m/>
    <m/>
    <x v="24"/>
    <s v="https://pbs.twimg.com/media/EHkT6yHXkAAjpDI.jpg"/>
    <s v="https://pbs.twimg.com/media/EHkT6yHXkAAjpDI.jpg"/>
    <x v="69"/>
    <d v="2019-10-23T00:00:00.000"/>
    <s v="13:44:36"/>
    <s v="https://twitter.com/kiusum/status/1187001882318954496"/>
    <m/>
    <m/>
    <s v="1187001882318954496"/>
    <s v="1186952739793846273"/>
    <b v="0"/>
    <n v="1"/>
    <s v="246951711"/>
    <b v="0"/>
    <s v="en"/>
    <m/>
    <s v=""/>
    <b v="0"/>
    <n v="0"/>
    <s v=""/>
    <s v="Twitter for Android"/>
    <b v="0"/>
    <s v="1186952739793846273"/>
    <s v="Reply-To"/>
    <n v="0"/>
    <n v="0"/>
    <m/>
    <m/>
    <m/>
    <m/>
    <m/>
    <m/>
    <m/>
    <m/>
    <n v="1"/>
    <s v="1"/>
    <s v="1"/>
    <n v="1"/>
    <n v="3.125"/>
    <n v="0"/>
    <n v="0"/>
    <n v="0"/>
    <n v="0"/>
    <n v="31"/>
    <n v="96.875"/>
    <n v="32"/>
  </r>
  <r>
    <s v="kiusum"/>
    <s v="westminstercti"/>
    <m/>
    <m/>
    <m/>
    <m/>
    <m/>
    <m/>
    <m/>
    <m/>
    <s v="No"/>
    <n v="170"/>
    <m/>
    <m/>
    <x v="1"/>
    <d v="2019-10-25T19:09:05.000"/>
    <s v="Y1W4D5_x000a__x000a_Highlight of the week #1️⃣_x000a_A good reminder that doing a PhD is not just doing a PhD &amp;amp; be in your own little bubble. Is those people in your university community. For me is #studentengagement._x000a__x000a_https://t.co/ZcrT8Fr0zk_x000a__x000a_#LegoNutSciGradGoesPhD @WestminsterSCC @WestminsterCTI"/>
    <s v="https://twitter.com/KiuSum/status/1187046471541108741?s=19"/>
    <s v="twitter.com"/>
    <x v="25"/>
    <m/>
    <s v="http://pbs.twimg.com/profile_images/915596670959783936/8Hysdkh__normal.jpg"/>
    <x v="70"/>
    <d v="2019-10-25T00:00:00.000"/>
    <s v="19:09:05"/>
    <s v="https://twitter.com/kiusum/status/1187808316896006152"/>
    <m/>
    <m/>
    <s v="1187808316896006152"/>
    <s v="1187001882318954496"/>
    <b v="0"/>
    <n v="0"/>
    <s v="246951711"/>
    <b v="1"/>
    <s v="en"/>
    <m/>
    <s v="1187046471541108741"/>
    <b v="0"/>
    <n v="0"/>
    <s v=""/>
    <s v="Twitter for Android"/>
    <b v="0"/>
    <s v="1187001882318954496"/>
    <s v="Reply-To"/>
    <n v="0"/>
    <n v="0"/>
    <m/>
    <m/>
    <m/>
    <m/>
    <m/>
    <m/>
    <m/>
    <m/>
    <n v="1"/>
    <s v="1"/>
    <s v="1"/>
    <m/>
    <m/>
    <m/>
    <m/>
    <m/>
    <m/>
    <m/>
    <m/>
    <m/>
  </r>
  <r>
    <s v="kiusum"/>
    <s v="westminsterscc"/>
    <m/>
    <m/>
    <m/>
    <m/>
    <m/>
    <m/>
    <m/>
    <m/>
    <s v="No"/>
    <n v="171"/>
    <m/>
    <m/>
    <x v="1"/>
    <d v="2019-09-25T14:21:15.000"/>
    <s v="Soooo...Look. Who. Is. Back!_x000a_Am very exciting to once again support @WestminsterSCC for all their fantastic #studentengagement #StudentsAsCoCreators work that they do. Thank you for having me again and great hearing the coming plans. (&amp;amp; sticking goodies!)_x000a__x000a_#LegoNutSciGradGoesPhD https://t.co/tV7yZdCONX"/>
    <m/>
    <m/>
    <x v="26"/>
    <s v="https://pbs.twimg.com/media/EFUPygeXYAAsZAk.jpg"/>
    <s v="https://pbs.twimg.com/media/EFUPygeXYAAsZAk.jpg"/>
    <x v="71"/>
    <d v="2019-09-25T00:00:00.000"/>
    <s v="14:21:15"/>
    <s v="https://twitter.com/kiusum/status/1176864243565641729"/>
    <m/>
    <m/>
    <s v="1176864243565641729"/>
    <s v="1176522459115327489"/>
    <b v="0"/>
    <n v="5"/>
    <s v="246951711"/>
    <b v="0"/>
    <s v="en"/>
    <m/>
    <s v=""/>
    <b v="0"/>
    <n v="0"/>
    <s v=""/>
    <s v="Twitter for Android"/>
    <b v="0"/>
    <s v="1176522459115327489"/>
    <s v="Reply-To"/>
    <n v="0"/>
    <n v="0"/>
    <m/>
    <m/>
    <m/>
    <m/>
    <m/>
    <m/>
    <m/>
    <m/>
    <n v="2"/>
    <s v="1"/>
    <s v="1"/>
    <n v="6"/>
    <n v="15.384615384615385"/>
    <n v="0"/>
    <n v="0"/>
    <n v="0"/>
    <n v="0"/>
    <n v="33"/>
    <n v="84.61538461538461"/>
    <n v="39"/>
  </r>
  <r>
    <s v="kiusum"/>
    <s v="westminsterscc"/>
    <m/>
    <m/>
    <m/>
    <m/>
    <m/>
    <m/>
    <m/>
    <m/>
    <s v="No"/>
    <n v="172"/>
    <m/>
    <m/>
    <x v="1"/>
    <d v="2019-10-25T19:09:05.000"/>
    <s v="Y1W4D5_x000a__x000a_Highlight of the week #1️⃣_x000a_A good reminder that doing a PhD is not just doing a PhD &amp;amp; be in your own little bubble. Is those people in your university community. For me is #studentengagement._x000a__x000a_https://t.co/ZcrT8Fr0zk_x000a__x000a_#LegoNutSciGradGoesPhD @WestminsterSCC @WestminsterCTI"/>
    <s v="https://twitter.com/KiuSum/status/1187046471541108741?s=19"/>
    <s v="twitter.com"/>
    <x v="25"/>
    <m/>
    <s v="http://pbs.twimg.com/profile_images/915596670959783936/8Hysdkh__normal.jpg"/>
    <x v="70"/>
    <d v="2019-10-25T00:00:00.000"/>
    <s v="19:09:05"/>
    <s v="https://twitter.com/kiusum/status/1187808316896006152"/>
    <m/>
    <m/>
    <s v="1187808316896006152"/>
    <s v="1187001882318954496"/>
    <b v="0"/>
    <n v="0"/>
    <s v="246951711"/>
    <b v="1"/>
    <s v="en"/>
    <m/>
    <s v="1187046471541108741"/>
    <b v="0"/>
    <n v="0"/>
    <s v=""/>
    <s v="Twitter for Android"/>
    <b v="0"/>
    <s v="1187001882318954496"/>
    <s v="Reply-To"/>
    <n v="0"/>
    <n v="0"/>
    <m/>
    <m/>
    <m/>
    <m/>
    <m/>
    <m/>
    <m/>
    <m/>
    <n v="2"/>
    <s v="1"/>
    <s v="1"/>
    <n v="1"/>
    <n v="2.5"/>
    <n v="0"/>
    <n v="0"/>
    <n v="0"/>
    <n v="0"/>
    <n v="39"/>
    <n v="97.5"/>
    <n v="40"/>
  </r>
  <r>
    <s v="kiusum"/>
    <s v="yorkuniversity"/>
    <m/>
    <m/>
    <m/>
    <m/>
    <m/>
    <m/>
    <m/>
    <m/>
    <s v="No"/>
    <n v="173"/>
    <m/>
    <m/>
    <x v="1"/>
    <d v="2019-10-25T19:09:07.000"/>
    <s v="Y1W4D5 (cont.)_x000a__x000a_Highlight of the week #2️⃣_x000a__x000a_#OpeningYourMind with @celia_popovic from @yorkuniversity._x000a__x000a_https://t.co/dMfXJBEyMu_x000a__x000a_#LegoNutSciGradGoesPhD"/>
    <s v="https://twitter.com/KiuSum/status/1187737095789563904?s=19"/>
    <s v="twitter.com"/>
    <x v="27"/>
    <m/>
    <s v="http://pbs.twimg.com/profile_images/915596670959783936/8Hysdkh__normal.jpg"/>
    <x v="72"/>
    <d v="2019-10-25T00:00:00.000"/>
    <s v="19:09:07"/>
    <s v="https://twitter.com/kiusum/status/1187808324076617732"/>
    <m/>
    <m/>
    <s v="1187808324076617732"/>
    <s v="1187808316896006152"/>
    <b v="0"/>
    <n v="0"/>
    <s v="246951711"/>
    <b v="1"/>
    <s v="en"/>
    <m/>
    <s v="1187737095789563904"/>
    <b v="0"/>
    <n v="0"/>
    <s v=""/>
    <s v="Twitter for Android"/>
    <b v="0"/>
    <s v="1187808316896006152"/>
    <s v="Reply-To"/>
    <n v="0"/>
    <n v="0"/>
    <m/>
    <m/>
    <m/>
    <m/>
    <m/>
    <m/>
    <m/>
    <m/>
    <n v="1"/>
    <s v="1"/>
    <s v="1"/>
    <m/>
    <m/>
    <m/>
    <m/>
    <m/>
    <m/>
    <m/>
    <m/>
    <m/>
  </r>
  <r>
    <s v="kiusum"/>
    <s v="celia_popovic"/>
    <m/>
    <m/>
    <m/>
    <m/>
    <m/>
    <m/>
    <m/>
    <m/>
    <s v="No"/>
    <n v="174"/>
    <m/>
    <m/>
    <x v="1"/>
    <d v="2019-10-25T19:09:07.000"/>
    <s v="Y1W4D5 (cont.)_x000a__x000a_Highlight of the week #2️⃣_x000a__x000a_#OpeningYourMind with @celia_popovic from @yorkuniversity._x000a__x000a_https://t.co/dMfXJBEyMu_x000a__x000a_#LegoNutSciGradGoesPhD"/>
    <s v="https://twitter.com/KiuSum/status/1187737095789563904?s=19"/>
    <s v="twitter.com"/>
    <x v="27"/>
    <m/>
    <s v="http://pbs.twimg.com/profile_images/915596670959783936/8Hysdkh__normal.jpg"/>
    <x v="72"/>
    <d v="2019-10-25T00:00:00.000"/>
    <s v="19:09:07"/>
    <s v="https://twitter.com/kiusum/status/1187808324076617732"/>
    <m/>
    <m/>
    <s v="1187808324076617732"/>
    <s v="1187808316896006152"/>
    <b v="0"/>
    <n v="0"/>
    <s v="246951711"/>
    <b v="1"/>
    <s v="en"/>
    <m/>
    <s v="1187737095789563904"/>
    <b v="0"/>
    <n v="0"/>
    <s v=""/>
    <s v="Twitter for Android"/>
    <b v="0"/>
    <s v="1187808316896006152"/>
    <s v="Reply-To"/>
    <n v="0"/>
    <n v="0"/>
    <m/>
    <m/>
    <m/>
    <m/>
    <m/>
    <m/>
    <m/>
    <m/>
    <n v="1"/>
    <s v="1"/>
    <s v="1"/>
    <n v="0"/>
    <n v="0"/>
    <n v="0"/>
    <n v="0"/>
    <n v="0"/>
    <n v="0"/>
    <n v="13"/>
    <n v="100"/>
    <n v="13"/>
  </r>
  <r>
    <s v="kiusum"/>
    <s v="academicchatter"/>
    <m/>
    <m/>
    <m/>
    <m/>
    <m/>
    <m/>
    <m/>
    <m/>
    <s v="No"/>
    <n v="175"/>
    <m/>
    <m/>
    <x v="1"/>
    <d v="2019-09-01T18:41:26.000"/>
    <s v="Is September...meaning:_x000a_1️⃣Working &quot;part time&quot; but full time as try to use all my annual leave, =  not exactly in office for most of this month_x000a_2️⃣Still mixed feeling as #LegoNutSciGradGoesPhD is commencing soon! Real soon. 😲_x000a__x000a_#GettingButterflies #AcademicChatter @AcademicChatter"/>
    <m/>
    <m/>
    <x v="28"/>
    <m/>
    <s v="http://pbs.twimg.com/profile_images/915596670959783936/8Hysdkh__normal.jpg"/>
    <x v="73"/>
    <d v="2019-09-01T00:00:00.000"/>
    <s v="18:41:26"/>
    <s v="https://twitter.com/kiusum/status/1168232414327562241"/>
    <m/>
    <m/>
    <s v="1168232414327562241"/>
    <s v="1163378477053206530"/>
    <b v="0"/>
    <n v="1"/>
    <s v="246951711"/>
    <b v="0"/>
    <s v="en"/>
    <m/>
    <s v=""/>
    <b v="0"/>
    <n v="0"/>
    <s v=""/>
    <s v="Twitter for Android"/>
    <b v="0"/>
    <s v="1163378477053206530"/>
    <s v="Reply-To"/>
    <n v="0"/>
    <n v="0"/>
    <m/>
    <m/>
    <m/>
    <m/>
    <m/>
    <m/>
    <m/>
    <m/>
    <n v="3"/>
    <s v="1"/>
    <s v="1"/>
    <n v="0"/>
    <n v="0"/>
    <n v="0"/>
    <n v="0"/>
    <n v="0"/>
    <n v="0"/>
    <n v="41"/>
    <n v="100"/>
    <n v="41"/>
  </r>
  <r>
    <s v="kiusum"/>
    <s v="academicchatter"/>
    <m/>
    <m/>
    <m/>
    <m/>
    <m/>
    <m/>
    <m/>
    <m/>
    <s v="No"/>
    <n v="176"/>
    <m/>
    <m/>
    <x v="1"/>
    <d v="2019-10-04T17:49:33.000"/>
    <s v="Y1W1D4_x000a__x000a_I SURVIVED WEEK 1 OF GRAD SCHOOL!!_x000a__x000a_Initial orientations and workshops all done. Now rolling up sleeves and getting stuck in. But first, a team photo 📸..._x000a__x000a_#LegoNutSciGradGoesPhD #phdlife #phdchat #AcademicChatter @ACADEMICCHATTER #gradschool _x000a__x000a_https://t.co/A7trUp8xKc"/>
    <s v="https://twitter.com/KiuSum/status/1180117042822881281?s=19"/>
    <s v="twitter.com"/>
    <x v="29"/>
    <m/>
    <s v="http://pbs.twimg.com/profile_images/915596670959783936/8Hysdkh__normal.jpg"/>
    <x v="74"/>
    <d v="2019-10-04T00:00:00.000"/>
    <s v="17:49:33"/>
    <s v="https://twitter.com/kiusum/status/1180178154092208128"/>
    <m/>
    <m/>
    <s v="1180178154092208128"/>
    <s v="1179799324999520262"/>
    <b v="0"/>
    <n v="0"/>
    <s v="246951711"/>
    <b v="1"/>
    <s v="en"/>
    <m/>
    <s v="1180117042822881281"/>
    <b v="0"/>
    <n v="0"/>
    <s v=""/>
    <s v="Twitter for Android"/>
    <b v="0"/>
    <s v="1179799324999520262"/>
    <s v="Reply-To"/>
    <n v="0"/>
    <n v="0"/>
    <m/>
    <m/>
    <m/>
    <m/>
    <m/>
    <m/>
    <m/>
    <m/>
    <n v="3"/>
    <s v="1"/>
    <s v="1"/>
    <n v="0"/>
    <n v="0"/>
    <n v="1"/>
    <n v="3.0303030303030303"/>
    <n v="0"/>
    <n v="0"/>
    <n v="32"/>
    <n v="96.96969696969697"/>
    <n v="33"/>
  </r>
  <r>
    <s v="kiusum"/>
    <s v="academicchatter"/>
    <m/>
    <m/>
    <m/>
    <m/>
    <m/>
    <m/>
    <m/>
    <m/>
    <s v="No"/>
    <n v="177"/>
    <m/>
    <m/>
    <x v="1"/>
    <d v="2019-11-01T13:35:45.000"/>
    <s v="Y1W5D5_x000a__x000a_Happy 1 Month Anniversary!!_x000a__x000a_https://t.co/TUKa7GrSqZ _x000a__x000a_#LegoNutSciGradGoesPhD #phdlife #phdchat #AcademicChatter @AcademicChatter"/>
    <s v="https://twitter.com/KiuSum/status/1190251476888764417?s=19"/>
    <s v="twitter.com"/>
    <x v="30"/>
    <m/>
    <s v="http://pbs.twimg.com/profile_images/915596670959783936/8Hysdkh__normal.jpg"/>
    <x v="75"/>
    <d v="2019-11-01T00:00:00.000"/>
    <s v="13:35:45"/>
    <s v="https://twitter.com/kiusum/status/1190261144243576833"/>
    <m/>
    <m/>
    <s v="1190261144243576833"/>
    <s v="1189950562546139137"/>
    <b v="0"/>
    <n v="0"/>
    <s v="246951711"/>
    <b v="1"/>
    <s v="en"/>
    <m/>
    <s v="1190251476888764417"/>
    <b v="0"/>
    <n v="0"/>
    <s v=""/>
    <s v="Twitter for Android"/>
    <b v="0"/>
    <s v="1189950562546139137"/>
    <s v="Reply-To"/>
    <n v="0"/>
    <n v="0"/>
    <m/>
    <m/>
    <m/>
    <m/>
    <m/>
    <m/>
    <m/>
    <m/>
    <n v="3"/>
    <s v="1"/>
    <s v="1"/>
    <n v="1"/>
    <n v="10"/>
    <n v="0"/>
    <n v="0"/>
    <n v="0"/>
    <n v="0"/>
    <n v="9"/>
    <n v="90"/>
    <n v="10"/>
  </r>
  <r>
    <s v="kiusum"/>
    <s v="raisenetwork"/>
    <m/>
    <m/>
    <m/>
    <m/>
    <m/>
    <m/>
    <m/>
    <m/>
    <s v="No"/>
    <n v="178"/>
    <m/>
    <m/>
    <x v="1"/>
    <d v="2019-09-10T17:02:58.000"/>
    <s v="I am deeply grateful &amp;amp; taken aback by the amount of support._x000a__x000a_Am very exciting &amp;amp; looking forward to collaborate w/ everyone, championing #studentengagement via 2 new roles as Student Officer @RAISEnetwork &amp;amp; Chair of Student Section @NutritionSoc alongside #LegoNutSciGradGoesPhD!!"/>
    <m/>
    <m/>
    <x v="31"/>
    <m/>
    <s v="http://pbs.twimg.com/profile_images/915596670959783936/8Hysdkh__normal.jpg"/>
    <x v="76"/>
    <d v="2019-09-10T00:00:00.000"/>
    <s v="17:02:58"/>
    <s v="https://twitter.com/kiusum/status/1171469123815014400"/>
    <m/>
    <m/>
    <s v="1171469123815014400"/>
    <s v="1168232414327562241"/>
    <b v="0"/>
    <n v="3"/>
    <s v="246951711"/>
    <b v="0"/>
    <s v="en"/>
    <m/>
    <s v=""/>
    <b v="0"/>
    <n v="0"/>
    <s v=""/>
    <s v="Twitter for Android"/>
    <b v="0"/>
    <s v="1168232414327562241"/>
    <s v="Reply-To"/>
    <n v="0"/>
    <n v="0"/>
    <m/>
    <m/>
    <m/>
    <m/>
    <m/>
    <m/>
    <m/>
    <m/>
    <n v="4"/>
    <s v="1"/>
    <s v="1"/>
    <m/>
    <m/>
    <m/>
    <m/>
    <m/>
    <m/>
    <m/>
    <m/>
    <m/>
  </r>
  <r>
    <s v="kiusum"/>
    <s v="raisenetwork"/>
    <m/>
    <m/>
    <m/>
    <m/>
    <m/>
    <m/>
    <m/>
    <m/>
    <s v="No"/>
    <n v="179"/>
    <m/>
    <m/>
    <x v="1"/>
    <d v="2019-11-04T20:00:29.000"/>
    <s v="Y1W6D1_x000a__x000a_Spent today at day 1 of the amazing 👌🏻#WonkFest @Wonkhe!! So brilliant and can't wait to be back tomorrow!_x000a__x000a_https://t.co/MQIyB6JS3Q _x000a__x000a_#LegoNutSciGradGoesPhD #phdlife #phdchat #conference #HigherEducation #StudentEngagement @RAISEnetwork"/>
    <s v="https://twitter.com/KiuSum/status/1191290763214303232?s=19"/>
    <s v="twitter.com"/>
    <x v="32"/>
    <m/>
    <s v="http://pbs.twimg.com/profile_images/915596670959783936/8Hysdkh__normal.jpg"/>
    <x v="77"/>
    <d v="2019-11-04T00:00:00.000"/>
    <s v="20:00:29"/>
    <s v="https://twitter.com/kiusum/status/1191445128793210882"/>
    <m/>
    <m/>
    <s v="1191445128793210882"/>
    <s v="1190261144243576833"/>
    <b v="0"/>
    <n v="1"/>
    <s v="246951711"/>
    <b v="1"/>
    <s v="en"/>
    <m/>
    <s v="1191290763214303232"/>
    <b v="0"/>
    <n v="0"/>
    <s v=""/>
    <s v="Twitter for Android"/>
    <b v="0"/>
    <s v="1190261144243576833"/>
    <s v="Reply-To"/>
    <n v="0"/>
    <n v="0"/>
    <m/>
    <m/>
    <m/>
    <m/>
    <m/>
    <m/>
    <m/>
    <m/>
    <n v="4"/>
    <s v="1"/>
    <s v="1"/>
    <n v="2"/>
    <n v="7.407407407407407"/>
    <n v="0"/>
    <n v="0"/>
    <n v="0"/>
    <n v="0"/>
    <n v="25"/>
    <n v="92.5925925925926"/>
    <n v="27"/>
  </r>
  <r>
    <s v="kiusum"/>
    <s v="raisenetwork"/>
    <m/>
    <m/>
    <m/>
    <m/>
    <m/>
    <m/>
    <m/>
    <m/>
    <s v="No"/>
    <n v="180"/>
    <m/>
    <m/>
    <x v="1"/>
    <d v="2019-11-05T19:24:18.000"/>
    <s v="Y1W6D2 (cont)_x000a__x000a_@Wonkhe #WonkFest definitely helped me realised what I can do &amp;amp; provided me w/ inspirations &amp;amp; aspirations on what I be in #HigherEducation. Such an eye opening festival. Thanks you._x000a__x000a_https://t.co/UwNYFXJBL0 _x000a__x000a_#LegoNutSciGradGoesPhD #phdlife  @RAISEnetwork"/>
    <s v="https://twitter.com/KiuSum/status/1191770780511752194?s=19"/>
    <s v="twitter.com"/>
    <x v="33"/>
    <m/>
    <s v="http://pbs.twimg.com/profile_images/915596670959783936/8Hysdkh__normal.jpg"/>
    <x v="78"/>
    <d v="2019-11-05T00:00:00.000"/>
    <s v="19:24:18"/>
    <s v="https://twitter.com/kiusum/status/1191798410334130176"/>
    <m/>
    <m/>
    <s v="1191798410334130176"/>
    <s v="1191798408320823302"/>
    <b v="0"/>
    <n v="1"/>
    <s v="246951711"/>
    <b v="1"/>
    <s v="en"/>
    <m/>
    <s v="1191770780511752194"/>
    <b v="0"/>
    <n v="1"/>
    <s v=""/>
    <s v="Twitter for Android"/>
    <b v="0"/>
    <s v="1191798408320823302"/>
    <s v="Reply-To"/>
    <n v="0"/>
    <n v="0"/>
    <m/>
    <m/>
    <m/>
    <m/>
    <m/>
    <m/>
    <m/>
    <m/>
    <n v="4"/>
    <s v="1"/>
    <s v="1"/>
    <n v="2"/>
    <n v="5.714285714285714"/>
    <n v="0"/>
    <n v="0"/>
    <n v="0"/>
    <n v="0"/>
    <n v="33"/>
    <n v="94.28571428571429"/>
    <n v="35"/>
  </r>
  <r>
    <s v="kiusum"/>
    <s v="raisenetwork"/>
    <m/>
    <m/>
    <m/>
    <m/>
    <m/>
    <m/>
    <m/>
    <m/>
    <s v="No"/>
    <n v="181"/>
    <m/>
    <m/>
    <x v="1"/>
    <d v="2019-11-06T08:29:37.000"/>
    <s v="Y1W6D3_x000a__x000a_Am pleased to say your twitter feeds resumes back to normal (until next conference) and me not going mad on it, constantly tweeting about the amazing @Wonkhe #WonkFest!_x000a__x000a_https://t.co/HwqSHurwbj_x000a__x000a_@RAISEnetwork #LegoNutSciGradGoesPhD"/>
    <s v="https://twitter.com/KiuSum/status/1191297604539371520?s=19"/>
    <s v="twitter.com"/>
    <x v="34"/>
    <m/>
    <s v="http://pbs.twimg.com/profile_images/915596670959783936/8Hysdkh__normal.jpg"/>
    <x v="79"/>
    <d v="2019-11-06T00:00:00.000"/>
    <s v="08:29:37"/>
    <s v="https://twitter.com/kiusum/status/1191996042566422528"/>
    <m/>
    <m/>
    <s v="1191996042566422528"/>
    <s v="1191798414071209984"/>
    <b v="0"/>
    <n v="0"/>
    <s v="246951711"/>
    <b v="1"/>
    <s v="en"/>
    <m/>
    <s v="1191297604539371520"/>
    <b v="0"/>
    <n v="0"/>
    <s v=""/>
    <s v="Twitter for Android"/>
    <b v="0"/>
    <s v="1191798414071209984"/>
    <s v="Reply-To"/>
    <n v="0"/>
    <n v="0"/>
    <m/>
    <m/>
    <m/>
    <m/>
    <m/>
    <m/>
    <m/>
    <m/>
    <n v="4"/>
    <s v="1"/>
    <s v="1"/>
    <n v="2"/>
    <n v="6.451612903225806"/>
    <n v="1"/>
    <n v="3.225806451612903"/>
    <n v="0"/>
    <n v="0"/>
    <n v="28"/>
    <n v="90.3225806451613"/>
    <n v="31"/>
  </r>
  <r>
    <s v="kiusum"/>
    <s v="lifesciwestmin"/>
    <m/>
    <m/>
    <m/>
    <m/>
    <m/>
    <m/>
    <m/>
    <m/>
    <s v="No"/>
    <n v="182"/>
    <m/>
    <m/>
    <x v="1"/>
    <d v="2019-07-31T18:20:17.000"/>
    <s v="Ink dried._x000a_Is official._x000a_Emotionally, still in shock_x000a_Guess I'll be starting hashtag #LegoNutSciGradGoesPhD. Looking forward to new chapter w/ @sdeb68 @annacheshire1 @damienridge!_x000a__x000a_#WeAreWestminster #HelloWestminster @LifeSciWestmin @UniWestminster @uw_gs @uw_alumni @peter_bonfield https://t.co/XKHbyUJZ0H"/>
    <s v="https://twitter.com/KiuSum/status/1156495631411818498"/>
    <s v="twitter.com"/>
    <x v="8"/>
    <m/>
    <s v="http://pbs.twimg.com/profile_images/915596670959783936/8Hysdkh__normal.jpg"/>
    <x v="51"/>
    <d v="2019-07-31T00:00:00.000"/>
    <s v="18:20:17"/>
    <s v="https://twitter.com/kiusum/status/1156630679700086786"/>
    <m/>
    <m/>
    <s v="1156630679700086786"/>
    <m/>
    <b v="0"/>
    <n v="34"/>
    <s v=""/>
    <b v="1"/>
    <s v="en"/>
    <m/>
    <s v="1156495631411818498"/>
    <b v="0"/>
    <n v="0"/>
    <s v=""/>
    <s v="Twitter for Android"/>
    <b v="0"/>
    <s v="1156630679700086786"/>
    <s v="Reply-To"/>
    <n v="0"/>
    <n v="0"/>
    <m/>
    <m/>
    <m/>
    <m/>
    <m/>
    <m/>
    <m/>
    <m/>
    <n v="7"/>
    <s v="1"/>
    <s v="1"/>
    <n v="0"/>
    <n v="0"/>
    <n v="1"/>
    <n v="3.3333333333333335"/>
    <n v="0"/>
    <n v="0"/>
    <n v="29"/>
    <n v="96.66666666666667"/>
    <n v="30"/>
  </r>
  <r>
    <s v="kiusum"/>
    <s v="lifesciwestmin"/>
    <m/>
    <m/>
    <m/>
    <m/>
    <m/>
    <m/>
    <m/>
    <m/>
    <s v="No"/>
    <n v="183"/>
    <m/>
    <m/>
    <x v="1"/>
    <d v="2019-08-19T09:13:38.000"/>
    <s v="Yikes 🤯_x000a_A fully fledged student at @uw_gs @LifeSciWestmin @UniWestminster exactly in 1 month._x000a__x000a_Double yikes 😢_x000a_1 month 5 days before I leave job!_x000a__x000a_Triple yikes 😱_x000a_@ifstnews still looking for new me. Apply before is too late! 👇🏻_x000a__x000a_https://t.co/bHia8t7BYF_x000a__x000a_#LegoNutSciGradGoesPhD"/>
    <s v="https://twitter.com/ifstnews/status/1156849079181283329?s=19"/>
    <s v="twitter.com"/>
    <x v="11"/>
    <m/>
    <s v="http://pbs.twimg.com/profile_images/915596670959783936/8Hysdkh__normal.jpg"/>
    <x v="54"/>
    <d v="2019-08-19T00:00:00.000"/>
    <s v="09:13:38"/>
    <s v="https://twitter.com/kiusum/status/1163378477053206530"/>
    <m/>
    <m/>
    <s v="1163378477053206530"/>
    <s v="1156630683588186112"/>
    <b v="0"/>
    <n v="3"/>
    <s v="246951711"/>
    <b v="1"/>
    <s v="en"/>
    <m/>
    <s v="1156849079181283329"/>
    <b v="0"/>
    <n v="0"/>
    <s v=""/>
    <s v="Twitter for Android"/>
    <b v="0"/>
    <s v="1156630683588186112"/>
    <s v="Reply-To"/>
    <n v="0"/>
    <n v="0"/>
    <m/>
    <m/>
    <m/>
    <m/>
    <m/>
    <m/>
    <m/>
    <m/>
    <n v="7"/>
    <s v="1"/>
    <s v="1"/>
    <n v="0"/>
    <n v="0"/>
    <n v="0"/>
    <n v="0"/>
    <n v="0"/>
    <n v="0"/>
    <n v="37"/>
    <n v="100"/>
    <n v="37"/>
  </r>
  <r>
    <s v="kiusum"/>
    <s v="lifesciwestmin"/>
    <m/>
    <m/>
    <m/>
    <m/>
    <m/>
    <m/>
    <m/>
    <m/>
    <s v="No"/>
    <n v="184"/>
    <m/>
    <m/>
    <x v="1"/>
    <d v="2019-09-19T08:59:06.000"/>
    <s v="Helllllooooo @UniWestminster @uw_gs! A start to my new journey, as I (re)join Westminster Family. It feels real. No going back now, so here we go &amp;amp; I've butterflies in stomach..._x000a_#LegoNutSciGradGoesPhD #HelloWestminster #WeAreWestminster #phdlife @LifeSciWestmin  @peter_bonfield https://t.co/gmhSbwDBAi"/>
    <m/>
    <m/>
    <x v="10"/>
    <s v="https://pbs.twimg.com/ext_tw_video_thumb/1174608813435052032/pu/img/YHr02rpoeJjar46S.jpg"/>
    <s v="https://pbs.twimg.com/ext_tw_video_thumb/1174608813435052032/pu/img/YHr02rpoeJjar46S.jpg"/>
    <x v="53"/>
    <d v="2019-09-19T00:00:00.000"/>
    <s v="08:59:06"/>
    <s v="https://twitter.com/kiusum/status/1174608844758179840"/>
    <m/>
    <m/>
    <s v="1174608844758179840"/>
    <s v="1174378309096005632"/>
    <b v="0"/>
    <n v="4"/>
    <s v="246951711"/>
    <b v="0"/>
    <s v="en"/>
    <m/>
    <s v=""/>
    <b v="0"/>
    <n v="0"/>
    <s v=""/>
    <s v="Twitter for Android"/>
    <b v="0"/>
    <s v="1174378309096005632"/>
    <s v="Reply-To"/>
    <n v="0"/>
    <n v="0"/>
    <m/>
    <m/>
    <m/>
    <m/>
    <m/>
    <m/>
    <m/>
    <m/>
    <n v="7"/>
    <s v="1"/>
    <s v="1"/>
    <n v="0"/>
    <n v="0"/>
    <n v="0"/>
    <n v="0"/>
    <n v="0"/>
    <n v="0"/>
    <n v="37"/>
    <n v="100"/>
    <n v="37"/>
  </r>
  <r>
    <s v="kiusum"/>
    <s v="lifesciwestmin"/>
    <m/>
    <m/>
    <m/>
    <m/>
    <m/>
    <m/>
    <m/>
    <m/>
    <s v="No"/>
    <n v="185"/>
    <m/>
    <m/>
    <x v="1"/>
    <d v="2019-09-19T08:59:06.000"/>
    <s v="And that weird moment where you're sitting in room with other PhD newbies &amp;amp; you feel like you recognise them from somewhere but not sure where..._x000a__x000a_And._x000a_I._x000a_Still._x000a_Have._x000a_First._x000a_Day._x000a_Nerve._x000a__x000a_@uw_gs @UniWestminster @LifeSciWestmin #LegoNutSciGradGoesPhD #phdlife #phdchat #gradschool"/>
    <m/>
    <m/>
    <x v="12"/>
    <m/>
    <s v="http://pbs.twimg.com/profile_images/915596670959783936/8Hysdkh__normal.jpg"/>
    <x v="53"/>
    <d v="2019-09-19T00:00:00.000"/>
    <s v="08:59:06"/>
    <s v="https://twitter.com/kiusum/status/1174608847140470785"/>
    <m/>
    <m/>
    <s v="1174608847140470785"/>
    <s v="1174608844758179840"/>
    <b v="0"/>
    <n v="4"/>
    <s v="246951711"/>
    <b v="0"/>
    <s v="en"/>
    <m/>
    <s v=""/>
    <b v="0"/>
    <n v="0"/>
    <s v=""/>
    <s v="Twitter for Android"/>
    <b v="0"/>
    <s v="1174608844758179840"/>
    <s v="Reply-To"/>
    <n v="0"/>
    <n v="0"/>
    <m/>
    <m/>
    <m/>
    <m/>
    <m/>
    <m/>
    <m/>
    <m/>
    <n v="7"/>
    <s v="1"/>
    <s v="1"/>
    <n v="1"/>
    <n v="2.5"/>
    <n v="1"/>
    <n v="2.5"/>
    <n v="0"/>
    <n v="0"/>
    <n v="38"/>
    <n v="95"/>
    <n v="40"/>
  </r>
  <r>
    <s v="kiusum"/>
    <s v="lifesciwestmin"/>
    <m/>
    <m/>
    <m/>
    <m/>
    <m/>
    <m/>
    <m/>
    <m/>
    <s v="No"/>
    <n v="186"/>
    <m/>
    <m/>
    <x v="1"/>
    <d v="2019-09-27T19:53:53.000"/>
    <s v="Brain 🧠 now in need of urgent rest before another round of orientation days next week._x000a__x000a_But big shout out to Drs Nina Porakishvilli &amp;amp; Alexander Bolotov for keeping us sane, not to mentioned their brilliant energy to keep us awake!_x000a__x000a_#LegoNutSciGradGoesPhD @LifeSciWestmin @UW_BMS"/>
    <m/>
    <m/>
    <x v="11"/>
    <m/>
    <s v="http://pbs.twimg.com/profile_images/915596670959783936/8Hysdkh__normal.jpg"/>
    <x v="56"/>
    <d v="2019-09-27T00:00:00.000"/>
    <s v="19:53:53"/>
    <s v="https://twitter.com/kiusum/status/1177672729912381441"/>
    <m/>
    <m/>
    <s v="1177672729912381441"/>
    <s v="1177672728196927489"/>
    <b v="0"/>
    <n v="0"/>
    <s v="246951711"/>
    <b v="0"/>
    <s v="en"/>
    <m/>
    <s v=""/>
    <b v="0"/>
    <n v="0"/>
    <s v=""/>
    <s v="Twitter for Android"/>
    <b v="0"/>
    <s v="1177672728196927489"/>
    <s v="Reply-To"/>
    <n v="0"/>
    <n v="0"/>
    <m/>
    <m/>
    <m/>
    <m/>
    <m/>
    <m/>
    <m/>
    <m/>
    <n v="7"/>
    <s v="1"/>
    <s v="1"/>
    <n v="2"/>
    <n v="4.651162790697675"/>
    <n v="1"/>
    <n v="2.3255813953488373"/>
    <n v="0"/>
    <n v="0"/>
    <n v="40"/>
    <n v="93.02325581395348"/>
    <n v="43"/>
  </r>
  <r>
    <s v="kiusum"/>
    <s v="lifesciwestmin"/>
    <m/>
    <m/>
    <m/>
    <m/>
    <m/>
    <m/>
    <m/>
    <m/>
    <s v="No"/>
    <n v="187"/>
    <m/>
    <m/>
    <x v="1"/>
    <d v="2019-10-17T20:03:03.000"/>
    <s v="Y1W3D4_x000a__x000a_More inspiration as we had Prof Frank Hu (@HarvardChanSPH) presenting a seminar at @LifeSciWestmin today! Such an insightful presentation and importance of having personalised nutrition._x000a__x000a_#LegoNutSciGradGoesPhD #phdlife_x000a__x000a_https://t.co/99Avfdu0QA"/>
    <s v="https://twitter.com/KiuSum/status/1184809908652433408?s=19"/>
    <s v="twitter.com"/>
    <x v="17"/>
    <m/>
    <s v="http://pbs.twimg.com/profile_images/915596670959783936/8Hysdkh__normal.jpg"/>
    <x v="68"/>
    <d v="2019-10-17T00:00:00.000"/>
    <s v="20:03:03"/>
    <s v="https://twitter.com/kiusum/status/1184922792636092423"/>
    <m/>
    <m/>
    <s v="1184922792636092423"/>
    <s v="1184545573564796930"/>
    <b v="0"/>
    <n v="0"/>
    <s v="246951711"/>
    <b v="1"/>
    <s v="en"/>
    <m/>
    <s v="1184809908652433408"/>
    <b v="0"/>
    <n v="0"/>
    <s v=""/>
    <s v="Twitter for Android"/>
    <b v="0"/>
    <s v="1184545573564796930"/>
    <s v="Reply-To"/>
    <n v="0"/>
    <n v="0"/>
    <m/>
    <m/>
    <m/>
    <m/>
    <m/>
    <m/>
    <m/>
    <m/>
    <n v="7"/>
    <s v="1"/>
    <s v="1"/>
    <n v="2"/>
    <n v="7.142857142857143"/>
    <n v="0"/>
    <n v="0"/>
    <n v="0"/>
    <n v="0"/>
    <n v="26"/>
    <n v="92.85714285714286"/>
    <n v="28"/>
  </r>
  <r>
    <s v="kiusum"/>
    <s v="lifesciwestmin"/>
    <m/>
    <m/>
    <m/>
    <m/>
    <m/>
    <m/>
    <m/>
    <m/>
    <s v="No"/>
    <n v="188"/>
    <m/>
    <m/>
    <x v="1"/>
    <d v="2019-11-06T10:10:28.000"/>
    <s v="Y1W6D3_x000a__x000a_Taking a pit stop this morning &amp;amp; travelling via @LifeSciWestmin PhD office. Thought to check in on Evelyn 🌿 as haven't seen her for 5 days. Yikes. 😢 As least she's standing up. Just. (unlike last time when I left her for 7 days. That was painful)_x000a__x000a_#LegoNutSciGradGoesPhD https://t.co/bFkeUonrUZ"/>
    <m/>
    <m/>
    <x v="11"/>
    <s v="https://pbs.twimg.com/media/EIrpKdgX0AAXsAt.jpg"/>
    <s v="https://pbs.twimg.com/media/EIrpKdgX0AAXsAt.jpg"/>
    <x v="80"/>
    <d v="2019-11-06T00:00:00.000"/>
    <s v="10:10:28"/>
    <s v="https://twitter.com/kiusum/status/1192021423830818816"/>
    <m/>
    <m/>
    <s v="1192021423830818816"/>
    <s v="1191996042566422528"/>
    <b v="0"/>
    <n v="0"/>
    <s v="246951711"/>
    <b v="0"/>
    <s v="en"/>
    <m/>
    <s v=""/>
    <b v="0"/>
    <n v="0"/>
    <s v=""/>
    <s v="Twitter for Android"/>
    <b v="0"/>
    <s v="1191996042566422528"/>
    <s v="Reply-To"/>
    <n v="0"/>
    <n v="0"/>
    <m/>
    <m/>
    <m/>
    <m/>
    <m/>
    <m/>
    <m/>
    <m/>
    <n v="7"/>
    <s v="1"/>
    <s v="1"/>
    <n v="0"/>
    <n v="0"/>
    <n v="1"/>
    <n v="2.127659574468085"/>
    <n v="0"/>
    <n v="0"/>
    <n v="46"/>
    <n v="97.87234042553192"/>
    <n v="47"/>
  </r>
  <r>
    <s v="kiusum"/>
    <s v="nutritionsoc"/>
    <m/>
    <m/>
    <m/>
    <m/>
    <m/>
    <m/>
    <m/>
    <m/>
    <s v="No"/>
    <n v="189"/>
    <m/>
    <m/>
    <x v="1"/>
    <d v="2019-09-10T17:02:58.000"/>
    <s v="I am deeply grateful &amp;amp; taken aback by the amount of support._x000a__x000a_Am very exciting &amp;amp; looking forward to collaborate w/ everyone, championing #studentengagement via 2 new roles as Student Officer @RAISEnetwork &amp;amp; Chair of Student Section @NutritionSoc alongside #LegoNutSciGradGoesPhD!!"/>
    <m/>
    <m/>
    <x v="31"/>
    <m/>
    <s v="http://pbs.twimg.com/profile_images/915596670959783936/8Hysdkh__normal.jpg"/>
    <x v="76"/>
    <d v="2019-09-10T00:00:00.000"/>
    <s v="17:02:58"/>
    <s v="https://twitter.com/kiusum/status/1171469123815014400"/>
    <m/>
    <m/>
    <s v="1171469123815014400"/>
    <s v="1168232414327562241"/>
    <b v="0"/>
    <n v="3"/>
    <s v="246951711"/>
    <b v="0"/>
    <s v="en"/>
    <m/>
    <s v=""/>
    <b v="0"/>
    <n v="0"/>
    <s v=""/>
    <s v="Twitter for Android"/>
    <b v="0"/>
    <s v="1168232414327562241"/>
    <s v="Reply-To"/>
    <n v="0"/>
    <n v="0"/>
    <m/>
    <m/>
    <m/>
    <m/>
    <m/>
    <m/>
    <m/>
    <m/>
    <n v="2"/>
    <s v="1"/>
    <s v="1"/>
    <n v="3"/>
    <n v="7.5"/>
    <n v="0"/>
    <n v="0"/>
    <n v="0"/>
    <n v="0"/>
    <n v="37"/>
    <n v="92.5"/>
    <n v="40"/>
  </r>
  <r>
    <s v="kiusum"/>
    <s v="nutritionsoc"/>
    <m/>
    <m/>
    <m/>
    <m/>
    <m/>
    <m/>
    <m/>
    <m/>
    <s v="No"/>
    <n v="190"/>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2"/>
    <s v="1"/>
    <s v="1"/>
    <m/>
    <m/>
    <m/>
    <m/>
    <m/>
    <m/>
    <m/>
    <m/>
    <m/>
  </r>
  <r>
    <s v="kiusum"/>
    <s v="ns_ceo"/>
    <m/>
    <m/>
    <m/>
    <m/>
    <m/>
    <m/>
    <m/>
    <m/>
    <s v="No"/>
    <n v="191"/>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1"/>
    <s v="1"/>
    <s v="1"/>
    <m/>
    <m/>
    <m/>
    <m/>
    <m/>
    <m/>
    <m/>
    <m/>
    <m/>
  </r>
  <r>
    <s v="kiusum"/>
    <s v="j_lovegrove"/>
    <m/>
    <m/>
    <m/>
    <m/>
    <m/>
    <m/>
    <m/>
    <m/>
    <s v="No"/>
    <n v="192"/>
    <m/>
    <m/>
    <x v="1"/>
    <d v="2019-11-06T22:47:06.000"/>
    <s v="Y1W6D3 (cont)_x000a__x000a_V grateful for the warm welcome &amp;amp; making me feel at ease (thank you @j_lovegrove @NS_CEO et al) as I attended my 1st @NutritionSoc Council Meeting as Chair of Student Section. Looking fwd to continue enhancing activities for student members._x000a__x000a_#LegoNutSciGradGoesPhD"/>
    <m/>
    <m/>
    <x v="11"/>
    <m/>
    <s v="http://pbs.twimg.com/profile_images/915596670959783936/8Hysdkh__normal.jpg"/>
    <x v="81"/>
    <d v="2019-11-06T00:00:00.000"/>
    <s v="22:47:06"/>
    <s v="https://twitter.com/kiusum/status/1192211836940234752"/>
    <m/>
    <m/>
    <s v="1192211836940234752"/>
    <s v="1192021423830818816"/>
    <b v="0"/>
    <n v="4"/>
    <s v="246951711"/>
    <b v="0"/>
    <s v="en"/>
    <m/>
    <s v=""/>
    <b v="0"/>
    <n v="1"/>
    <s v=""/>
    <s v="Twitter for Android"/>
    <b v="0"/>
    <s v="1192021423830818816"/>
    <s v="Reply-To"/>
    <n v="0"/>
    <n v="0"/>
    <m/>
    <m/>
    <m/>
    <m/>
    <m/>
    <m/>
    <m/>
    <m/>
    <n v="1"/>
    <s v="1"/>
    <s v="1"/>
    <n v="5"/>
    <n v="11.627906976744185"/>
    <n v="0"/>
    <n v="0"/>
    <n v="0"/>
    <n v="0"/>
    <n v="38"/>
    <n v="88.37209302325581"/>
    <n v="43"/>
  </r>
  <r>
    <s v="profsallybrown"/>
    <s v="profsallybrown"/>
    <m/>
    <m/>
    <m/>
    <m/>
    <m/>
    <m/>
    <m/>
    <m/>
    <s v="No"/>
    <n v="193"/>
    <m/>
    <m/>
    <x v="3"/>
    <d v="2019-11-12T13:58:55.000"/>
    <s v="What do you think are the best teaching and learning conferences around in the UK and nearby? Mine would include Seda, SRHE, solstice, all Ireland Society for higher education, RAISE, AdvanceHE  and what else?"/>
    <m/>
    <m/>
    <x v="0"/>
    <m/>
    <s v="http://pbs.twimg.com/profile_images/969244225689833473/_S2XNjmi_normal.jpg"/>
    <x v="82"/>
    <d v="2019-11-12T00:00:00.000"/>
    <s v="13:58:55"/>
    <s v="https://twitter.com/profsallybrown/status/1194253241795719168"/>
    <m/>
    <m/>
    <s v="1194253241795719168"/>
    <m/>
    <b v="1"/>
    <n v="50"/>
    <s v=""/>
    <b v="0"/>
    <s v="en"/>
    <m/>
    <s v=""/>
    <b v="0"/>
    <n v="7"/>
    <s v=""/>
    <s v="Twitter for iPhone"/>
    <b v="0"/>
    <s v="1194253241795719168"/>
    <s v="Reply-To"/>
    <n v="0"/>
    <n v="0"/>
    <m/>
    <m/>
    <m/>
    <m/>
    <m/>
    <m/>
    <m/>
    <m/>
    <n v="1"/>
    <s v="3"/>
    <s v="3"/>
    <n v="1"/>
    <n v="2.9411764705882355"/>
    <n v="0"/>
    <n v="0"/>
    <n v="0"/>
    <n v="0"/>
    <n v="33"/>
    <n v="97.05882352941177"/>
    <n v="34"/>
  </r>
  <r>
    <s v="suebecks"/>
    <s v="profsallybrown"/>
    <m/>
    <m/>
    <m/>
    <m/>
    <m/>
    <m/>
    <m/>
    <m/>
    <s v="No"/>
    <n v="194"/>
    <m/>
    <m/>
    <x v="2"/>
    <d v="2019-11-12T17:18:00.000"/>
    <s v="@ProfSallyBrown Social Media for Learning in Higher Education which is hosted at Edge Hill Uni this year on December 19th _x000a_https://t.co/VSJErQuYKV"/>
    <s v="https://www.edgehill.ac.uk/clt/conference-2014/social-media-for-learning-in-higher-education-conference-2019/"/>
    <s v="ac.uk"/>
    <x v="0"/>
    <m/>
    <s v="http://pbs.twimg.com/profile_images/1169988780637528064/ZfOi1CD8_normal.jpg"/>
    <x v="83"/>
    <d v="2019-11-12T00:00:00.000"/>
    <s v="17:18:00"/>
    <s v="https://twitter.com/suebecks/status/1194303343566479365"/>
    <m/>
    <m/>
    <s v="1194303343566479365"/>
    <s v="1194253241795719168"/>
    <b v="0"/>
    <n v="11"/>
    <s v="1561332966"/>
    <b v="0"/>
    <s v="en"/>
    <m/>
    <s v=""/>
    <b v="0"/>
    <n v="3"/>
    <s v=""/>
    <s v="Twitter Web App"/>
    <b v="0"/>
    <s v="1194253241795719168"/>
    <s v="Reply-To"/>
    <n v="0"/>
    <n v="0"/>
    <m/>
    <m/>
    <m/>
    <m/>
    <m/>
    <m/>
    <m/>
    <m/>
    <n v="1"/>
    <s v="3"/>
    <s v="3"/>
    <n v="0"/>
    <n v="0"/>
    <n v="0"/>
    <n v="0"/>
    <n v="0"/>
    <n v="0"/>
    <n v="20"/>
    <n v="100"/>
    <n v="20"/>
  </r>
  <r>
    <s v="kiusum"/>
    <s v="a_l_t"/>
    <m/>
    <m/>
    <m/>
    <m/>
    <m/>
    <m/>
    <m/>
    <m/>
    <s v="No"/>
    <n v="195"/>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1"/>
    <s v="1"/>
    <s v="3"/>
    <n v="0"/>
    <n v="0"/>
    <n v="0"/>
    <n v="0"/>
    <n v="0"/>
    <n v="0"/>
    <n v="38"/>
    <n v="100"/>
    <n v="38"/>
  </r>
  <r>
    <s v="suebecks"/>
    <s v="a_l_t"/>
    <m/>
    <m/>
    <m/>
    <m/>
    <m/>
    <m/>
    <m/>
    <m/>
    <s v="No"/>
    <n v="196"/>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n v="0"/>
    <n v="0"/>
    <n v="0"/>
    <n v="0"/>
    <n v="0"/>
    <n v="0"/>
    <n v="13"/>
    <n v="100"/>
    <n v="13"/>
  </r>
  <r>
    <s v="kiusum"/>
    <s v="sfaulknerpando"/>
    <m/>
    <m/>
    <m/>
    <m/>
    <m/>
    <m/>
    <m/>
    <m/>
    <s v="No"/>
    <n v="197"/>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4"/>
    <s v="1"/>
    <s v="3"/>
    <m/>
    <m/>
    <m/>
    <m/>
    <m/>
    <m/>
    <m/>
    <m/>
    <m/>
  </r>
  <r>
    <s v="kiusum"/>
    <s v="sfaulknerpando"/>
    <m/>
    <m/>
    <m/>
    <m/>
    <m/>
    <m/>
    <m/>
    <m/>
    <s v="No"/>
    <n v="198"/>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sfaulknerpando"/>
    <m/>
    <m/>
    <m/>
    <m/>
    <m/>
    <m/>
    <m/>
    <m/>
    <s v="No"/>
    <n v="199"/>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sfaulknerpando"/>
    <m/>
    <m/>
    <m/>
    <m/>
    <m/>
    <m/>
    <m/>
    <m/>
    <s v="Yes"/>
    <n v="200"/>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socmedhe"/>
    <m/>
    <m/>
    <m/>
    <m/>
    <m/>
    <m/>
    <m/>
    <m/>
    <s v="No"/>
    <n v="201"/>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5"/>
    <s v="1"/>
    <s v="2"/>
    <n v="0"/>
    <n v="0"/>
    <n v="0"/>
    <n v="0"/>
    <n v="0"/>
    <n v="0"/>
    <n v="35"/>
    <n v="100"/>
    <n v="35"/>
  </r>
  <r>
    <s v="kiusum"/>
    <s v="socmedhe"/>
    <m/>
    <m/>
    <m/>
    <m/>
    <m/>
    <m/>
    <m/>
    <m/>
    <s v="No"/>
    <n v="202"/>
    <m/>
    <m/>
    <x v="1"/>
    <d v="2019-10-01T15:29:32.000"/>
    <s v="Task of the day = makes me ☺_x000a__x000a_You know it will be such an awesome session (hopefully if proposal gets accepted) when you resubmitted just to include the awesome @debbaff!_x000a__x000a_#LegoNutSciGradGoesPhD #phdlife #DreamTeam #SocMedHE19 @SocMedHE #AllVeryExcited_x000a__x000a_https://t.co/qwqyLokxP1"/>
    <s v="https://twitter.com/KiuSum/status/1177672741153103875?s=19"/>
    <s v="twitter.com"/>
    <x v="37"/>
    <m/>
    <s v="http://pbs.twimg.com/profile_images/915596670959783936/8Hysdkh__normal.jpg"/>
    <x v="87"/>
    <d v="2019-10-01T00:00:00.000"/>
    <s v="15:29:32"/>
    <s v="https://twitter.com/kiusum/status/1179055753618952192"/>
    <m/>
    <m/>
    <s v="1179055753618952192"/>
    <s v="1179027261149896710"/>
    <b v="0"/>
    <n v="1"/>
    <s v="246951711"/>
    <b v="1"/>
    <s v="en"/>
    <m/>
    <s v="1177672741153103875"/>
    <b v="0"/>
    <n v="0"/>
    <s v=""/>
    <s v="Twitter for Android"/>
    <b v="0"/>
    <s v="1179027261149896710"/>
    <s v="Reply-To"/>
    <n v="0"/>
    <n v="0"/>
    <m/>
    <m/>
    <m/>
    <m/>
    <m/>
    <m/>
    <m/>
    <m/>
    <n v="5"/>
    <s v="1"/>
    <s v="2"/>
    <m/>
    <m/>
    <m/>
    <m/>
    <m/>
    <m/>
    <m/>
    <m/>
    <m/>
  </r>
  <r>
    <s v="kiusum"/>
    <s v="socmedhe"/>
    <m/>
    <m/>
    <m/>
    <m/>
    <m/>
    <m/>
    <m/>
    <m/>
    <s v="No"/>
    <n v="203"/>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5"/>
    <s v="1"/>
    <s v="2"/>
    <m/>
    <m/>
    <m/>
    <m/>
    <m/>
    <m/>
    <m/>
    <m/>
    <m/>
  </r>
  <r>
    <s v="kiusum"/>
    <s v="socmedhe"/>
    <m/>
    <m/>
    <m/>
    <m/>
    <m/>
    <m/>
    <m/>
    <m/>
    <s v="No"/>
    <n v="204"/>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5"/>
    <s v="1"/>
    <s v="2"/>
    <m/>
    <m/>
    <m/>
    <m/>
    <m/>
    <m/>
    <m/>
    <m/>
    <m/>
  </r>
  <r>
    <s v="suebecks"/>
    <s v="socmedhe"/>
    <m/>
    <m/>
    <m/>
    <m/>
    <m/>
    <m/>
    <m/>
    <m/>
    <s v="No"/>
    <n v="205"/>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2"/>
    <m/>
    <m/>
    <m/>
    <m/>
    <m/>
    <m/>
    <m/>
    <m/>
    <m/>
  </r>
  <r>
    <s v="kiusum"/>
    <s v="wonkhe"/>
    <m/>
    <m/>
    <m/>
    <m/>
    <m/>
    <m/>
    <m/>
    <m/>
    <s v="No"/>
    <n v="206"/>
    <m/>
    <m/>
    <x v="1"/>
    <d v="2019-11-04T20:00:29.000"/>
    <s v="Y1W6D1_x000a__x000a_Spent today at day 1 of the amazing 👌🏻#WonkFest @Wonkhe!! So brilliant and can't wait to be back tomorrow!_x000a__x000a_https://t.co/MQIyB6JS3Q _x000a__x000a_#LegoNutSciGradGoesPhD #phdlife #phdchat #conference #HigherEducation #StudentEngagement @RAISEnetwork"/>
    <s v="https://twitter.com/KiuSum/status/1191290763214303232?s=19"/>
    <s v="twitter.com"/>
    <x v="32"/>
    <m/>
    <s v="http://pbs.twimg.com/profile_images/915596670959783936/8Hysdkh__normal.jpg"/>
    <x v="77"/>
    <d v="2019-11-04T00:00:00.000"/>
    <s v="20:00:29"/>
    <s v="https://twitter.com/kiusum/status/1191445128793210882"/>
    <m/>
    <m/>
    <s v="1191445128793210882"/>
    <s v="1190261144243576833"/>
    <b v="0"/>
    <n v="1"/>
    <s v="246951711"/>
    <b v="1"/>
    <s v="en"/>
    <m/>
    <s v="1191290763214303232"/>
    <b v="0"/>
    <n v="0"/>
    <s v=""/>
    <s v="Twitter for Android"/>
    <b v="0"/>
    <s v="1190261144243576833"/>
    <s v="Reply-To"/>
    <n v="0"/>
    <n v="0"/>
    <m/>
    <m/>
    <m/>
    <m/>
    <m/>
    <m/>
    <m/>
    <m/>
    <n v="7"/>
    <s v="1"/>
    <s v="3"/>
    <m/>
    <m/>
    <m/>
    <m/>
    <m/>
    <m/>
    <m/>
    <m/>
    <m/>
  </r>
  <r>
    <s v="kiusum"/>
    <s v="wonkhe"/>
    <m/>
    <m/>
    <m/>
    <m/>
    <m/>
    <m/>
    <m/>
    <m/>
    <s v="No"/>
    <n v="207"/>
    <m/>
    <m/>
    <x v="1"/>
    <d v="2019-11-05T19:24:17.000"/>
    <s v="Y1W6D2_x000a__x000a_Am all &quot;WonkHe-d&quot; out._x000a__x000a_https://t.co/k9DPyqMfrZ _x000a__x000a_From policy, politic &amp;amp; higher education. What a festival full of discussions on the future of universities. Great to have attended &amp;amp; learning things beyond my comfort zone of HE. _x000a__x000a_#LegoNutSciGradGoesPhD #WonkFest @Wonkhe"/>
    <s v="https://twitter.com/KiuSum/status/1191645871902990336?s=19"/>
    <s v="twitter.com"/>
    <x v="38"/>
    <m/>
    <s v="http://pbs.twimg.com/profile_images/915596670959783936/8Hysdkh__normal.jpg"/>
    <x v="88"/>
    <d v="2019-11-05T00:00:00.000"/>
    <s v="19:24:17"/>
    <s v="https://twitter.com/kiusum/status/1191798408320823302"/>
    <m/>
    <m/>
    <s v="1191798408320823302"/>
    <s v="1191445128793210882"/>
    <b v="0"/>
    <n v="0"/>
    <s v="246951711"/>
    <b v="1"/>
    <s v="en"/>
    <m/>
    <s v="1191645871902990336"/>
    <b v="0"/>
    <n v="0"/>
    <s v=""/>
    <s v="Twitter for Android"/>
    <b v="0"/>
    <s v="1191445128793210882"/>
    <s v="Reply-To"/>
    <n v="0"/>
    <n v="0"/>
    <m/>
    <m/>
    <m/>
    <m/>
    <m/>
    <m/>
    <m/>
    <m/>
    <n v="7"/>
    <s v="1"/>
    <s v="3"/>
    <n v="2"/>
    <n v="5.128205128205129"/>
    <n v="0"/>
    <n v="0"/>
    <n v="0"/>
    <n v="0"/>
    <n v="37"/>
    <n v="94.87179487179488"/>
    <n v="39"/>
  </r>
  <r>
    <s v="kiusum"/>
    <s v="wonkhe"/>
    <m/>
    <m/>
    <m/>
    <m/>
    <m/>
    <m/>
    <m/>
    <m/>
    <s v="No"/>
    <n v="208"/>
    <m/>
    <m/>
    <x v="1"/>
    <d v="2019-11-05T19:24:18.000"/>
    <s v="Y1W6D2 (cont)_x000a__x000a_@Wonkhe #WonkFest definitely helped me realised what I can do &amp;amp; provided me w/ inspirations &amp;amp; aspirations on what I be in #HigherEducation. Such an eye opening festival. Thanks you._x000a__x000a_https://t.co/UwNYFXJBL0 _x000a__x000a_#LegoNutSciGradGoesPhD #phdlife  @RAISEnetwork"/>
    <s v="https://twitter.com/KiuSum/status/1191770780511752194?s=19"/>
    <s v="twitter.com"/>
    <x v="33"/>
    <m/>
    <s v="http://pbs.twimg.com/profile_images/915596670959783936/8Hysdkh__normal.jpg"/>
    <x v="78"/>
    <d v="2019-11-05T00:00:00.000"/>
    <s v="19:24:18"/>
    <s v="https://twitter.com/kiusum/status/1191798410334130176"/>
    <m/>
    <m/>
    <s v="1191798410334130176"/>
    <s v="1191798408320823302"/>
    <b v="0"/>
    <n v="1"/>
    <s v="246951711"/>
    <b v="1"/>
    <s v="en"/>
    <m/>
    <s v="1191770780511752194"/>
    <b v="0"/>
    <n v="1"/>
    <s v=""/>
    <s v="Twitter for Android"/>
    <b v="0"/>
    <s v="1191798408320823302"/>
    <s v="Reply-To"/>
    <n v="0"/>
    <n v="0"/>
    <m/>
    <m/>
    <m/>
    <m/>
    <m/>
    <m/>
    <m/>
    <m/>
    <n v="7"/>
    <s v="1"/>
    <s v="3"/>
    <m/>
    <m/>
    <m/>
    <m/>
    <m/>
    <m/>
    <m/>
    <m/>
    <m/>
  </r>
  <r>
    <s v="kiusum"/>
    <s v="wonkhe"/>
    <m/>
    <m/>
    <m/>
    <m/>
    <m/>
    <m/>
    <m/>
    <m/>
    <s v="No"/>
    <n v="209"/>
    <m/>
    <m/>
    <x v="1"/>
    <d v="2019-11-05T19:24:18.000"/>
    <s v="Y1W6D2 (cont.)_x000a__x000a_Just need to mention the bottles though. 💯👌🏻_x000a__x000a_https://t.co/hlKmq5uiwb _x000a__x000a_#WonkFest @Wonkhe #LegoNutSciGradGoesPhD"/>
    <s v="https://twitter.com/KiuSum/status/1191690238189604864?s=19"/>
    <s v="twitter.com"/>
    <x v="34"/>
    <m/>
    <s v="http://pbs.twimg.com/profile_images/915596670959783936/8Hysdkh__normal.jpg"/>
    <x v="78"/>
    <d v="2019-11-05T00:00:00.000"/>
    <s v="19:24:18"/>
    <s v="https://twitter.com/kiusum/status/1191798412188012544"/>
    <m/>
    <m/>
    <s v="1191798412188012544"/>
    <s v="1191798410334130176"/>
    <b v="0"/>
    <n v="0"/>
    <s v="246951711"/>
    <b v="1"/>
    <s v="en"/>
    <m/>
    <s v="1191690238189604864"/>
    <b v="0"/>
    <n v="0"/>
    <s v=""/>
    <s v="Twitter for Android"/>
    <b v="0"/>
    <s v="1191798410334130176"/>
    <s v="Reply-To"/>
    <n v="0"/>
    <n v="0"/>
    <m/>
    <m/>
    <m/>
    <m/>
    <m/>
    <m/>
    <m/>
    <m/>
    <n v="7"/>
    <s v="1"/>
    <s v="3"/>
    <n v="0"/>
    <n v="0"/>
    <n v="0"/>
    <n v="0"/>
    <n v="0"/>
    <n v="0"/>
    <n v="12"/>
    <n v="100"/>
    <n v="12"/>
  </r>
  <r>
    <s v="kiusum"/>
    <s v="wonkhe"/>
    <m/>
    <m/>
    <m/>
    <m/>
    <m/>
    <m/>
    <m/>
    <m/>
    <s v="No"/>
    <n v="210"/>
    <m/>
    <m/>
    <x v="1"/>
    <d v="2019-11-05T19:24:19.000"/>
    <s v="Y1W6D2 (cont.)_x000a__x000a_Oh, and not forgetting the NO dress code!! 👍🏻 #WonkFest @Wonkhe_x000a__x000a_https://t.co/kGkWQKloLD _x000a__x000a_#LegoNutSciGradGoesPhD"/>
    <s v="https://twitter.com/KiuSum/status/1191696756347678725?s=19"/>
    <s v="twitter.com"/>
    <x v="34"/>
    <m/>
    <s v="http://pbs.twimg.com/profile_images/915596670959783936/8Hysdkh__normal.jpg"/>
    <x v="89"/>
    <d v="2019-11-05T00:00:00.000"/>
    <s v="19:24:19"/>
    <s v="https://twitter.com/kiusum/status/1191798414071209984"/>
    <m/>
    <m/>
    <s v="1191798414071209984"/>
    <s v="1191798412188012544"/>
    <b v="0"/>
    <n v="0"/>
    <s v="246951711"/>
    <b v="1"/>
    <s v="en"/>
    <m/>
    <s v="1191696756347678725"/>
    <b v="0"/>
    <n v="0"/>
    <s v=""/>
    <s v="Twitter for Android"/>
    <b v="0"/>
    <s v="1191798412188012544"/>
    <s v="Reply-To"/>
    <n v="0"/>
    <n v="0"/>
    <m/>
    <m/>
    <m/>
    <m/>
    <m/>
    <m/>
    <m/>
    <m/>
    <n v="7"/>
    <s v="1"/>
    <s v="3"/>
    <n v="0"/>
    <n v="0"/>
    <n v="0"/>
    <n v="0"/>
    <n v="0"/>
    <n v="0"/>
    <n v="13"/>
    <n v="100"/>
    <n v="13"/>
  </r>
  <r>
    <s v="kiusum"/>
    <s v="wonkhe"/>
    <m/>
    <m/>
    <m/>
    <m/>
    <m/>
    <m/>
    <m/>
    <m/>
    <s v="No"/>
    <n v="211"/>
    <m/>
    <m/>
    <x v="1"/>
    <d v="2019-11-06T08:29:37.000"/>
    <s v="Y1W6D3_x000a__x000a_Am pleased to say your twitter feeds resumes back to normal (until next conference) and me not going mad on it, constantly tweeting about the amazing @Wonkhe #WonkFest!_x000a__x000a_https://t.co/HwqSHurwbj_x000a__x000a_@RAISEnetwork #LegoNutSciGradGoesPhD"/>
    <s v="https://twitter.com/KiuSum/status/1191297604539371520?s=19"/>
    <s v="twitter.com"/>
    <x v="34"/>
    <m/>
    <s v="http://pbs.twimg.com/profile_images/915596670959783936/8Hysdkh__normal.jpg"/>
    <x v="79"/>
    <d v="2019-11-06T00:00:00.000"/>
    <s v="08:29:37"/>
    <s v="https://twitter.com/kiusum/status/1191996042566422528"/>
    <m/>
    <m/>
    <s v="1191996042566422528"/>
    <s v="1191798414071209984"/>
    <b v="0"/>
    <n v="0"/>
    <s v="246951711"/>
    <b v="1"/>
    <s v="en"/>
    <m/>
    <s v="1191297604539371520"/>
    <b v="0"/>
    <n v="0"/>
    <s v=""/>
    <s v="Twitter for Android"/>
    <b v="0"/>
    <s v="1191798414071209984"/>
    <s v="Reply-To"/>
    <n v="0"/>
    <n v="0"/>
    <m/>
    <m/>
    <m/>
    <m/>
    <m/>
    <m/>
    <m/>
    <m/>
    <n v="7"/>
    <s v="1"/>
    <s v="3"/>
    <m/>
    <m/>
    <m/>
    <m/>
    <m/>
    <m/>
    <m/>
    <m/>
    <m/>
  </r>
  <r>
    <s v="kiusum"/>
    <s v="wonkhe"/>
    <m/>
    <m/>
    <m/>
    <m/>
    <m/>
    <m/>
    <m/>
    <m/>
    <s v="No"/>
    <n v="212"/>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7"/>
    <s v="1"/>
    <s v="3"/>
    <m/>
    <m/>
    <m/>
    <m/>
    <m/>
    <m/>
    <m/>
    <m/>
    <m/>
  </r>
  <r>
    <s v="suebecks"/>
    <s v="wonkhe"/>
    <m/>
    <m/>
    <m/>
    <m/>
    <m/>
    <m/>
    <m/>
    <m/>
    <s v="No"/>
    <n v="213"/>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debbaff"/>
    <m/>
    <m/>
    <m/>
    <m/>
    <m/>
    <m/>
    <m/>
    <m/>
    <s v="Yes"/>
    <n v="214"/>
    <m/>
    <m/>
    <x v="1"/>
    <d v="2019-10-01T15:29:32.000"/>
    <s v="Task of the day = makes me ☺_x000a__x000a_You know it will be such an awesome session (hopefully if proposal gets accepted) when you resubmitted just to include the awesome @debbaff!_x000a__x000a_#LegoNutSciGradGoesPhD #phdlife #DreamTeam #SocMedHE19 @SocMedHE #AllVeryExcited_x000a__x000a_https://t.co/qwqyLokxP1"/>
    <s v="https://twitter.com/KiuSum/status/1177672741153103875?s=19"/>
    <s v="twitter.com"/>
    <x v="37"/>
    <m/>
    <s v="http://pbs.twimg.com/profile_images/915596670959783936/8Hysdkh__normal.jpg"/>
    <x v="87"/>
    <d v="2019-10-01T00:00:00.000"/>
    <s v="15:29:32"/>
    <s v="https://twitter.com/kiusum/status/1179055753618952192"/>
    <m/>
    <m/>
    <s v="1179055753618952192"/>
    <s v="1179027261149896710"/>
    <b v="0"/>
    <n v="1"/>
    <s v="246951711"/>
    <b v="1"/>
    <s v="en"/>
    <m/>
    <s v="1177672741153103875"/>
    <b v="0"/>
    <n v="0"/>
    <s v=""/>
    <s v="Twitter for Android"/>
    <b v="0"/>
    <s v="1179027261149896710"/>
    <s v="Reply-To"/>
    <n v="0"/>
    <n v="0"/>
    <m/>
    <m/>
    <m/>
    <m/>
    <m/>
    <m/>
    <m/>
    <m/>
    <n v="4"/>
    <s v="1"/>
    <s v="3"/>
    <n v="2"/>
    <n v="5.714285714285714"/>
    <n v="0"/>
    <n v="0"/>
    <n v="0"/>
    <n v="0"/>
    <n v="33"/>
    <n v="94.28571428571429"/>
    <n v="35"/>
  </r>
  <r>
    <s v="kiusum"/>
    <s v="debbaff"/>
    <m/>
    <m/>
    <m/>
    <m/>
    <m/>
    <m/>
    <m/>
    <m/>
    <s v="Yes"/>
    <n v="21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debbaff"/>
    <m/>
    <m/>
    <m/>
    <m/>
    <m/>
    <m/>
    <m/>
    <m/>
    <s v="Yes"/>
    <n v="216"/>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debbaff"/>
    <m/>
    <m/>
    <m/>
    <m/>
    <m/>
    <m/>
    <m/>
    <m/>
    <s v="Yes"/>
    <n v="217"/>
    <m/>
    <m/>
    <x v="1"/>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3"/>
    <m/>
    <m/>
    <m/>
    <m/>
    <m/>
    <m/>
    <m/>
    <m/>
    <m/>
  </r>
  <r>
    <s v="kiusum"/>
    <s v="kiusum"/>
    <m/>
    <m/>
    <m/>
    <m/>
    <m/>
    <m/>
    <m/>
    <m/>
    <s v="No"/>
    <n v="218"/>
    <m/>
    <m/>
    <x v="3"/>
    <d v="2019-07-31T18:20:18.000"/>
    <s v="Am very grateful &amp;amp; blessed for this opportunity, and it's been an emotional rollacoaster. Very excited yet nervous (as one would be) &amp;amp; strange that I'll be back for my 3rd ID card!_x000a__x000a_Any tips for a new PhD student?_x000a__x000a_#LegoNutSciGradGoesPhD #phdlife #phdchat"/>
    <m/>
    <m/>
    <x v="9"/>
    <m/>
    <s v="http://pbs.twimg.com/profile_images/915596670959783936/8Hysdkh__normal.jpg"/>
    <x v="57"/>
    <d v="2019-07-31T00:00:00.000"/>
    <s v="18:20:18"/>
    <s v="https://twitter.com/kiusum/status/1156630681734324224"/>
    <m/>
    <m/>
    <s v="1156630681734324224"/>
    <s v="1156630679700086786"/>
    <b v="0"/>
    <n v="1"/>
    <s v="246951711"/>
    <b v="0"/>
    <s v="en"/>
    <m/>
    <s v=""/>
    <b v="0"/>
    <n v="0"/>
    <s v=""/>
    <s v="Twitter for Android"/>
    <b v="0"/>
    <s v="1156630679700086786"/>
    <s v="Reply-To"/>
    <n v="0"/>
    <n v="0"/>
    <m/>
    <m/>
    <m/>
    <m/>
    <m/>
    <m/>
    <m/>
    <m/>
    <n v="9"/>
    <s v="1"/>
    <s v="1"/>
    <n v="2"/>
    <n v="4.651162790697675"/>
    <n v="2"/>
    <n v="4.651162790697675"/>
    <n v="0"/>
    <n v="0"/>
    <n v="39"/>
    <n v="90.69767441860465"/>
    <n v="43"/>
  </r>
  <r>
    <s v="kiusum"/>
    <s v="kiusum"/>
    <m/>
    <m/>
    <m/>
    <m/>
    <m/>
    <m/>
    <m/>
    <m/>
    <s v="No"/>
    <n v="219"/>
    <m/>
    <m/>
    <x v="3"/>
    <d v="2019-09-26T18:30:06.000"/>
    <s v="Another day = another school orientation/ sets of workshops._x000a__x000a_Today (part 1) was all about what it means as &quot;The responsible, effective and communicative researcher&quot;._x000a__x000a_My poor brain is aching...🤦🏻‍♀️_x000a__x000a_#LegoNutSciGradGoesPhD  #phdlife #phdchat"/>
    <m/>
    <m/>
    <x v="9"/>
    <m/>
    <s v="http://pbs.twimg.com/profile_images/915596670959783936/8Hysdkh__normal.jpg"/>
    <x v="90"/>
    <d v="2019-09-26T00:00:00.000"/>
    <s v="18:30:06"/>
    <s v="https://twitter.com/kiusum/status/1177289255019786240"/>
    <m/>
    <m/>
    <s v="1177289255019786240"/>
    <s v="1176864243565641729"/>
    <b v="0"/>
    <n v="1"/>
    <s v="246951711"/>
    <b v="0"/>
    <s v="en"/>
    <m/>
    <s v=""/>
    <b v="0"/>
    <n v="0"/>
    <s v=""/>
    <s v="Twitter for Android"/>
    <b v="0"/>
    <s v="1176864243565641729"/>
    <s v="Reply-To"/>
    <n v="0"/>
    <n v="0"/>
    <m/>
    <m/>
    <m/>
    <m/>
    <m/>
    <m/>
    <m/>
    <m/>
    <n v="9"/>
    <s v="1"/>
    <s v="1"/>
    <n v="1"/>
    <n v="3.125"/>
    <n v="2"/>
    <n v="6.25"/>
    <n v="0"/>
    <n v="0"/>
    <n v="29"/>
    <n v="90.625"/>
    <n v="32"/>
  </r>
  <r>
    <s v="kiusum"/>
    <s v="kiusum"/>
    <m/>
    <m/>
    <m/>
    <m/>
    <m/>
    <m/>
    <m/>
    <m/>
    <s v="No"/>
    <n v="220"/>
    <m/>
    <m/>
    <x v="3"/>
    <d v="2019-09-27T19:53:53.000"/>
    <s v="Part 2 following yesterday's._x000a__x000a_Hopefully (&amp;amp; hypothetically) I should now be a more &quot;responsible, effective &amp;amp; communicative researcher&quot; now I've sat through 12 sessions..._x000a__x000a_Not quite sure what to think if I am honest. My brain = overload_x000a__x000a_#LegoNutSciGradGoesPhD #phdlife #phdchat"/>
    <m/>
    <m/>
    <x v="9"/>
    <m/>
    <s v="http://pbs.twimg.com/profile_images/915596670959783936/8Hysdkh__normal.jpg"/>
    <x v="56"/>
    <d v="2019-09-27T00:00:00.000"/>
    <s v="19:53:53"/>
    <s v="https://twitter.com/kiusum/status/1177672728196927489"/>
    <m/>
    <m/>
    <s v="1177672728196927489"/>
    <s v="1177289255019786240"/>
    <b v="0"/>
    <n v="1"/>
    <s v="246951711"/>
    <b v="0"/>
    <s v="en"/>
    <m/>
    <s v=""/>
    <b v="0"/>
    <n v="0"/>
    <s v=""/>
    <s v="Twitter for Android"/>
    <b v="0"/>
    <s v="1177289255019786240"/>
    <s v="Reply-To"/>
    <n v="0"/>
    <n v="0"/>
    <m/>
    <m/>
    <m/>
    <m/>
    <m/>
    <m/>
    <m/>
    <m/>
    <n v="9"/>
    <s v="1"/>
    <s v="1"/>
    <n v="2"/>
    <n v="5"/>
    <n v="0"/>
    <n v="0"/>
    <n v="0"/>
    <n v="0"/>
    <n v="38"/>
    <n v="95"/>
    <n v="40"/>
  </r>
  <r>
    <s v="kiusum"/>
    <s v="suebecks"/>
    <m/>
    <m/>
    <m/>
    <m/>
    <m/>
    <m/>
    <m/>
    <m/>
    <s v="Yes"/>
    <n v="221"/>
    <m/>
    <m/>
    <x v="1"/>
    <d v="2019-09-27T19:53:56.000"/>
    <s v="Having said that...what do you do on a Friday night after all those sessions? You submit a &quot;student-staff cross universities collaboration&quot; proposal for upcoming conference._x000a__x000a_Now waiting..._x000a__x000a_#LegoNutSciGradGoesPhD @suebecks @SFaulknerPandO @SocMedHE #SocMedHE19 #phdlife https://t.co/cjmK8TsLh8"/>
    <m/>
    <m/>
    <x v="36"/>
    <s v="https://pbs.twimg.com/tweet_video_thumb/EFfvHHhX0AAT33z.jpg"/>
    <s v="https://pbs.twimg.com/tweet_video_thumb/EFfvHHhX0AAT33z.jpg"/>
    <x v="86"/>
    <d v="2019-09-27T00:00:00.000"/>
    <s v="19:53:56"/>
    <s v="https://twitter.com/kiusum/status/1177672741153103875"/>
    <m/>
    <m/>
    <s v="1177672741153103875"/>
    <s v="1177672729912381441"/>
    <b v="0"/>
    <n v="5"/>
    <s v="246951711"/>
    <b v="0"/>
    <s v="en"/>
    <m/>
    <s v=""/>
    <b v="0"/>
    <n v="0"/>
    <s v=""/>
    <s v="Twitter for Android"/>
    <b v="0"/>
    <s v="1177672729912381441"/>
    <s v="Reply-To"/>
    <n v="0"/>
    <n v="0"/>
    <m/>
    <m/>
    <m/>
    <m/>
    <m/>
    <m/>
    <m/>
    <m/>
    <n v="4"/>
    <s v="1"/>
    <s v="3"/>
    <m/>
    <m/>
    <m/>
    <m/>
    <m/>
    <m/>
    <m/>
    <m/>
    <m/>
  </r>
  <r>
    <s v="kiusum"/>
    <s v="kiusum"/>
    <m/>
    <m/>
    <m/>
    <m/>
    <m/>
    <m/>
    <m/>
    <m/>
    <s v="No"/>
    <n v="222"/>
    <m/>
    <m/>
    <x v="3"/>
    <d v="2019-10-02T08:10:50.000"/>
    <s v="Y1W1D2_x000a__x000a_Another week = another day of workshop and the information just keeps on coming. Today we're exploring &quot;research&quot; much more widely at an university level._x000a__x000a_Lots to get through today's so hopefully I will still be in one piece..._x000a__x000a_#LegoNutSciGradGoesPhD #phdlife"/>
    <m/>
    <m/>
    <x v="17"/>
    <m/>
    <s v="http://pbs.twimg.com/profile_images/915596670959783936/8Hysdkh__normal.jpg"/>
    <x v="91"/>
    <d v="2019-10-02T00:00:00.000"/>
    <s v="08:10:50"/>
    <s v="https://twitter.com/kiusum/status/1179307740344311808"/>
    <m/>
    <m/>
    <s v="1179307740344311808"/>
    <s v="1179055753618952192"/>
    <b v="0"/>
    <n v="1"/>
    <s v="246951711"/>
    <b v="0"/>
    <s v="en"/>
    <m/>
    <s v=""/>
    <b v="0"/>
    <n v="0"/>
    <s v=""/>
    <s v="Twitter for Android"/>
    <b v="0"/>
    <s v="1179055753618952192"/>
    <s v="Reply-To"/>
    <n v="0"/>
    <n v="0"/>
    <m/>
    <m/>
    <m/>
    <m/>
    <m/>
    <m/>
    <m/>
    <m/>
    <n v="9"/>
    <s v="1"/>
    <s v="1"/>
    <n v="0"/>
    <n v="0"/>
    <n v="0"/>
    <n v="0"/>
    <n v="0"/>
    <n v="0"/>
    <n v="41"/>
    <n v="100"/>
    <n v="41"/>
  </r>
  <r>
    <s v="kiusum"/>
    <s v="kiusum"/>
    <m/>
    <m/>
    <m/>
    <m/>
    <m/>
    <m/>
    <m/>
    <m/>
    <s v="No"/>
    <n v="223"/>
    <m/>
    <m/>
    <x v="3"/>
    <d v="2019-10-03T16:44:13.000"/>
    <s v="Y1W1D3_x000a__x000a_Aside from having a very overloaded brain... Reflection from today:_x000a__x000a_Research ethics IS VERY IMPORTANT before, during and after doing your research project._x000a__x000a_#LegoNutSciGradGoesPhD #BrainNeedsRest"/>
    <m/>
    <m/>
    <x v="39"/>
    <m/>
    <s v="http://pbs.twimg.com/profile_images/915596670959783936/8Hysdkh__normal.jpg"/>
    <x v="92"/>
    <d v="2019-10-03T00:00:00.000"/>
    <s v="16:44:13"/>
    <s v="https://twitter.com/kiusum/status/1179799324999520262"/>
    <m/>
    <m/>
    <s v="1179799324999520262"/>
    <s v="1179448966301310983"/>
    <b v="0"/>
    <n v="0"/>
    <s v="246951711"/>
    <b v="0"/>
    <s v="en"/>
    <m/>
    <s v=""/>
    <b v="0"/>
    <n v="0"/>
    <s v=""/>
    <s v="Twitter for Android"/>
    <b v="0"/>
    <s v="1179448966301310983"/>
    <s v="Reply-To"/>
    <n v="0"/>
    <n v="0"/>
    <m/>
    <m/>
    <m/>
    <m/>
    <m/>
    <m/>
    <m/>
    <m/>
    <n v="9"/>
    <s v="1"/>
    <s v="1"/>
    <n v="1"/>
    <n v="3.8461538461538463"/>
    <n v="1"/>
    <n v="3.8461538461538463"/>
    <n v="0"/>
    <n v="0"/>
    <n v="24"/>
    <n v="92.3076923076923"/>
    <n v="26"/>
  </r>
  <r>
    <s v="kiusum"/>
    <s v="kiusum"/>
    <m/>
    <m/>
    <m/>
    <m/>
    <m/>
    <m/>
    <m/>
    <m/>
    <s v="No"/>
    <n v="224"/>
    <m/>
    <m/>
    <x v="3"/>
    <d v="2019-10-07T20:38:00.000"/>
    <s v="Y1W2D1_x000a__x000a_I got this question 👇🏻_x000a__x000a_Welcome any thoughts..._x000a__x000a_#LegoNutSciGradGoesPhD #phdlife #phdchat #AcademicChatter _x000a__x000a_https://t.co/QoQP8h5t1E"/>
    <s v="https://twitter.com/KiuSum/status/1181306659127345158?s=19"/>
    <s v="twitter.com"/>
    <x v="30"/>
    <m/>
    <s v="http://pbs.twimg.com/profile_images/915596670959783936/8Hysdkh__normal.jpg"/>
    <x v="93"/>
    <d v="2019-10-07T00:00:00.000"/>
    <s v="20:38:00"/>
    <s v="https://twitter.com/kiusum/status/1181307708760350723"/>
    <m/>
    <m/>
    <s v="1181307708760350723"/>
    <s v="1180178154092208128"/>
    <b v="0"/>
    <n v="0"/>
    <s v="246951711"/>
    <b v="1"/>
    <s v="en"/>
    <m/>
    <s v="1181306659127345158"/>
    <b v="0"/>
    <n v="0"/>
    <s v=""/>
    <s v="Twitter for Android"/>
    <b v="0"/>
    <s v="1180178154092208128"/>
    <s v="Reply-To"/>
    <n v="0"/>
    <n v="0"/>
    <m/>
    <m/>
    <m/>
    <m/>
    <m/>
    <m/>
    <m/>
    <m/>
    <n v="9"/>
    <s v="1"/>
    <s v="1"/>
    <n v="1"/>
    <n v="8.333333333333334"/>
    <n v="0"/>
    <n v="0"/>
    <n v="0"/>
    <n v="0"/>
    <n v="11"/>
    <n v="91.66666666666667"/>
    <n v="12"/>
  </r>
  <r>
    <s v="kiusum"/>
    <s v="suebecks"/>
    <m/>
    <m/>
    <m/>
    <m/>
    <m/>
    <m/>
    <m/>
    <m/>
    <s v="Yes"/>
    <n v="225"/>
    <m/>
    <m/>
    <x v="1"/>
    <d v="2019-10-16T19:04:07.000"/>
    <s v="Y1W3D3_x000a__x000a_Oops. When your abstract got accepted for the upcoming @SocMedHE #SocMedHE19 at @edgehill @CLTatEHU._x000a__x000a_🎄🎁 to self ➡️LEGOs._x000a__x000a_**paging my awesome collaborators @suebecks @SFaulknerPandO @debbaff**_x000a__x000a_Looking forward to it!_x000a__x000a_#LegoNutSciGradGoesPhD #phdlife #phdchat #lthechat https://t.co/qeQ7qDxais"/>
    <m/>
    <m/>
    <x v="23"/>
    <s v="https://pbs.twimg.com/tweet_video_thumb/EHBZ6o4XUAANJsg.jpg"/>
    <s v="https://pbs.twimg.com/tweet_video_thumb/EHBZ6o4XUAANJsg.jpg"/>
    <x v="67"/>
    <d v="2019-10-16T00:00:00.000"/>
    <s v="19:04:07"/>
    <s v="https://twitter.com/kiusum/status/1184545573564796930"/>
    <m/>
    <m/>
    <s v="1184545573564796930"/>
    <s v="1183840328874446849"/>
    <b v="0"/>
    <n v="10"/>
    <s v="246951711"/>
    <b v="0"/>
    <s v="en"/>
    <m/>
    <s v=""/>
    <b v="0"/>
    <n v="1"/>
    <s v=""/>
    <s v="Twitter for Android"/>
    <b v="0"/>
    <s v="1183840328874446849"/>
    <s v="Reply-To"/>
    <n v="0"/>
    <n v="0"/>
    <m/>
    <m/>
    <m/>
    <m/>
    <m/>
    <m/>
    <m/>
    <m/>
    <n v="4"/>
    <s v="1"/>
    <s v="3"/>
    <m/>
    <m/>
    <m/>
    <m/>
    <m/>
    <m/>
    <m/>
    <m/>
    <m/>
  </r>
  <r>
    <s v="kiusum"/>
    <s v="kiusum"/>
    <m/>
    <m/>
    <m/>
    <m/>
    <m/>
    <m/>
    <m/>
    <m/>
    <s v="No"/>
    <n v="226"/>
    <m/>
    <m/>
    <x v="3"/>
    <d v="2019-10-23T10:29:20.000"/>
    <s v="Y1W4D3_x000a__x000a_I walked past these 3 🌿 on campus and am tempting to name them too..._x000a__x000a_Ooooh....should I?? They must be a triplet? _x000a__x000a_#LegoNutSciGradGoesPhD #HelloWestminster #ILikeNamingPlants https://t.co/OhKCOqjoEj"/>
    <m/>
    <m/>
    <x v="40"/>
    <s v="https://pbs.twimg.com/media/EHjnOEFWkAAh8kE.jpg"/>
    <s v="https://pbs.twimg.com/media/EHjnOEFWkAAh8kE.jpg"/>
    <x v="94"/>
    <d v="2019-10-23T00:00:00.000"/>
    <s v="10:29:20"/>
    <s v="https://twitter.com/kiusum/status/1186952739793846273"/>
    <m/>
    <m/>
    <s v="1186952739793846273"/>
    <s v="1184922792636092423"/>
    <b v="0"/>
    <n v="0"/>
    <s v="246951711"/>
    <b v="0"/>
    <s v="en"/>
    <m/>
    <s v=""/>
    <b v="0"/>
    <n v="0"/>
    <s v=""/>
    <s v="Twitter for Android"/>
    <b v="0"/>
    <s v="1184922792636092423"/>
    <s v="Reply-To"/>
    <n v="0"/>
    <n v="0"/>
    <m/>
    <m/>
    <m/>
    <m/>
    <m/>
    <m/>
    <m/>
    <m/>
    <n v="9"/>
    <s v="1"/>
    <s v="1"/>
    <n v="1"/>
    <n v="3.8461538461538463"/>
    <n v="0"/>
    <n v="0"/>
    <n v="0"/>
    <n v="0"/>
    <n v="25"/>
    <n v="96.15384615384616"/>
    <n v="26"/>
  </r>
  <r>
    <s v="kiusum"/>
    <s v="kiusum"/>
    <m/>
    <m/>
    <m/>
    <m/>
    <m/>
    <m/>
    <m/>
    <m/>
    <s v="No"/>
    <n v="227"/>
    <m/>
    <m/>
    <x v="3"/>
    <d v="2019-10-30T11:03:58.000"/>
    <s v="Y1W5D3_x000a__x000a_With half a voice, you're well &amp;amp; awake enough to be leaving house 🤒 after few days in 🛏_x000a__x000a_Return to my desk only to also find Evelyn 🌿feeling a bit down. Guess it missed me - and I too... _x000a__x000a_#LegoNutSciGradGoesPhD #phdlife #WellEnoughToBeLeavingHouse https://t.co/6JhLCJJXNK"/>
    <m/>
    <m/>
    <x v="41"/>
    <s v="https://pbs.twimg.com/media/EIHyQg2WwAUTA3Z.jpg"/>
    <s v="https://pbs.twimg.com/media/EIHyQg2WwAUTA3Z.jpg"/>
    <x v="95"/>
    <d v="2019-10-30T00:00:00.000"/>
    <s v="11:03:58"/>
    <s v="https://twitter.com/kiusum/status/1189498171723898880"/>
    <m/>
    <m/>
    <s v="1189498171723898880"/>
    <s v="1187808324076617732"/>
    <b v="0"/>
    <n v="0"/>
    <s v="246951711"/>
    <b v="0"/>
    <s v="en"/>
    <m/>
    <s v=""/>
    <b v="0"/>
    <n v="0"/>
    <s v=""/>
    <s v="Twitter for Android"/>
    <b v="0"/>
    <s v="1187808324076617732"/>
    <s v="Reply-To"/>
    <n v="0"/>
    <n v="0"/>
    <m/>
    <m/>
    <m/>
    <m/>
    <m/>
    <m/>
    <m/>
    <m/>
    <n v="9"/>
    <s v="1"/>
    <s v="1"/>
    <n v="2"/>
    <n v="4.878048780487805"/>
    <n v="1"/>
    <n v="2.4390243902439024"/>
    <n v="0"/>
    <n v="0"/>
    <n v="38"/>
    <n v="92.6829268292683"/>
    <n v="41"/>
  </r>
  <r>
    <s v="kiusum"/>
    <s v="kiusum"/>
    <m/>
    <m/>
    <m/>
    <m/>
    <m/>
    <m/>
    <m/>
    <m/>
    <s v="No"/>
    <n v="228"/>
    <m/>
    <m/>
    <x v="3"/>
    <d v="2019-10-31T17:01:36.000"/>
    <s v="Y1W5D4_x000a__x000a_#tbt #ThrowbackThursday_x000a_A long few days retreating myself to nature to a place with no network nor signals. A much needed time to &quot;break away&quot; from the fast paced life to just refocus myself and my mind._x000a__x000a_https://t.co/QaEx9oxgEZ _x000a__x000a_#LegoNutSciGradGoesPhD #phdlife #phdchat"/>
    <s v="https://twitter.com/KiuSum/status/1189940813201117184?s=19"/>
    <s v="twitter.com"/>
    <x v="42"/>
    <m/>
    <s v="http://pbs.twimg.com/profile_images/915596670959783936/8Hysdkh__normal.jpg"/>
    <x v="96"/>
    <d v="2019-10-31T00:00:00.000"/>
    <s v="17:01:36"/>
    <s v="https://twitter.com/kiusum/status/1189950562546139137"/>
    <m/>
    <m/>
    <s v="1189950562546139137"/>
    <s v="1189498171723898880"/>
    <b v="0"/>
    <n v="0"/>
    <s v="246951711"/>
    <b v="1"/>
    <s v="en"/>
    <m/>
    <s v="1189940813201117184"/>
    <b v="0"/>
    <n v="0"/>
    <s v=""/>
    <s v="Twitter for Android"/>
    <b v="0"/>
    <s v="1189498171723898880"/>
    <s v="Reply-To"/>
    <n v="0"/>
    <n v="0"/>
    <m/>
    <m/>
    <m/>
    <m/>
    <m/>
    <m/>
    <m/>
    <m/>
    <n v="9"/>
    <s v="1"/>
    <s v="1"/>
    <n v="1"/>
    <n v="2.4390243902439024"/>
    <n v="1"/>
    <n v="2.4390243902439024"/>
    <n v="0"/>
    <n v="0"/>
    <n v="39"/>
    <n v="95.1219512195122"/>
    <n v="41"/>
  </r>
  <r>
    <s v="kiusum"/>
    <s v="suebecks"/>
    <m/>
    <m/>
    <m/>
    <m/>
    <m/>
    <m/>
    <m/>
    <m/>
    <s v="Yes"/>
    <n v="229"/>
    <m/>
    <m/>
    <x v="1"/>
    <d v="2019-11-05T16:32:06.000"/>
    <s v="So I found @debbaff at @Wonkhe #WonkFest...(but gutted she wore nothing pink today! Minus that pink tablet she's got)_x000a__x000a_Together we make &quot;2/4&quot; (aka half) upcoming @SocMedHE #SocMedHE19 workshop (dream)team!!_x000a__x000a_https://t.co/UIChJXWGPU _x000a__x000a_Cc @suebecks @SFaulknerPandO #lthechat @A_L_T"/>
    <s v="https://twitter.com/debbaff/status/1191747986826711041?s=19"/>
    <s v="twitter.com"/>
    <x v="35"/>
    <m/>
    <s v="http://pbs.twimg.com/profile_images/915596670959783936/8Hysdkh__normal.jpg"/>
    <x v="84"/>
    <d v="2019-11-05T00:00:00.000"/>
    <s v="16:32:06"/>
    <s v="https://twitter.com/kiusum/status/1191755074302820353"/>
    <m/>
    <m/>
    <s v="1191755074302820353"/>
    <m/>
    <b v="0"/>
    <n v="7"/>
    <s v=""/>
    <b v="1"/>
    <s v="en"/>
    <m/>
    <s v="1191747986826711041"/>
    <b v="0"/>
    <n v="1"/>
    <s v=""/>
    <s v="Twitter for Android"/>
    <b v="0"/>
    <s v="1191755074302820353"/>
    <s v="Reply-To"/>
    <n v="0"/>
    <n v="0"/>
    <m/>
    <m/>
    <m/>
    <m/>
    <m/>
    <m/>
    <m/>
    <m/>
    <n v="4"/>
    <s v="1"/>
    <s v="3"/>
    <m/>
    <m/>
    <m/>
    <m/>
    <m/>
    <m/>
    <m/>
    <m/>
    <m/>
  </r>
  <r>
    <s v="suebecks"/>
    <s v="kiusum"/>
    <m/>
    <m/>
    <m/>
    <m/>
    <m/>
    <m/>
    <m/>
    <m/>
    <s v="Yes"/>
    <n v="230"/>
    <m/>
    <m/>
    <x v="2"/>
    <d v="2019-11-05T19:00:32.000"/>
    <s v="@KiuSum @debbaff @Wonkhe @SocMedHE @SFaulknerPandO @A_L_T Looking forward to seeing you in December!"/>
    <m/>
    <m/>
    <x v="0"/>
    <m/>
    <s v="http://pbs.twimg.com/profile_images/1169988780637528064/ZfOi1CD8_normal.jpg"/>
    <x v="85"/>
    <d v="2019-11-05T00:00:00.000"/>
    <s v="19:00:32"/>
    <s v="https://twitter.com/suebecks/status/1191792431311794177"/>
    <m/>
    <m/>
    <s v="1191792431311794177"/>
    <s v="1191755074302820353"/>
    <b v="0"/>
    <n v="3"/>
    <s v="246951711"/>
    <b v="0"/>
    <s v="en"/>
    <m/>
    <s v=""/>
    <b v="0"/>
    <n v="0"/>
    <s v=""/>
    <s v="Twitter for iPhone"/>
    <b v="0"/>
    <s v="1191755074302820353"/>
    <s v="Reply-To"/>
    <n v="0"/>
    <n v="0"/>
    <m/>
    <m/>
    <m/>
    <m/>
    <m/>
    <m/>
    <m/>
    <m/>
    <n v="1"/>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29"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04">
    <i>
      <x v="1"/>
    </i>
    <i r="1">
      <x v="7"/>
    </i>
    <i r="2">
      <x v="213"/>
    </i>
    <i r="3">
      <x v="19"/>
    </i>
    <i r="1">
      <x v="8"/>
    </i>
    <i r="2">
      <x v="232"/>
    </i>
    <i r="3">
      <x v="10"/>
    </i>
    <i r="1">
      <x v="9"/>
    </i>
    <i r="2">
      <x v="245"/>
    </i>
    <i r="3">
      <x v="19"/>
    </i>
    <i r="2">
      <x v="254"/>
    </i>
    <i r="3">
      <x v="18"/>
    </i>
    <i r="2">
      <x v="262"/>
    </i>
    <i r="3">
      <x v="18"/>
    </i>
    <i r="2">
      <x v="263"/>
    </i>
    <i r="3">
      <x v="9"/>
    </i>
    <i r="3">
      <x v="16"/>
    </i>
    <i r="2">
      <x v="268"/>
    </i>
    <i r="3">
      <x v="9"/>
    </i>
    <i r="3">
      <x v="16"/>
    </i>
    <i r="2">
      <x v="269"/>
    </i>
    <i r="3">
      <x v="15"/>
    </i>
    <i r="2">
      <x v="270"/>
    </i>
    <i r="3">
      <x v="19"/>
    </i>
    <i r="2">
      <x v="271"/>
    </i>
    <i r="3">
      <x v="20"/>
    </i>
    <i r="2">
      <x v="274"/>
    </i>
    <i r="3">
      <x v="10"/>
    </i>
    <i r="1">
      <x v="10"/>
    </i>
    <i r="2">
      <x v="275"/>
    </i>
    <i r="3">
      <x v="14"/>
    </i>
    <i r="3">
      <x v="16"/>
    </i>
    <i r="2">
      <x v="276"/>
    </i>
    <i r="3">
      <x v="9"/>
    </i>
    <i r="3">
      <x v="18"/>
    </i>
    <i r="2">
      <x v="277"/>
    </i>
    <i r="3">
      <x v="17"/>
    </i>
    <i r="2">
      <x v="278"/>
    </i>
    <i r="3">
      <x v="18"/>
    </i>
    <i r="2">
      <x v="281"/>
    </i>
    <i r="3">
      <x v="21"/>
    </i>
    <i r="2">
      <x v="282"/>
    </i>
    <i r="3">
      <x v="17"/>
    </i>
    <i r="2">
      <x v="284"/>
    </i>
    <i r="3">
      <x v="17"/>
    </i>
    <i r="2">
      <x v="288"/>
    </i>
    <i r="3">
      <x v="21"/>
    </i>
    <i r="2">
      <x v="290"/>
    </i>
    <i r="3">
      <x v="20"/>
    </i>
    <i r="2">
      <x v="291"/>
    </i>
    <i r="3">
      <x v="21"/>
    </i>
    <i r="2">
      <x v="297"/>
    </i>
    <i r="3">
      <x v="11"/>
    </i>
    <i r="3">
      <x v="14"/>
    </i>
    <i r="3">
      <x v="20"/>
    </i>
    <i r="2">
      <x v="298"/>
    </i>
    <i r="3">
      <x v="9"/>
    </i>
    <i r="2">
      <x v="299"/>
    </i>
    <i r="3">
      <x v="20"/>
    </i>
    <i r="2">
      <x v="304"/>
    </i>
    <i r="3">
      <x v="12"/>
    </i>
    <i r="2">
      <x v="305"/>
    </i>
    <i r="3">
      <x v="18"/>
    </i>
    <i r="1">
      <x v="11"/>
    </i>
    <i r="2">
      <x v="306"/>
    </i>
    <i r="3">
      <x v="9"/>
    </i>
    <i r="3">
      <x v="14"/>
    </i>
    <i r="2">
      <x v="308"/>
    </i>
    <i r="3">
      <x v="10"/>
    </i>
    <i r="2">
      <x v="309"/>
    </i>
    <i r="3">
      <x v="21"/>
    </i>
    <i r="2">
      <x v="310"/>
    </i>
    <i r="3">
      <x v="17"/>
    </i>
    <i r="3">
      <x v="20"/>
    </i>
    <i r="2">
      <x v="311"/>
    </i>
    <i r="3">
      <x v="9"/>
    </i>
    <i r="3">
      <x v="11"/>
    </i>
    <i r="3">
      <x v="23"/>
    </i>
    <i r="2">
      <x v="314"/>
    </i>
    <i r="3">
      <x v="10"/>
    </i>
    <i r="3">
      <x v="11"/>
    </i>
    <i r="2">
      <x v="316"/>
    </i>
    <i r="3">
      <x v="22"/>
    </i>
    <i r="3">
      <x v="23"/>
    </i>
    <i r="2">
      <x v="317"/>
    </i>
    <i r="3">
      <x v="14"/>
    </i>
    <i r="3">
      <x v="18"/>
    </i>
    <i r="2">
      <x v="318"/>
    </i>
    <i r="3">
      <x v="9"/>
    </i>
    <i r="3">
      <x v="10"/>
    </i>
    <i r="3">
      <x v="13"/>
    </i>
    <i r="3">
      <x v="14"/>
    </i>
    <i r="3">
      <x v="16"/>
    </i>
    <i r="3">
      <x v="17"/>
    </i>
    <i r="3">
      <x v="18"/>
    </i>
    <i r="3">
      <x v="19"/>
    </i>
    <i r="3">
      <x v="20"/>
    </i>
    <i r="3">
      <x v="22"/>
    </i>
    <i r="3">
      <x v="23"/>
    </i>
    <i r="2">
      <x v="319"/>
    </i>
    <i r="3">
      <x v="12"/>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5" s="1"/>
        <i x="13" s="1"/>
        <i x="27" s="1"/>
        <i x="24" s="1"/>
        <i x="16" s="1"/>
        <i x="11" s="1"/>
        <i x="39" s="1"/>
        <i x="28" s="1"/>
        <i x="40" s="1"/>
        <i x="10" s="1"/>
        <i x="14" s="1"/>
        <i x="20" s="1"/>
        <i x="17" s="1"/>
        <i x="18" s="1"/>
        <i x="37" s="1"/>
        <i x="19" s="1"/>
        <i x="9" s="1"/>
        <i x="30" s="1"/>
        <i x="29" s="1"/>
        <i x="12" s="1"/>
        <i x="41" s="1"/>
        <i x="36" s="1"/>
        <i x="8" s="1"/>
        <i x="38" s="1"/>
        <i x="15" s="1"/>
        <i x="7" s="1"/>
        <i x="5" s="1"/>
        <i x="4" s="1"/>
        <i x="3" s="1"/>
        <i x="1" s="1"/>
        <i x="6" s="1"/>
        <i x="2" s="1"/>
        <i x="23" s="1"/>
        <i x="31" s="1"/>
        <i x="26" s="1"/>
        <i x="42" s="1"/>
        <i x="33" s="1"/>
        <i x="34" s="1"/>
        <i x="32" s="1"/>
        <i x="35" s="1"/>
        <i x="22"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406" dataDxfId="322">
  <autoFilter ref="A2:BN230"/>
  <tableColumns count="66">
    <tableColumn id="1" name="Vertex 1" dataDxfId="375"/>
    <tableColumn id="2" name="Vertex 2" dataDxfId="374"/>
    <tableColumn id="3" name="Color" dataDxfId="373"/>
    <tableColumn id="4" name="Width" dataDxfId="372"/>
    <tableColumn id="11" name="Style" dataDxfId="371"/>
    <tableColumn id="5" name="Opacity" dataDxfId="370"/>
    <tableColumn id="6" name="Visibility" dataDxfId="369"/>
    <tableColumn id="10" name="Label" dataDxfId="368"/>
    <tableColumn id="12" name="Label Text Color" dataDxfId="367"/>
    <tableColumn id="13" name="Label Font Size" dataDxfId="366"/>
    <tableColumn id="14" name="Reciprocated?" dataDxfId="255"/>
    <tableColumn id="7" name="ID" dataDxfId="365"/>
    <tableColumn id="9" name="Dynamic Filter" dataDxfId="364"/>
    <tableColumn id="8" name="Add Your Own Columns Here" dataDxfId="363"/>
    <tableColumn id="15" name="Relationship" dataDxfId="362"/>
    <tableColumn id="16" name="Relationship Date (UTC)" dataDxfId="361"/>
    <tableColumn id="17" name="Tweet" dataDxfId="360"/>
    <tableColumn id="18" name="URLs in Tweet" dataDxfId="359"/>
    <tableColumn id="19" name="Domains in Tweet" dataDxfId="358"/>
    <tableColumn id="20" name="Hashtags in Tweet" dataDxfId="357"/>
    <tableColumn id="21" name="Media in Tweet" dataDxfId="356"/>
    <tableColumn id="22" name="Tweet Image File" dataDxfId="355"/>
    <tableColumn id="23" name="Tweet Date (UTC)" dataDxfId="354"/>
    <tableColumn id="24" name="Date" dataDxfId="353"/>
    <tableColumn id="25" name="Time" dataDxfId="352"/>
    <tableColumn id="26" name="Twitter Page for Tweet" dataDxfId="351"/>
    <tableColumn id="27" name="Latitude" dataDxfId="350"/>
    <tableColumn id="28" name="Longitude" dataDxfId="349"/>
    <tableColumn id="29" name="Imported ID" dataDxfId="348"/>
    <tableColumn id="30" name="In-Reply-To Tweet ID" dataDxfId="347"/>
    <tableColumn id="31" name="Favorited" dataDxfId="346"/>
    <tableColumn id="32" name="Favorite Count" dataDxfId="345"/>
    <tableColumn id="33" name="In-Reply-To User ID" dataDxfId="344"/>
    <tableColumn id="34" name="Is Quote Status" dataDxfId="343"/>
    <tableColumn id="35" name="Language" dataDxfId="342"/>
    <tableColumn id="36" name="Possibly Sensitive" dataDxfId="341"/>
    <tableColumn id="37" name="Quoted Status ID" dataDxfId="340"/>
    <tableColumn id="38" name="Retweeted" dataDxfId="339"/>
    <tableColumn id="39" name="Retweet Count" dataDxfId="338"/>
    <tableColumn id="40" name="Retweet ID" dataDxfId="337"/>
    <tableColumn id="41" name="Source" dataDxfId="336"/>
    <tableColumn id="42" name="Truncated" dataDxfId="335"/>
    <tableColumn id="43" name="Unified Twitter ID" dataDxfId="334"/>
    <tableColumn id="44" name="Imported Tweet Type" dataDxfId="333"/>
    <tableColumn id="45" name="Added By Extended Analysis" dataDxfId="332"/>
    <tableColumn id="46" name="Corrected By Extended Analysis" dataDxfId="331"/>
    <tableColumn id="47" name="Place Bounding Box" dataDxfId="330"/>
    <tableColumn id="48" name="Place Country" dataDxfId="329"/>
    <tableColumn id="49" name="Place Country Code" dataDxfId="328"/>
    <tableColumn id="50" name="Place Full Name" dataDxfId="327"/>
    <tableColumn id="51" name="Place ID" dataDxfId="326"/>
    <tableColumn id="52" name="Place Name" dataDxfId="325"/>
    <tableColumn id="53" name="Place Type" dataDxfId="324"/>
    <tableColumn id="54" name="Place URL" dataDxfId="323"/>
    <tableColumn id="55" name="Edge Weight" dataDxfId="271"/>
    <tableColumn id="56" name="Vertex 1 Group" dataDxfId="270">
      <calculatedColumnFormula>REPLACE(INDEX(GroupVertices[Group], MATCH(Edges[[#This Row],[Vertex 1]],GroupVertices[Vertex],0)),1,1,"")</calculatedColumnFormula>
    </tableColumn>
    <tableColumn id="57" name="Vertex 2 Group" dataDxfId="117">
      <calculatedColumnFormula>REPLACE(INDEX(GroupVertices[Group], MATCH(Edges[[#This Row],[Vertex 2]],GroupVertices[Vertex],0)),1,1,"")</calculatedColumnFormula>
    </tableColumn>
    <tableColumn id="58" name="Sentiment List #1: Positive Word Count" dataDxfId="116"/>
    <tableColumn id="59" name="Sentiment List #1: Positive Word Percentage (%)" dataDxfId="115"/>
    <tableColumn id="60" name="Sentiment List #2: Negative Word Count" dataDxfId="114"/>
    <tableColumn id="61" name="Sentiment List #2: Negative Word Percentage (%)" dataDxfId="113"/>
    <tableColumn id="62" name="Sentiment List #3: Angry/Violent Word Count" dataDxfId="112"/>
    <tableColumn id="63" name="Sentiment List #3: Angry/Violent Word Percentage (%)" dataDxfId="111"/>
    <tableColumn id="64" name="Non-categorized Word Count" dataDxfId="110"/>
    <tableColumn id="65" name="Non-categorized Word Percentage (%)" dataDxfId="109"/>
    <tableColumn id="66" name="Edge Content Word Count" dataDxfId="10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TwitterSearchNetworkTopItems_1" displayName="TwitterSearchNetworkTopItems_1" ref="A1:J11" totalsRowShown="0" headerRowDxfId="254" dataDxfId="253">
  <autoFilter ref="A1:J11"/>
  <tableColumns count="10">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s>
  <tableStyleInfo name="NodeXL Table" showFirstColumn="0" showLastColumn="0" showRowStripes="1" showColumnStripes="0"/>
</table>
</file>

<file path=xl/tables/table12.xml><?xml version="1.0" encoding="utf-8"?>
<table xmlns="http://schemas.openxmlformats.org/spreadsheetml/2006/main" id="26" name="TwitterSearchNetworkTopItems_2" displayName="TwitterSearchNetworkTopItems_2" ref="A14:J17" totalsRowShown="0" headerRowDxfId="241" dataDxfId="240">
  <autoFilter ref="A14:J17"/>
  <tableColumns count="10">
    <tableColumn id="1" name="Top Domains in Tweet in Entire Graph" dataDxfId="239"/>
    <tableColumn id="2" name="Entire Graph Count" dataDxfId="238"/>
    <tableColumn id="3" name="Top Domains in Tweet in G1" dataDxfId="237"/>
    <tableColumn id="4" name="G1 Count" dataDxfId="236"/>
    <tableColumn id="5" name="Top Domains in Tweet in G2" dataDxfId="235"/>
    <tableColumn id="6" name="G2 Count" dataDxfId="234"/>
    <tableColumn id="7" name="Top Domains in Tweet in G3" dataDxfId="233"/>
    <tableColumn id="8" name="G3 Count" dataDxfId="232"/>
    <tableColumn id="9" name="Top Domains in Tweet in G4" dataDxfId="231"/>
    <tableColumn id="10" name="G4 Count" dataDxfId="230"/>
  </tableColumns>
  <tableStyleInfo name="NodeXL Table" showFirstColumn="0" showLastColumn="0" showRowStripes="1" showColumnStripes="0"/>
</table>
</file>

<file path=xl/tables/table13.xml><?xml version="1.0" encoding="utf-8"?>
<table xmlns="http://schemas.openxmlformats.org/spreadsheetml/2006/main" id="27" name="TwitterSearchNetworkTopItems_3" displayName="TwitterSearchNetworkTopItems_3" ref="A20:J30" totalsRowShown="0" headerRowDxfId="228" dataDxfId="227">
  <autoFilter ref="A20:J30"/>
  <tableColumns count="10">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s>
  <tableStyleInfo name="NodeXL Table" showFirstColumn="0" showLastColumn="0" showRowStripes="1" showColumnStripes="0"/>
</table>
</file>

<file path=xl/tables/table14.xml><?xml version="1.0" encoding="utf-8"?>
<table xmlns="http://schemas.openxmlformats.org/spreadsheetml/2006/main" id="28" name="TwitterSearchNetworkTopItems_4" displayName="TwitterSearchNetworkTopItems_4" ref="A33:J43" totalsRowShown="0" headerRowDxfId="215" dataDxfId="214">
  <autoFilter ref="A33:J43"/>
  <tableColumns count="10">
    <tableColumn id="1" name="Top Words in Tweet in Entire Graph" dataDxfId="213"/>
    <tableColumn id="2" name="Entire Graph Count" dataDxfId="212"/>
    <tableColumn id="3" name="Top Words in Tweet in G1" dataDxfId="211"/>
    <tableColumn id="4" name="G1 Count" dataDxfId="210"/>
    <tableColumn id="5" name="Top Words in Tweet in G2" dataDxfId="209"/>
    <tableColumn id="6" name="G2 Count" dataDxfId="208"/>
    <tableColumn id="7" name="Top Words in Tweet in G3" dataDxfId="207"/>
    <tableColumn id="8" name="G3 Count" dataDxfId="206"/>
    <tableColumn id="9" name="Top Words in Tweet in G4" dataDxfId="205"/>
    <tableColumn id="10" name="G4 Count" dataDxfId="204"/>
  </tableColumns>
  <tableStyleInfo name="NodeXL Table" showFirstColumn="0" showLastColumn="0" showRowStripes="1" showColumnStripes="0"/>
</table>
</file>

<file path=xl/tables/table15.xml><?xml version="1.0" encoding="utf-8"?>
<table xmlns="http://schemas.openxmlformats.org/spreadsheetml/2006/main" id="29" name="TwitterSearchNetworkTopItems_5" displayName="TwitterSearchNetworkTopItems_5" ref="A46:J56" totalsRowShown="0" headerRowDxfId="202" dataDxfId="201">
  <autoFilter ref="A46:J56"/>
  <tableColumns count="10">
    <tableColumn id="1" name="Top Word Pairs in Tweet in Entire Graph" dataDxfId="200"/>
    <tableColumn id="2" name="Entire Graph Count" dataDxfId="199"/>
    <tableColumn id="3" name="Top Word Pairs in Tweet in G1" dataDxfId="198"/>
    <tableColumn id="4" name="G1 Count" dataDxfId="197"/>
    <tableColumn id="5" name="Top Word Pairs in Tweet in G2" dataDxfId="196"/>
    <tableColumn id="6" name="G2 Count" dataDxfId="195"/>
    <tableColumn id="7" name="Top Word Pairs in Tweet in G3" dataDxfId="194"/>
    <tableColumn id="8" name="G3 Count" dataDxfId="193"/>
    <tableColumn id="9" name="Top Word Pairs in Tweet in G4" dataDxfId="192"/>
    <tableColumn id="10" name="G4 Count" dataDxfId="191"/>
  </tableColumns>
  <tableStyleInfo name="NodeXL Table" showFirstColumn="0" showLastColumn="0" showRowStripes="1" showColumnStripes="0"/>
</table>
</file>

<file path=xl/tables/table16.xml><?xml version="1.0" encoding="utf-8"?>
<table xmlns="http://schemas.openxmlformats.org/spreadsheetml/2006/main" id="30" name="TwitterSearchNetworkTopItems_6" displayName="TwitterSearchNetworkTopItems_6" ref="A59:J67" totalsRowShown="0" headerRowDxfId="189" dataDxfId="188">
  <autoFilter ref="A59:J67"/>
  <tableColumns count="10">
    <tableColumn id="1" name="Top Replied-To in Entire Graph" dataDxfId="187"/>
    <tableColumn id="2" name="Entire Graph Count" dataDxfId="183"/>
    <tableColumn id="3" name="Top Replied-To in G1" dataDxfId="182"/>
    <tableColumn id="4" name="G1 Count" dataDxfId="179"/>
    <tableColumn id="5" name="Top Replied-To in G2" dataDxfId="178"/>
    <tableColumn id="6" name="G2 Count" dataDxfId="175"/>
    <tableColumn id="7" name="Top Replied-To in G3" dataDxfId="174"/>
    <tableColumn id="8" name="G3 Count" dataDxfId="171"/>
    <tableColumn id="9" name="Top Replied-To in G4" dataDxfId="170"/>
    <tableColumn id="10" name="G4 Count" dataDxfId="169"/>
  </tableColumns>
  <tableStyleInfo name="NodeXL Table" showFirstColumn="0" showLastColumn="0" showRowStripes="1" showColumnStripes="0"/>
</table>
</file>

<file path=xl/tables/table17.xml><?xml version="1.0" encoding="utf-8"?>
<table xmlns="http://schemas.openxmlformats.org/spreadsheetml/2006/main" id="31" name="TwitterSearchNetworkTopItems_7" displayName="TwitterSearchNetworkTopItems_7" ref="A70:J80" totalsRowShown="0" headerRowDxfId="186" dataDxfId="185">
  <autoFilter ref="A70:J80"/>
  <tableColumns count="10">
    <tableColumn id="1" name="Top Mentioned in Entire Graph" dataDxfId="184"/>
    <tableColumn id="2" name="Entire Graph Count" dataDxfId="181"/>
    <tableColumn id="3" name="Top Mentioned in G1" dataDxfId="180"/>
    <tableColumn id="4" name="G1 Count" dataDxfId="177"/>
    <tableColumn id="5" name="Top Mentioned in G2" dataDxfId="176"/>
    <tableColumn id="6" name="G2 Count" dataDxfId="173"/>
    <tableColumn id="7" name="Top Mentioned in G3" dataDxfId="172"/>
    <tableColumn id="8" name="G3 Count" dataDxfId="168"/>
    <tableColumn id="9" name="Top Mentioned in G4" dataDxfId="167"/>
    <tableColumn id="10" name="G4 Count" dataDxfId="166"/>
  </tableColumns>
  <tableStyleInfo name="NodeXL Table" showFirstColumn="0" showLastColumn="0" showRowStripes="1" showColumnStripes="0"/>
</table>
</file>

<file path=xl/tables/table18.xml><?xml version="1.0" encoding="utf-8"?>
<table xmlns="http://schemas.openxmlformats.org/spreadsheetml/2006/main" id="32" name="TwitterSearchNetworkTopItems_8" displayName="TwitterSearchNetworkTopItems_8" ref="A83:J93" totalsRowShown="0" headerRowDxfId="163" dataDxfId="162">
  <autoFilter ref="A83:J93"/>
  <tableColumns count="10">
    <tableColumn id="1" name="Top Tweeters in Entire Graph" dataDxfId="161"/>
    <tableColumn id="2" name="Entire Graph Count" dataDxfId="160"/>
    <tableColumn id="3" name="Top Tweeters in G1" dataDxfId="159"/>
    <tableColumn id="4" name="G1 Count" dataDxfId="158"/>
    <tableColumn id="5" name="Top Tweeters in G2" dataDxfId="157"/>
    <tableColumn id="6" name="G2 Count" dataDxfId="156"/>
    <tableColumn id="7" name="Top Tweeters in G3" dataDxfId="155"/>
    <tableColumn id="8" name="G3 Count" dataDxfId="154"/>
    <tableColumn id="9" name="Top Tweeters in G4" dataDxfId="153"/>
    <tableColumn id="10" name="G4 Count" dataDxfId="152"/>
  </tableColumns>
  <tableStyleInfo name="NodeXL Table" showFirstColumn="0" showLastColumn="0" showRowStripes="1" showColumnStripes="0"/>
</table>
</file>

<file path=xl/tables/table19.xml><?xml version="1.0" encoding="utf-8"?>
<table xmlns="http://schemas.openxmlformats.org/spreadsheetml/2006/main" id="33" name="Words" displayName="Words" ref="A1:G699" totalsRowShown="0" headerRowDxfId="140" dataDxfId="139">
  <autoFilter ref="A1:G699"/>
  <tableColumns count="7">
    <tableColumn id="1" name="Word" dataDxfId="138"/>
    <tableColumn id="2" name="Count" dataDxfId="137"/>
    <tableColumn id="3" name="Salience" dataDxfId="136"/>
    <tableColumn id="4" name="Group" dataDxfId="135"/>
    <tableColumn id="5" name="Word on Sentiment List #1: Positive" dataDxfId="134"/>
    <tableColumn id="6" name="Word on Sentiment List #2: Negative" dataDxfId="133"/>
    <tableColumn id="7" name="Word on Sentiment List #3: Angry/Viole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05" dataDxfId="308">
  <autoFilter ref="A2:BS80"/>
  <tableColumns count="71">
    <tableColumn id="1" name="Vertex" dataDxfId="321"/>
    <tableColumn id="2" name="Color" dataDxfId="320"/>
    <tableColumn id="5" name="Shape" dataDxfId="319"/>
    <tableColumn id="6" name="Size" dataDxfId="318"/>
    <tableColumn id="4" name="Opacity" dataDxfId="288"/>
    <tableColumn id="7" name="Image File" dataDxfId="286"/>
    <tableColumn id="3" name="Visibility" dataDxfId="287"/>
    <tableColumn id="10" name="Label" dataDxfId="317"/>
    <tableColumn id="16" name="Label Fill Color" dataDxfId="316"/>
    <tableColumn id="9" name="Label Position" dataDxfId="282"/>
    <tableColumn id="8" name="Tooltip" dataDxfId="280"/>
    <tableColumn id="18" name="Layout Order" dataDxfId="281"/>
    <tableColumn id="13" name="X" dataDxfId="315"/>
    <tableColumn id="14" name="Y" dataDxfId="314"/>
    <tableColumn id="12" name="Locked?" dataDxfId="313"/>
    <tableColumn id="19" name="Polar R" dataDxfId="312"/>
    <tableColumn id="20" name="Polar Angle" dataDxfId="311"/>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310"/>
    <tableColumn id="28" name="Dynamic Filter" dataDxfId="309"/>
    <tableColumn id="17" name="Add Your Own Columns Here" dataDxfId="307"/>
    <tableColumn id="30" name="Name" dataDxfId="306"/>
    <tableColumn id="31" name="Followed" dataDxfId="305"/>
    <tableColumn id="32" name="Followers" dataDxfId="304"/>
    <tableColumn id="33" name="Tweets" dataDxfId="303"/>
    <tableColumn id="34" name="Favorites" dataDxfId="302"/>
    <tableColumn id="35" name="Time Zone UTC Offset (Seconds)" dataDxfId="301"/>
    <tableColumn id="36" name="Description" dataDxfId="300"/>
    <tableColumn id="37" name="Location" dataDxfId="299"/>
    <tableColumn id="38" name="Web" dataDxfId="298"/>
    <tableColumn id="39" name="Time Zone" dataDxfId="297"/>
    <tableColumn id="40" name="Joined Twitter Date (UTC)" dataDxfId="296"/>
    <tableColumn id="41" name="Profile Banner Url" dataDxfId="295"/>
    <tableColumn id="42" name="Default Profile" dataDxfId="294"/>
    <tableColumn id="43" name="Default Profile Image" dataDxfId="293"/>
    <tableColumn id="44" name="Geo Enabled" dataDxfId="292"/>
    <tableColumn id="45" name="Language" dataDxfId="291"/>
    <tableColumn id="46" name="Listed Count" dataDxfId="290"/>
    <tableColumn id="47" name="Profile Background Image Url" dataDxfId="289"/>
    <tableColumn id="48" name="Verified" dataDxfId="285"/>
    <tableColumn id="49" name="Custom Menu Item Text" dataDxfId="284"/>
    <tableColumn id="50" name="Custom Menu Item Action" dataDxfId="283"/>
    <tableColumn id="51" name="Tweeted Search Term?" dataDxfId="272"/>
    <tableColumn id="52" name="Vertex Group" dataDxfId="150">
      <calculatedColumnFormula>REPLACE(INDEX(GroupVertices[Group], MATCH(Vertices[[#This Row],[Vertex]],GroupVertices[Vertex],0)),1,1,"")</calculatedColumnFormula>
    </tableColumn>
    <tableColumn id="53" name="Top URLs in Tweet by Count" dataDxfId="149"/>
    <tableColumn id="54" name="Top URLs in Tweet by Salience" dataDxfId="148"/>
    <tableColumn id="55" name="Top Domains in Tweet by Count" dataDxfId="147"/>
    <tableColumn id="56" name="Top Domains in Tweet by Salience" dataDxfId="146"/>
    <tableColumn id="57" name="Top Hashtags in Tweet by Count" dataDxfId="145"/>
    <tableColumn id="58" name="Top Hashtags in Tweet by Salience" dataDxfId="144"/>
    <tableColumn id="59" name="Top Words in Tweet by Count" dataDxfId="143"/>
    <tableColumn id="60" name="Top Words in Tweet by Salience" dataDxfId="142"/>
    <tableColumn id="61" name="Top Word Pairs in Tweet by Count" dataDxfId="141"/>
    <tableColumn id="62" name="Top Word Pairs in Tweet by Salience" dataDxfId="107"/>
    <tableColumn id="63" name="Sentiment List #1: Positive Word Count" dataDxfId="106"/>
    <tableColumn id="64" name="Sentiment List #1: Positive Word Percentage (%)" dataDxfId="105"/>
    <tableColumn id="65" name="Sentiment List #2: Negative Word Count" dataDxfId="104"/>
    <tableColumn id="66" name="Sentiment List #2: Negative Word Percentage (%)" dataDxfId="103"/>
    <tableColumn id="67" name="Sentiment List #3: Angry/Violent Word Count" dataDxfId="102"/>
    <tableColumn id="68" name="Sentiment List #3: Angry/Violent Word Percentage (%)" dataDxfId="101"/>
    <tableColumn id="69" name="Non-categorized Word Count" dataDxfId="100"/>
    <tableColumn id="70" name="Non-categorized Word Percentage (%)" dataDxfId="99"/>
    <tableColumn id="71" name="Vertex Content Word Count" dataDxfId="98"/>
  </tableColumns>
  <tableStyleInfo name="NodeXL Table" showFirstColumn="0" showLastColumn="0" showRowStripes="0" showColumnStripes="0"/>
</table>
</file>

<file path=xl/tables/table20.xml><?xml version="1.0" encoding="utf-8"?>
<table xmlns="http://schemas.openxmlformats.org/spreadsheetml/2006/main" id="34" name="WordPairs" displayName="WordPairs" ref="A1:L432" totalsRowShown="0" headerRowDxfId="131" dataDxfId="130">
  <autoFilter ref="A1:L432"/>
  <tableColumns count="12">
    <tableColumn id="1" name="Word 1" dataDxfId="129"/>
    <tableColumn id="2" name="Word 2" dataDxfId="128"/>
    <tableColumn id="3" name="Count" dataDxfId="127"/>
    <tableColumn id="4" name="Salience" dataDxfId="126"/>
    <tableColumn id="5" name="Mutual Information" dataDxfId="125"/>
    <tableColumn id="6" name="Group" dataDxfId="124"/>
    <tableColumn id="7" name="Word1 on Sentiment List #1: Positive" dataDxfId="123"/>
    <tableColumn id="8" name="Word1 on Sentiment List #2: Negative" dataDxfId="122"/>
    <tableColumn id="9" name="Word1 on Sentiment List #3: Angry/Violent" dataDxfId="121"/>
    <tableColumn id="10" name="Word2 on Sentiment List #1: Positive" dataDxfId="120"/>
    <tableColumn id="11" name="Word2 on Sentiment List #2: Negative" dataDxfId="119"/>
    <tableColumn id="12" name="Word2 on Sentiment List #3: Angry/Violent" dataDxfId="118"/>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379" dataDxfId="378">
  <autoFilter ref="A2:C14"/>
  <tableColumns count="3">
    <tableColumn id="1" name="Group 1" dataDxfId="87"/>
    <tableColumn id="2" name="Group 2" dataDxfId="86"/>
    <tableColumn id="3" name="Edges" dataDxfId="85"/>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377" dataDxfId="376">
  <autoFilter ref="A1:B7"/>
  <tableColumns count="2">
    <tableColumn id="1" name="Key" dataDxfId="69"/>
    <tableColumn id="2" name="Value" dataDxfId="68"/>
  </tableColumns>
  <tableStyleInfo name="NodeXL Table" showFirstColumn="0" showLastColumn="0" showRowStripes="1" showColumnStripes="0"/>
</table>
</file>

<file path=xl/tables/table23.xml><?xml version="1.0" encoding="utf-8"?>
<table xmlns="http://schemas.openxmlformats.org/spreadsheetml/2006/main" id="35"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230" totalsRowShown="0" headerRowDxfId="67" dataDxfId="66">
  <autoFilter ref="A2:BN2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403"/>
    <tableColumn id="20" name="Collapsed X"/>
    <tableColumn id="21" name="Collapsed Y"/>
    <tableColumn id="6" name="ID" dataDxfId="402"/>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42"/>
    <tableColumn id="23" name="Top URLs in Tweet" dataDxfId="229"/>
    <tableColumn id="26" name="Top Domains in Tweet" dataDxfId="216"/>
    <tableColumn id="27" name="Top Hashtags in Tweet" dataDxfId="203"/>
    <tableColumn id="28" name="Top Words in Tweet" dataDxfId="190"/>
    <tableColumn id="29" name="Top Word Pairs in Tweet" dataDxfId="165"/>
    <tableColumn id="30" name="Top Replied-To in Tweet" dataDxfId="164"/>
    <tableColumn id="31" name="Top Mentioned in Tweet" dataDxfId="151"/>
    <tableColumn id="32" name="Top Tweeters" dataDxfId="97"/>
    <tableColumn id="33" name="Sentiment List #1: Positive Word Count" dataDxfId="96"/>
    <tableColumn id="34" name="Sentiment List #1: Positive Word Percentage (%)" dataDxfId="95"/>
    <tableColumn id="35" name="Sentiment List #2: Negative Word Count" dataDxfId="94"/>
    <tableColumn id="36" name="Sentiment List #2: Negative Word Percentage (%)" dataDxfId="93"/>
    <tableColumn id="37" name="Sentiment List #3: Angry/Violent Word Count" dataDxfId="92"/>
    <tableColumn id="38" name="Sentiment List #3: Angry/Violent Word Percentage (%)" dataDxfId="91"/>
    <tableColumn id="39" name="Non-categorized Word Count" dataDxfId="90"/>
    <tableColumn id="40" name="Non-categorized Word Percentage (%)" dataDxfId="89"/>
    <tableColumn id="41" name="Group Content Word Count" dataDxfId="8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1" dataDxfId="400">
  <autoFilter ref="A1:C7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4"/>
    <tableColumn id="2" name="Value" dataDxfId="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13991"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nodexlgraphgallery.org/Pages/Graph.aspx?graphID=213991" TargetMode="External" /><Relationship Id="rId4" Type="http://schemas.openxmlformats.org/officeDocument/2006/relationships/hyperlink" Target="https://nodexlgraphgallery.org/Pages/Graph.aspx?graphID=213991" TargetMode="External" /><Relationship Id="rId5" Type="http://schemas.openxmlformats.org/officeDocument/2006/relationships/hyperlink" Target="https://nodexlgraphgallery.org/Pages/Graph.aspx?graphID=213991" TargetMode="External" /><Relationship Id="rId6" Type="http://schemas.openxmlformats.org/officeDocument/2006/relationships/hyperlink" Target="https://nodexlgraphgallery.org/Pages/Graph.aspx?graphID=213991" TargetMode="External" /><Relationship Id="rId7" Type="http://schemas.openxmlformats.org/officeDocument/2006/relationships/hyperlink" Target="https://nodexlgraphgallery.org/Pages/Graph.aspx?graphID=213991" TargetMode="External" /><Relationship Id="rId8" Type="http://schemas.openxmlformats.org/officeDocument/2006/relationships/hyperlink" Target="https://nodexlgraphgallery.org/Pages/Graph.aspx?graphID=213991" TargetMode="External" /><Relationship Id="rId9" Type="http://schemas.openxmlformats.org/officeDocument/2006/relationships/hyperlink" Target="https://nodexlgraphgallery.org/Pages/Graph.aspx?graphID=213991" TargetMode="External" /><Relationship Id="rId10" Type="http://schemas.openxmlformats.org/officeDocument/2006/relationships/hyperlink" Target="https://nodexlgraphgallery.org/Pages/Graph.aspx?graphID=213991" TargetMode="External" /><Relationship Id="rId11" Type="http://schemas.openxmlformats.org/officeDocument/2006/relationships/hyperlink" Target="https://nodexlgraphgallery.org/Pages/Graph.aspx?graphID=213991" TargetMode="External" /><Relationship Id="rId12" Type="http://schemas.openxmlformats.org/officeDocument/2006/relationships/hyperlink" Target="https://twitter.com/SocMedHE/status/1187281626537086977" TargetMode="External" /><Relationship Id="rId13" Type="http://schemas.openxmlformats.org/officeDocument/2006/relationships/hyperlink" Target="https://www.edgehill.ac.uk/clt/centre-learning-teaching-clt/conferences-and-events/" TargetMode="External" /><Relationship Id="rId14" Type="http://schemas.openxmlformats.org/officeDocument/2006/relationships/hyperlink" Target="https://twitter.com/melhayward/status/1190927698148941824" TargetMode="External" /><Relationship Id="rId15" Type="http://schemas.openxmlformats.org/officeDocument/2006/relationships/hyperlink" Target="https://store.edgehill.ac.uk/conferences-and-events/conferences/conferences/the-social-media-for-learning-in-higher-education-conference-thursday-19th-december-2019" TargetMode="External" /><Relationship Id="rId16" Type="http://schemas.openxmlformats.org/officeDocument/2006/relationships/hyperlink" Target="https://www.edgehill.ac.uk/clt/conference-2014/social-media-for-learning-in-higher-education-conference-2019/" TargetMode="External" /><Relationship Id="rId17" Type="http://schemas.openxmlformats.org/officeDocument/2006/relationships/hyperlink" Target="https://twitter.com/RKChallen/status/1194936055537000449" TargetMode="External" /><Relationship Id="rId18" Type="http://schemas.openxmlformats.org/officeDocument/2006/relationships/hyperlink" Target="https://nodexlgraphgallery.org/Pages/Graph.aspx?graphID=213991" TargetMode="External" /><Relationship Id="rId19" Type="http://schemas.openxmlformats.org/officeDocument/2006/relationships/hyperlink" Target="https://nodexlgraphgallery.org/Pages/Graph.aspx?graphID=213991" TargetMode="External" /><Relationship Id="rId20" Type="http://schemas.openxmlformats.org/officeDocument/2006/relationships/hyperlink" Target="https://nodexlgraphgallery.org/Pages/Graph.aspx?graphID=213991" TargetMode="External" /><Relationship Id="rId21" Type="http://schemas.openxmlformats.org/officeDocument/2006/relationships/hyperlink" Target="https://nodexlgraphgallery.org/Pages/Graph.aspx?graphID=213991" TargetMode="External" /><Relationship Id="rId22" Type="http://schemas.openxmlformats.org/officeDocument/2006/relationships/hyperlink" Target="https://nodexlgraphgallery.org/Pages/Graph.aspx?graphID=213991" TargetMode="External" /><Relationship Id="rId23" Type="http://schemas.openxmlformats.org/officeDocument/2006/relationships/hyperlink" Target="https://nodexlgraphgallery.org/Pages/Graph.aspx?graphID=213991" TargetMode="External" /><Relationship Id="rId24" Type="http://schemas.openxmlformats.org/officeDocument/2006/relationships/hyperlink" Target="https://nodexlgraphgallery.org/Pages/Graph.aspx?graphID=213991" TargetMode="External" /><Relationship Id="rId25" Type="http://schemas.openxmlformats.org/officeDocument/2006/relationships/hyperlink" Target="https://www.edgehill.ac.uk/clt/conference-2014/social-media-for-learning-in-higher-education-conference-2019/?tab=submit-your-proposal-here" TargetMode="External" /><Relationship Id="rId26" Type="http://schemas.openxmlformats.org/officeDocument/2006/relationships/hyperlink" Target="https://www.edgehill.ac.uk/clt/conference-2014/social-media-for-learning-in-higher-education-conference-2019/?tab=submit-your-proposal-here" TargetMode="External" /><Relationship Id="rId27" Type="http://schemas.openxmlformats.org/officeDocument/2006/relationships/hyperlink" Target="https://nodexlgraphgallery.org/Pages/Graph.aspx?graphID=213991" TargetMode="External" /><Relationship Id="rId28" Type="http://schemas.openxmlformats.org/officeDocument/2006/relationships/hyperlink" Target="https://nodexlgraphgallery.org/Pages/Graph.aspx?graphID=213991" TargetMode="External" /><Relationship Id="rId29" Type="http://schemas.openxmlformats.org/officeDocument/2006/relationships/hyperlink" Target="https://twitter.com/SocMedHE/status/1187281626537086977" TargetMode="External" /><Relationship Id="rId30" Type="http://schemas.openxmlformats.org/officeDocument/2006/relationships/hyperlink" Target="https://www.edgehill.ac.uk/clt/conference-2014/social-media-for-learning-in-higher-education-conference-2019/" TargetMode="External" /><Relationship Id="rId31" Type="http://schemas.openxmlformats.org/officeDocument/2006/relationships/hyperlink" Target="https://www.edgehill.ac.uk/clt/conference-2014/social-media-for-learning-in-higher-education-conference-2019/" TargetMode="External" /><Relationship Id="rId32" Type="http://schemas.openxmlformats.org/officeDocument/2006/relationships/hyperlink" Target="https://store.edgehill.ac.uk/conferences-and-events/conferences/conferences/the-social-media-for-learning-in-higher-education-conference-thursday-19th-december-2019" TargetMode="External" /><Relationship Id="rId33" Type="http://schemas.openxmlformats.org/officeDocument/2006/relationships/hyperlink" Target="https://twitter.com/RKChallen/status/1194936044967387136" TargetMode="External" /><Relationship Id="rId34" Type="http://schemas.openxmlformats.org/officeDocument/2006/relationships/hyperlink" Target="https://nodexlgraphgallery.org/Pages/Graph.aspx?graphID=213991" TargetMode="External" /><Relationship Id="rId35"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6" Type="http://schemas.openxmlformats.org/officeDocument/2006/relationships/hyperlink" Target="https://pbs.twimg.com/media/EIocxGYXsAEBPMX.jpg" TargetMode="External" /><Relationship Id="rId37" Type="http://schemas.openxmlformats.org/officeDocument/2006/relationships/hyperlink" Target="https://pbs.twimg.com/media/EIocxGYXsAEBPMX.jpg" TargetMode="External" /><Relationship Id="rId38" Type="http://schemas.openxmlformats.org/officeDocument/2006/relationships/hyperlink" Target="https://pbs.twimg.com/media/EIocxGYXsAEBPMX.jpg" TargetMode="External" /><Relationship Id="rId39" Type="http://schemas.openxmlformats.org/officeDocument/2006/relationships/hyperlink" Target="https://pbs.twimg.com/media/EIocxGYXsAEBPMX.jpg" TargetMode="External" /><Relationship Id="rId40" Type="http://schemas.openxmlformats.org/officeDocument/2006/relationships/hyperlink" Target="https://pbs.twimg.com/media/EIocxGYXsAEBPMX.jpg" TargetMode="External" /><Relationship Id="rId41" Type="http://schemas.openxmlformats.org/officeDocument/2006/relationships/hyperlink" Target="https://pbs.twimg.com/media/EIocxGYXsAEBPMX.jpg" TargetMode="External" /><Relationship Id="rId42" Type="http://schemas.openxmlformats.org/officeDocument/2006/relationships/hyperlink" Target="https://pbs.twimg.com/media/EJVr9JQWkAMBJag.png" TargetMode="External" /><Relationship Id="rId43" Type="http://schemas.openxmlformats.org/officeDocument/2006/relationships/hyperlink" Target="https://pbs.twimg.com/media/EJPOh7cW4AAML-W.png" TargetMode="External" /><Relationship Id="rId44" Type="http://schemas.openxmlformats.org/officeDocument/2006/relationships/hyperlink" Target="https://pbs.twimg.com/media/EJQJPuuWwAAlLZZ.png" TargetMode="External" /><Relationship Id="rId45" Type="http://schemas.openxmlformats.org/officeDocument/2006/relationships/hyperlink" Target="https://pbs.twimg.com/media/EJVr9JQWkAMBJag.png" TargetMode="External" /><Relationship Id="rId46" Type="http://schemas.openxmlformats.org/officeDocument/2006/relationships/hyperlink" Target="https://pbs.twimg.com/media/EJV7h-yX0AEhMHV.jpg" TargetMode="External" /><Relationship Id="rId47" Type="http://schemas.openxmlformats.org/officeDocument/2006/relationships/hyperlink" Target="http://pbs.twimg.com/profile_images/1850681547/course_wordle_normal.PNG" TargetMode="External" /><Relationship Id="rId48" Type="http://schemas.openxmlformats.org/officeDocument/2006/relationships/hyperlink" Target="http://pbs.twimg.com/profile_images/1850681547/course_wordle_normal.PNG" TargetMode="External" /><Relationship Id="rId49" Type="http://schemas.openxmlformats.org/officeDocument/2006/relationships/hyperlink" Target="http://pbs.twimg.com/profile_images/1850681547/course_wordle_normal.PNG" TargetMode="External" /><Relationship Id="rId50" Type="http://schemas.openxmlformats.org/officeDocument/2006/relationships/hyperlink" Target="http://pbs.twimg.com/profile_images/1850681547/course_wordle_normal.PNG" TargetMode="External" /><Relationship Id="rId51" Type="http://schemas.openxmlformats.org/officeDocument/2006/relationships/hyperlink" Target="http://pbs.twimg.com/profile_images/1850681547/course_wordle_normal.PNG" TargetMode="External" /><Relationship Id="rId52" Type="http://schemas.openxmlformats.org/officeDocument/2006/relationships/hyperlink" Target="http://pbs.twimg.com/profile_images/1850681547/course_wordle_normal.PNG" TargetMode="External" /><Relationship Id="rId53" Type="http://schemas.openxmlformats.org/officeDocument/2006/relationships/hyperlink" Target="http://pbs.twimg.com/profile_images/1850681547/course_wordle_normal.PNG" TargetMode="External" /><Relationship Id="rId54" Type="http://schemas.openxmlformats.org/officeDocument/2006/relationships/hyperlink" Target="http://pbs.twimg.com/profile_images/1850681547/course_wordle_normal.PNG" TargetMode="External" /><Relationship Id="rId55" Type="http://schemas.openxmlformats.org/officeDocument/2006/relationships/hyperlink" Target="http://pbs.twimg.com/profile_images/1850681547/course_wordle_normal.PNG" TargetMode="External" /><Relationship Id="rId56" Type="http://schemas.openxmlformats.org/officeDocument/2006/relationships/hyperlink" Target="http://pbs.twimg.com/profile_images/1850681547/course_wordle_normal.PNG" TargetMode="External" /><Relationship Id="rId57" Type="http://schemas.openxmlformats.org/officeDocument/2006/relationships/hyperlink" Target="http://pbs.twimg.com/profile_images/1850681547/course_wordle_normal.PNG" TargetMode="External" /><Relationship Id="rId58" Type="http://schemas.openxmlformats.org/officeDocument/2006/relationships/hyperlink" Target="http://pbs.twimg.com/profile_images/1850681547/course_wordle_normal.PNG" TargetMode="External" /><Relationship Id="rId59" Type="http://schemas.openxmlformats.org/officeDocument/2006/relationships/hyperlink" Target="http://pbs.twimg.com/profile_images/1850681547/course_wordle_normal.PNG" TargetMode="External" /><Relationship Id="rId60" Type="http://schemas.openxmlformats.org/officeDocument/2006/relationships/hyperlink" Target="http://pbs.twimg.com/profile_images/890263311765340162/0FV-rf2__normal.jpg" TargetMode="External" /><Relationship Id="rId61" Type="http://schemas.openxmlformats.org/officeDocument/2006/relationships/hyperlink" Target="http://pbs.twimg.com/profile_images/890263311765340162/0FV-rf2__normal.jpg" TargetMode="External" /><Relationship Id="rId62" Type="http://schemas.openxmlformats.org/officeDocument/2006/relationships/hyperlink" Target="http://pbs.twimg.com/profile_images/1149448287667314689/la9ljH4e_normal.jpg" TargetMode="External" /><Relationship Id="rId63" Type="http://schemas.openxmlformats.org/officeDocument/2006/relationships/hyperlink" Target="http://pbs.twimg.com/profile_images/1149448287667314689/la9ljH4e_normal.jpg" TargetMode="External" /><Relationship Id="rId64" Type="http://schemas.openxmlformats.org/officeDocument/2006/relationships/hyperlink" Target="http://pbs.twimg.com/profile_images/924387507072131073/nFTEbQzK_normal.jpg" TargetMode="External" /><Relationship Id="rId65" Type="http://schemas.openxmlformats.org/officeDocument/2006/relationships/hyperlink" Target="http://pbs.twimg.com/profile_images/924387507072131073/nFTEbQzK_normal.jpg" TargetMode="External" /><Relationship Id="rId66" Type="http://schemas.openxmlformats.org/officeDocument/2006/relationships/hyperlink" Target="http://pbs.twimg.com/profile_images/1187126428653047809/GARFFNrI_normal.jpg" TargetMode="External" /><Relationship Id="rId67" Type="http://schemas.openxmlformats.org/officeDocument/2006/relationships/hyperlink" Target="http://pbs.twimg.com/profile_images/1187126428653047809/GARFFNrI_normal.jpg" TargetMode="External" /><Relationship Id="rId68" Type="http://schemas.openxmlformats.org/officeDocument/2006/relationships/hyperlink" Target="http://pbs.twimg.com/profile_images/976468361868730368/q8SSX7xY_normal.jpg" TargetMode="External" /><Relationship Id="rId69" Type="http://schemas.openxmlformats.org/officeDocument/2006/relationships/hyperlink" Target="http://pbs.twimg.com/profile_images/976468361868730368/q8SSX7xY_normal.jpg" TargetMode="External" /><Relationship Id="rId70" Type="http://schemas.openxmlformats.org/officeDocument/2006/relationships/hyperlink" Target="http://pbs.twimg.com/profile_images/1059750498163703808/EKoyKkrI_normal.jpg" TargetMode="External" /><Relationship Id="rId71" Type="http://schemas.openxmlformats.org/officeDocument/2006/relationships/hyperlink" Target="http://pbs.twimg.com/profile_images/1059750498163703808/EKoyKkrI_normal.jpg" TargetMode="External" /><Relationship Id="rId72" Type="http://schemas.openxmlformats.org/officeDocument/2006/relationships/hyperlink" Target="http://pbs.twimg.com/profile_images/1156863293828534272/IfKckWAd_normal.jpg" TargetMode="External" /><Relationship Id="rId73" Type="http://schemas.openxmlformats.org/officeDocument/2006/relationships/hyperlink" Target="http://pbs.twimg.com/profile_images/1156863293828534272/IfKckWAd_normal.jpg" TargetMode="External" /><Relationship Id="rId74" Type="http://schemas.openxmlformats.org/officeDocument/2006/relationships/hyperlink" Target="http://pbs.twimg.com/profile_images/1173330403475828737/d7clMgmt_normal.jpg" TargetMode="External" /><Relationship Id="rId75" Type="http://schemas.openxmlformats.org/officeDocument/2006/relationships/hyperlink" Target="http://pbs.twimg.com/profile_images/1173330403475828737/d7clMgmt_normal.jpg" TargetMode="External" /><Relationship Id="rId76" Type="http://schemas.openxmlformats.org/officeDocument/2006/relationships/hyperlink" Target="http://pbs.twimg.com/profile_images/1173330403475828737/d7clMgmt_normal.jpg" TargetMode="External" /><Relationship Id="rId77" Type="http://schemas.openxmlformats.org/officeDocument/2006/relationships/hyperlink" Target="http://pbs.twimg.com/profile_images/1173330403475828737/d7clMgmt_normal.jpg" TargetMode="External" /><Relationship Id="rId78" Type="http://schemas.openxmlformats.org/officeDocument/2006/relationships/hyperlink" Target="http://pbs.twimg.com/profile_images/3230210603/cfc48af828b67bcb8c8f75f46701f929_normal.jpeg" TargetMode="External" /><Relationship Id="rId79" Type="http://schemas.openxmlformats.org/officeDocument/2006/relationships/hyperlink" Target="http://pbs.twimg.com/profile_images/3230210603/cfc48af828b67bcb8c8f75f46701f929_normal.jpeg" TargetMode="External" /><Relationship Id="rId80" Type="http://schemas.openxmlformats.org/officeDocument/2006/relationships/hyperlink" Target="http://pbs.twimg.com/profile_images/3230210603/cfc48af828b67bcb8c8f75f46701f929_normal.jpeg" TargetMode="External" /><Relationship Id="rId81" Type="http://schemas.openxmlformats.org/officeDocument/2006/relationships/hyperlink" Target="http://pbs.twimg.com/profile_images/3230210603/cfc48af828b67bcb8c8f75f46701f929_normal.jpeg" TargetMode="External" /><Relationship Id="rId82" Type="http://schemas.openxmlformats.org/officeDocument/2006/relationships/hyperlink" Target="http://pbs.twimg.com/profile_images/934543152861589505/yPZfYsDw_normal.jpg" TargetMode="External" /><Relationship Id="rId83" Type="http://schemas.openxmlformats.org/officeDocument/2006/relationships/hyperlink" Target="http://pbs.twimg.com/profile_images/934543152861589505/yPZfYsDw_normal.jpg" TargetMode="External" /><Relationship Id="rId84" Type="http://schemas.openxmlformats.org/officeDocument/2006/relationships/hyperlink" Target="http://pbs.twimg.com/profile_images/1064628081363742721/NVh24-lS_normal.jpg" TargetMode="External" /><Relationship Id="rId85" Type="http://schemas.openxmlformats.org/officeDocument/2006/relationships/hyperlink" Target="http://pbs.twimg.com/profile_images/1064628081363742721/NVh24-lS_normal.jpg" TargetMode="External" /><Relationship Id="rId86" Type="http://schemas.openxmlformats.org/officeDocument/2006/relationships/hyperlink" Target="http://pbs.twimg.com/profile_images/1176820487457894400/WkvX3c3X_normal.png" TargetMode="External" /><Relationship Id="rId87" Type="http://schemas.openxmlformats.org/officeDocument/2006/relationships/hyperlink" Target="http://pbs.twimg.com/profile_images/1176820487457894400/WkvX3c3X_normal.png" TargetMode="External" /><Relationship Id="rId88" Type="http://schemas.openxmlformats.org/officeDocument/2006/relationships/hyperlink" Target="http://pbs.twimg.com/profile_images/878517414471897088/4UzVqIN1_normal.jpg" TargetMode="External" /><Relationship Id="rId89" Type="http://schemas.openxmlformats.org/officeDocument/2006/relationships/hyperlink" Target="http://pbs.twimg.com/profile_images/847763097796452353/va0rEOzL_normal.jpg" TargetMode="External" /><Relationship Id="rId90" Type="http://schemas.openxmlformats.org/officeDocument/2006/relationships/hyperlink" Target="http://pbs.twimg.com/profile_images/878517414471897088/4UzVqIN1_normal.jpg" TargetMode="External" /><Relationship Id="rId91" Type="http://schemas.openxmlformats.org/officeDocument/2006/relationships/hyperlink" Target="http://pbs.twimg.com/profile_images/878517414471897088/4UzVqIN1_normal.jpg" TargetMode="External" /><Relationship Id="rId92" Type="http://schemas.openxmlformats.org/officeDocument/2006/relationships/hyperlink" Target="https://pbs.twimg.com/media/EIocxGYXsAEBPMX.jpg" TargetMode="External" /><Relationship Id="rId93" Type="http://schemas.openxmlformats.org/officeDocument/2006/relationships/hyperlink" Target="http://pbs.twimg.com/profile_images/915596670959783936/8Hysdkh__normal.jpg" TargetMode="External" /><Relationship Id="rId94" Type="http://schemas.openxmlformats.org/officeDocument/2006/relationships/hyperlink" Target="https://pbs.twimg.com/media/EIocxGYXsAEBPMX.jpg" TargetMode="External" /><Relationship Id="rId95" Type="http://schemas.openxmlformats.org/officeDocument/2006/relationships/hyperlink" Target="https://pbs.twimg.com/media/EIocxGYXsAEBPMX.jpg" TargetMode="External" /><Relationship Id="rId96" Type="http://schemas.openxmlformats.org/officeDocument/2006/relationships/hyperlink" Target="https://pbs.twimg.com/media/EIocxGYXsAEBPMX.jpg" TargetMode="External" /><Relationship Id="rId97" Type="http://schemas.openxmlformats.org/officeDocument/2006/relationships/hyperlink" Target="https://pbs.twimg.com/media/EIocxGYXsAEBPMX.jpg" TargetMode="External" /><Relationship Id="rId98" Type="http://schemas.openxmlformats.org/officeDocument/2006/relationships/hyperlink" Target="https://pbs.twimg.com/media/EIocxGYXsAEBPMX.jpg" TargetMode="External" /><Relationship Id="rId99" Type="http://schemas.openxmlformats.org/officeDocument/2006/relationships/hyperlink" Target="http://pbs.twimg.com/profile_images/862616430835097601/2ki8W-6__normal.jpg" TargetMode="External" /><Relationship Id="rId100" Type="http://schemas.openxmlformats.org/officeDocument/2006/relationships/hyperlink" Target="http://pbs.twimg.com/profile_images/862616430835097601/2ki8W-6__normal.jpg" TargetMode="External" /><Relationship Id="rId101" Type="http://schemas.openxmlformats.org/officeDocument/2006/relationships/hyperlink" Target="http://pbs.twimg.com/profile_images/862616430835097601/2ki8W-6__normal.jpg" TargetMode="External" /><Relationship Id="rId102" Type="http://schemas.openxmlformats.org/officeDocument/2006/relationships/hyperlink" Target="http://pbs.twimg.com/profile_images/862616430835097601/2ki8W-6__normal.jpg" TargetMode="External" /><Relationship Id="rId103" Type="http://schemas.openxmlformats.org/officeDocument/2006/relationships/hyperlink" Target="http://pbs.twimg.com/profile_images/862616430835097601/2ki8W-6__normal.jpg" TargetMode="External" /><Relationship Id="rId104" Type="http://schemas.openxmlformats.org/officeDocument/2006/relationships/hyperlink" Target="http://pbs.twimg.com/profile_images/862616430835097601/2ki8W-6__normal.jpg" TargetMode="External" /><Relationship Id="rId105" Type="http://schemas.openxmlformats.org/officeDocument/2006/relationships/hyperlink" Target="http://pbs.twimg.com/profile_images/862616430835097601/2ki8W-6__normal.jpg" TargetMode="External" /><Relationship Id="rId106" Type="http://schemas.openxmlformats.org/officeDocument/2006/relationships/hyperlink" Target="http://pbs.twimg.com/profile_images/1193890852000673793/7tTW8VtU_normal.jpg" TargetMode="External" /><Relationship Id="rId107" Type="http://schemas.openxmlformats.org/officeDocument/2006/relationships/hyperlink" Target="http://pbs.twimg.com/profile_images/1193890852000673793/7tTW8VtU_normal.jpg" TargetMode="External" /><Relationship Id="rId108" Type="http://schemas.openxmlformats.org/officeDocument/2006/relationships/hyperlink" Target="http://pbs.twimg.com/profile_images/1193890852000673793/7tTW8VtU_normal.jpg" TargetMode="External" /><Relationship Id="rId109" Type="http://schemas.openxmlformats.org/officeDocument/2006/relationships/hyperlink" Target="http://pbs.twimg.com/profile_images/1193890852000673793/7tTW8VtU_normal.jpg" TargetMode="External" /><Relationship Id="rId110" Type="http://schemas.openxmlformats.org/officeDocument/2006/relationships/hyperlink" Target="https://pbs.twimg.com/media/EJVr9JQWkAMBJag.png" TargetMode="External" /><Relationship Id="rId111" Type="http://schemas.openxmlformats.org/officeDocument/2006/relationships/hyperlink" Target="http://pbs.twimg.com/profile_images/832657387660009473/C5MRwE0Y_normal.jpg" TargetMode="External" /><Relationship Id="rId112" Type="http://schemas.openxmlformats.org/officeDocument/2006/relationships/hyperlink" Target="http://pbs.twimg.com/profile_images/832657387660009473/C5MRwE0Y_normal.jpg" TargetMode="External" /><Relationship Id="rId113" Type="http://schemas.openxmlformats.org/officeDocument/2006/relationships/hyperlink" Target="http://pbs.twimg.com/profile_images/832657387660009473/C5MRwE0Y_normal.jpg" TargetMode="External" /><Relationship Id="rId114" Type="http://schemas.openxmlformats.org/officeDocument/2006/relationships/hyperlink" Target="http://pbs.twimg.com/profile_images/832657387660009473/C5MRwE0Y_normal.jpg" TargetMode="External" /><Relationship Id="rId115" Type="http://schemas.openxmlformats.org/officeDocument/2006/relationships/hyperlink" Target="http://pbs.twimg.com/profile_images/832657387660009473/C5MRwE0Y_normal.jpg" TargetMode="External" /><Relationship Id="rId116" Type="http://schemas.openxmlformats.org/officeDocument/2006/relationships/hyperlink" Target="http://pbs.twimg.com/profile_images/832657387660009473/C5MRwE0Y_normal.jpg" TargetMode="External" /><Relationship Id="rId117" Type="http://schemas.openxmlformats.org/officeDocument/2006/relationships/hyperlink" Target="http://pbs.twimg.com/profile_images/832657387660009473/C5MRwE0Y_normal.jpg" TargetMode="External" /><Relationship Id="rId118" Type="http://schemas.openxmlformats.org/officeDocument/2006/relationships/hyperlink" Target="http://pbs.twimg.com/profile_images/832657387660009473/C5MRwE0Y_normal.jpg" TargetMode="External" /><Relationship Id="rId119" Type="http://schemas.openxmlformats.org/officeDocument/2006/relationships/hyperlink" Target="http://pbs.twimg.com/profile_images/832657387660009473/C5MRwE0Y_normal.jpg" TargetMode="External" /><Relationship Id="rId120" Type="http://schemas.openxmlformats.org/officeDocument/2006/relationships/hyperlink" Target="http://pbs.twimg.com/profile_images/832657387660009473/C5MRwE0Y_normal.jpg" TargetMode="External" /><Relationship Id="rId121" Type="http://schemas.openxmlformats.org/officeDocument/2006/relationships/hyperlink" Target="http://pbs.twimg.com/profile_images/832657387660009473/C5MRwE0Y_normal.jpg" TargetMode="External" /><Relationship Id="rId122" Type="http://schemas.openxmlformats.org/officeDocument/2006/relationships/hyperlink" Target="http://pbs.twimg.com/profile_images/1193890852000673793/7tTW8VtU_normal.jpg" TargetMode="External" /><Relationship Id="rId123" Type="http://schemas.openxmlformats.org/officeDocument/2006/relationships/hyperlink" Target="http://pbs.twimg.com/profile_images/1193890852000673793/7tTW8VtU_normal.jpg" TargetMode="External" /><Relationship Id="rId124" Type="http://schemas.openxmlformats.org/officeDocument/2006/relationships/hyperlink" Target="http://pbs.twimg.com/profile_images/1193890852000673793/7tTW8VtU_normal.jpg" TargetMode="External" /><Relationship Id="rId125" Type="http://schemas.openxmlformats.org/officeDocument/2006/relationships/hyperlink" Target="http://pbs.twimg.com/profile_images/1030813591748964352/SK1WVieR_normal.jpg" TargetMode="External" /><Relationship Id="rId126" Type="http://schemas.openxmlformats.org/officeDocument/2006/relationships/hyperlink" Target="http://pbs.twimg.com/profile_images/707234049144840195/oOSySzdy_normal.jpg" TargetMode="External" /><Relationship Id="rId127" Type="http://schemas.openxmlformats.org/officeDocument/2006/relationships/hyperlink" Target="http://pbs.twimg.com/profile_images/915596670959783936/8Hysdkh__normal.jpg" TargetMode="External" /><Relationship Id="rId128" Type="http://schemas.openxmlformats.org/officeDocument/2006/relationships/hyperlink" Target="http://pbs.twimg.com/profile_images/915596670959783936/8Hysdkh__normal.jpg" TargetMode="External" /><Relationship Id="rId129" Type="http://schemas.openxmlformats.org/officeDocument/2006/relationships/hyperlink" Target="http://pbs.twimg.com/profile_images/915596670959783936/8Hysdkh__normal.jpg" TargetMode="External" /><Relationship Id="rId130" Type="http://schemas.openxmlformats.org/officeDocument/2006/relationships/hyperlink" Target="http://pbs.twimg.com/profile_images/707234049144840195/oOSySzdy_normal.jpg" TargetMode="External" /><Relationship Id="rId131" Type="http://schemas.openxmlformats.org/officeDocument/2006/relationships/hyperlink" Target="http://pbs.twimg.com/profile_images/707234049144840195/oOSySzdy_normal.jpg" TargetMode="External" /><Relationship Id="rId132" Type="http://schemas.openxmlformats.org/officeDocument/2006/relationships/hyperlink" Target="http://pbs.twimg.com/profile_images/1047122314276614144/XdsZ7BKr_normal.jpg" TargetMode="External" /><Relationship Id="rId133" Type="http://schemas.openxmlformats.org/officeDocument/2006/relationships/hyperlink" Target="http://pbs.twimg.com/profile_images/1047122314276614144/XdsZ7BKr_normal.jpg" TargetMode="External" /><Relationship Id="rId134" Type="http://schemas.openxmlformats.org/officeDocument/2006/relationships/hyperlink" Target="http://pbs.twimg.com/profile_images/1047122314276614144/XdsZ7BKr_normal.jpg" TargetMode="External" /><Relationship Id="rId135" Type="http://schemas.openxmlformats.org/officeDocument/2006/relationships/hyperlink" Target="http://pbs.twimg.com/profile_images/707234049144840195/oOSySzdy_normal.jpg" TargetMode="External" /><Relationship Id="rId136" Type="http://schemas.openxmlformats.org/officeDocument/2006/relationships/hyperlink" Target="http://pbs.twimg.com/profile_images/707234049144840195/oOSySzdy_normal.jpg" TargetMode="External" /><Relationship Id="rId137" Type="http://schemas.openxmlformats.org/officeDocument/2006/relationships/hyperlink" Target="http://pbs.twimg.com/profile_images/707234049144840195/oOSySzdy_normal.jpg" TargetMode="External" /><Relationship Id="rId138" Type="http://schemas.openxmlformats.org/officeDocument/2006/relationships/hyperlink" Target="http://pbs.twimg.com/profile_images/707234049144840195/oOSySzdy_normal.jpg" TargetMode="External" /><Relationship Id="rId139" Type="http://schemas.openxmlformats.org/officeDocument/2006/relationships/hyperlink" Target="http://pbs.twimg.com/profile_images/878517414471897088/4UzVqIN1_normal.jpg" TargetMode="External" /><Relationship Id="rId140" Type="http://schemas.openxmlformats.org/officeDocument/2006/relationships/hyperlink" Target="http://pbs.twimg.com/profile_images/878517414471897088/4UzVqIN1_normal.jpg" TargetMode="External" /><Relationship Id="rId141" Type="http://schemas.openxmlformats.org/officeDocument/2006/relationships/hyperlink" Target="http://pbs.twimg.com/profile_images/878517414471897088/4UzVqIN1_normal.jpg" TargetMode="External" /><Relationship Id="rId142" Type="http://schemas.openxmlformats.org/officeDocument/2006/relationships/hyperlink" Target="http://pbs.twimg.com/profile_images/878517414471897088/4UzVqIN1_normal.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878517414471897088/4UzVqIN1_normal.jpg" TargetMode="External" /><Relationship Id="rId145" Type="http://schemas.openxmlformats.org/officeDocument/2006/relationships/hyperlink" Target="http://pbs.twimg.com/profile_images/707234049144840195/oOSySzdy_normal.jpg" TargetMode="External" /><Relationship Id="rId146" Type="http://schemas.openxmlformats.org/officeDocument/2006/relationships/hyperlink" Target="http://pbs.twimg.com/profile_images/707234049144840195/oOSySzdy_normal.jpg" TargetMode="External" /><Relationship Id="rId147" Type="http://schemas.openxmlformats.org/officeDocument/2006/relationships/hyperlink" Target="http://pbs.twimg.com/profile_images/707234049144840195/oOSySzdy_normal.jpg" TargetMode="External" /><Relationship Id="rId148" Type="http://schemas.openxmlformats.org/officeDocument/2006/relationships/hyperlink" Target="http://pbs.twimg.com/profile_images/1169988780637528064/ZfOi1CD8_normal.jpg" TargetMode="External" /><Relationship Id="rId149" Type="http://schemas.openxmlformats.org/officeDocument/2006/relationships/hyperlink" Target="http://pbs.twimg.com/profile_images/1169988780637528064/ZfOi1CD8_normal.jpg" TargetMode="External" /><Relationship Id="rId150" Type="http://schemas.openxmlformats.org/officeDocument/2006/relationships/hyperlink" Target="http://pbs.twimg.com/profile_images/707234049144840195/oOSySzdy_normal.jpg" TargetMode="External" /><Relationship Id="rId151" Type="http://schemas.openxmlformats.org/officeDocument/2006/relationships/hyperlink" Target="http://pbs.twimg.com/profile_images/707234049144840195/oOSySzdy_normal.jpg" TargetMode="External" /><Relationship Id="rId152" Type="http://schemas.openxmlformats.org/officeDocument/2006/relationships/hyperlink" Target="http://pbs.twimg.com/profile_images/1193890852000673793/7tTW8VtU_normal.jpg" TargetMode="External" /><Relationship Id="rId153" Type="http://schemas.openxmlformats.org/officeDocument/2006/relationships/hyperlink" Target="https://pbs.twimg.com/media/EJPOh7cW4AAML-W.png" TargetMode="External" /><Relationship Id="rId154" Type="http://schemas.openxmlformats.org/officeDocument/2006/relationships/hyperlink" Target="https://pbs.twimg.com/media/EJQJPuuWwAAlLZZ.png" TargetMode="External" /><Relationship Id="rId155" Type="http://schemas.openxmlformats.org/officeDocument/2006/relationships/hyperlink" Target="https://pbs.twimg.com/media/EJVr9JQWkAMBJag.png" TargetMode="External" /><Relationship Id="rId156" Type="http://schemas.openxmlformats.org/officeDocument/2006/relationships/hyperlink" Target="http://pbs.twimg.com/profile_images/1193890852000673793/7tTW8VtU_normal.jpg" TargetMode="External" /><Relationship Id="rId157" Type="http://schemas.openxmlformats.org/officeDocument/2006/relationships/hyperlink" Target="http://pbs.twimg.com/profile_images/707234049144840195/oOSySzdy_normal.jpg" TargetMode="External" /><Relationship Id="rId158" Type="http://schemas.openxmlformats.org/officeDocument/2006/relationships/hyperlink" Target="http://pbs.twimg.com/profile_images/707234049144840195/oOSySzdy_normal.jpg" TargetMode="External" /><Relationship Id="rId159" Type="http://schemas.openxmlformats.org/officeDocument/2006/relationships/hyperlink" Target="http://pbs.twimg.com/profile_images/707234049144840195/oOSySzdy_normal.jpg" TargetMode="External" /><Relationship Id="rId160" Type="http://schemas.openxmlformats.org/officeDocument/2006/relationships/hyperlink" Target="http://pbs.twimg.com/profile_images/707234049144840195/oOSySzdy_normal.jpg" TargetMode="External" /><Relationship Id="rId161" Type="http://schemas.openxmlformats.org/officeDocument/2006/relationships/hyperlink" Target="http://pbs.twimg.com/profile_images/707234049144840195/oOSySzdy_normal.jpg" TargetMode="External" /><Relationship Id="rId162" Type="http://schemas.openxmlformats.org/officeDocument/2006/relationships/hyperlink" Target="https://pbs.twimg.com/media/EJV7h-yX0AEhMHV.jpg" TargetMode="External" /><Relationship Id="rId163" Type="http://schemas.openxmlformats.org/officeDocument/2006/relationships/hyperlink" Target="https://twitter.com/uoncomputing/status/1193103541772148736" TargetMode="External" /><Relationship Id="rId164" Type="http://schemas.openxmlformats.org/officeDocument/2006/relationships/hyperlink" Target="https://twitter.com/uoncomputing/status/1193103541772148736" TargetMode="External" /><Relationship Id="rId165" Type="http://schemas.openxmlformats.org/officeDocument/2006/relationships/hyperlink" Target="https://twitter.com/uoncomputing/status/1193103541772148736" TargetMode="External" /><Relationship Id="rId166" Type="http://schemas.openxmlformats.org/officeDocument/2006/relationships/hyperlink" Target="https://twitter.com/uoncomputing/status/1193103541772148736" TargetMode="External" /><Relationship Id="rId167" Type="http://schemas.openxmlformats.org/officeDocument/2006/relationships/hyperlink" Target="https://twitter.com/uoncomputing/status/1193103541772148736" TargetMode="External" /><Relationship Id="rId168" Type="http://schemas.openxmlformats.org/officeDocument/2006/relationships/hyperlink" Target="https://twitter.com/uoncomputing/status/1193103541772148736" TargetMode="External" /><Relationship Id="rId169" Type="http://schemas.openxmlformats.org/officeDocument/2006/relationships/hyperlink" Target="https://twitter.com/uoncomputing/status/1193103541772148736" TargetMode="External" /><Relationship Id="rId170" Type="http://schemas.openxmlformats.org/officeDocument/2006/relationships/hyperlink" Target="https://twitter.com/uoncomputing/status/1193103541772148736" TargetMode="External" /><Relationship Id="rId171" Type="http://schemas.openxmlformats.org/officeDocument/2006/relationships/hyperlink" Target="https://twitter.com/uoncomputing/status/1193103541772148736" TargetMode="External" /><Relationship Id="rId172" Type="http://schemas.openxmlformats.org/officeDocument/2006/relationships/hyperlink" Target="https://twitter.com/uoncomputing/status/1193103541772148736" TargetMode="External" /><Relationship Id="rId173" Type="http://schemas.openxmlformats.org/officeDocument/2006/relationships/hyperlink" Target="https://twitter.com/uoncomputing/status/1193103541772148736" TargetMode="External" /><Relationship Id="rId174" Type="http://schemas.openxmlformats.org/officeDocument/2006/relationships/hyperlink" Target="https://twitter.com/uoncomputing/status/1193105651741995008" TargetMode="External" /><Relationship Id="rId175" Type="http://schemas.openxmlformats.org/officeDocument/2006/relationships/hyperlink" Target="https://twitter.com/uoncomputing/status/1193106300110082048" TargetMode="External" /><Relationship Id="rId176" Type="http://schemas.openxmlformats.org/officeDocument/2006/relationships/hyperlink" Target="https://twitter.com/cwaterhouse_e/status/1194544576473767936" TargetMode="External" /><Relationship Id="rId177" Type="http://schemas.openxmlformats.org/officeDocument/2006/relationships/hyperlink" Target="https://twitter.com/cwaterhouse_e/status/1194544576473767936" TargetMode="External" /><Relationship Id="rId178" Type="http://schemas.openxmlformats.org/officeDocument/2006/relationships/hyperlink" Target="https://twitter.com/jonnygucks/status/1194590777147580416" TargetMode="External" /><Relationship Id="rId179" Type="http://schemas.openxmlformats.org/officeDocument/2006/relationships/hyperlink" Target="https://twitter.com/jonnygucks/status/1194590777147580416" TargetMode="External" /><Relationship Id="rId180" Type="http://schemas.openxmlformats.org/officeDocument/2006/relationships/hyperlink" Target="https://twitter.com/danniedge/status/1194591838969171969" TargetMode="External" /><Relationship Id="rId181" Type="http://schemas.openxmlformats.org/officeDocument/2006/relationships/hyperlink" Target="https://twitter.com/danniedge/status/1194591838969171969" TargetMode="External" /><Relationship Id="rId182" Type="http://schemas.openxmlformats.org/officeDocument/2006/relationships/hyperlink" Target="https://twitter.com/medicinegov/status/1194603543996571648" TargetMode="External" /><Relationship Id="rId183" Type="http://schemas.openxmlformats.org/officeDocument/2006/relationships/hyperlink" Target="https://twitter.com/medicinegov/status/1194603543996571648" TargetMode="External" /><Relationship Id="rId184" Type="http://schemas.openxmlformats.org/officeDocument/2006/relationships/hyperlink" Target="https://twitter.com/esht_pathology/status/1194604632871522308" TargetMode="External" /><Relationship Id="rId185" Type="http://schemas.openxmlformats.org/officeDocument/2006/relationships/hyperlink" Target="https://twitter.com/esht_pathology/status/1194604632871522308" TargetMode="External" /><Relationship Id="rId186" Type="http://schemas.openxmlformats.org/officeDocument/2006/relationships/hyperlink" Target="https://twitter.com/ntutilt/status/1194607278487457792" TargetMode="External" /><Relationship Id="rId187" Type="http://schemas.openxmlformats.org/officeDocument/2006/relationships/hyperlink" Target="https://twitter.com/ntutilt/status/1194607278487457792" TargetMode="External" /><Relationship Id="rId188" Type="http://schemas.openxmlformats.org/officeDocument/2006/relationships/hyperlink" Target="https://twitter.com/nusratmedicine/status/1194610782249660422" TargetMode="External" /><Relationship Id="rId189" Type="http://schemas.openxmlformats.org/officeDocument/2006/relationships/hyperlink" Target="https://twitter.com/nusratmedicine/status/1194610782249660422" TargetMode="External" /><Relationship Id="rId190" Type="http://schemas.openxmlformats.org/officeDocument/2006/relationships/hyperlink" Target="https://twitter.com/livinginhope/status/1194547597945573376" TargetMode="External" /><Relationship Id="rId191" Type="http://schemas.openxmlformats.org/officeDocument/2006/relationships/hyperlink" Target="https://twitter.com/livinginhope/status/1194547597945573376" TargetMode="External" /><Relationship Id="rId192" Type="http://schemas.openxmlformats.org/officeDocument/2006/relationships/hyperlink" Target="https://twitter.com/livinginhope/status/1194640338511642624" TargetMode="External" /><Relationship Id="rId193" Type="http://schemas.openxmlformats.org/officeDocument/2006/relationships/hyperlink" Target="https://twitter.com/livinginhope/status/1194640338511642624" TargetMode="External" /><Relationship Id="rId194" Type="http://schemas.openxmlformats.org/officeDocument/2006/relationships/hyperlink" Target="https://twitter.com/neilwithnell/status/1194552541981413378" TargetMode="External" /><Relationship Id="rId195" Type="http://schemas.openxmlformats.org/officeDocument/2006/relationships/hyperlink" Target="https://twitter.com/neilwithnell/status/1194552541981413378" TargetMode="External" /><Relationship Id="rId196" Type="http://schemas.openxmlformats.org/officeDocument/2006/relationships/hyperlink" Target="https://twitter.com/neilwithnell/status/1194658608757248000" TargetMode="External" /><Relationship Id="rId197" Type="http://schemas.openxmlformats.org/officeDocument/2006/relationships/hyperlink" Target="https://twitter.com/neilwithnell/status/1194658608757248000" TargetMode="External" /><Relationship Id="rId198" Type="http://schemas.openxmlformats.org/officeDocument/2006/relationships/hyperlink" Target="https://twitter.com/saramursic/status/1194677000620916738" TargetMode="External" /><Relationship Id="rId199" Type="http://schemas.openxmlformats.org/officeDocument/2006/relationships/hyperlink" Target="https://twitter.com/saramursic/status/1194677000620916738" TargetMode="External" /><Relationship Id="rId200" Type="http://schemas.openxmlformats.org/officeDocument/2006/relationships/hyperlink" Target="https://twitter.com/sarah__wright1/status/1194678316118269953" TargetMode="External" /><Relationship Id="rId201" Type="http://schemas.openxmlformats.org/officeDocument/2006/relationships/hyperlink" Target="https://twitter.com/sarah__wright1/status/1194678316118269953" TargetMode="External" /><Relationship Id="rId202" Type="http://schemas.openxmlformats.org/officeDocument/2006/relationships/hyperlink" Target="https://twitter.com/jesslsainsbury/status/1194704101067673600" TargetMode="External" /><Relationship Id="rId203" Type="http://schemas.openxmlformats.org/officeDocument/2006/relationships/hyperlink" Target="https://twitter.com/jesslsainsbury/status/1194704101067673600" TargetMode="External" /><Relationship Id="rId204" Type="http://schemas.openxmlformats.org/officeDocument/2006/relationships/hyperlink" Target="https://twitter.com/sfaulknerpando/status/1194736225338494976" TargetMode="External" /><Relationship Id="rId205" Type="http://schemas.openxmlformats.org/officeDocument/2006/relationships/hyperlink" Target="https://twitter.com/melhayward/status/1190930770044563456" TargetMode="External" /><Relationship Id="rId206" Type="http://schemas.openxmlformats.org/officeDocument/2006/relationships/hyperlink" Target="https://twitter.com/sfaulknerpando/status/1194736225338494976" TargetMode="External" /><Relationship Id="rId207" Type="http://schemas.openxmlformats.org/officeDocument/2006/relationships/hyperlink" Target="https://twitter.com/sfaulknerpando/status/1194736248004456448" TargetMode="External" /><Relationship Id="rId208" Type="http://schemas.openxmlformats.org/officeDocument/2006/relationships/hyperlink" Target="https://twitter.com/debbaff/status/1191796686202556416" TargetMode="External" /><Relationship Id="rId209" Type="http://schemas.openxmlformats.org/officeDocument/2006/relationships/hyperlink" Target="https://twitter.com/kiusum/status/1194006843250622464" TargetMode="External" /><Relationship Id="rId210" Type="http://schemas.openxmlformats.org/officeDocument/2006/relationships/hyperlink" Target="https://twitter.com/debbaff/status/1191796686202556416" TargetMode="External" /><Relationship Id="rId211" Type="http://schemas.openxmlformats.org/officeDocument/2006/relationships/hyperlink" Target="https://twitter.com/debbaff/status/1191796686202556416" TargetMode="External" /><Relationship Id="rId212" Type="http://schemas.openxmlformats.org/officeDocument/2006/relationships/hyperlink" Target="https://twitter.com/debbaff/status/1191796686202556416" TargetMode="External" /><Relationship Id="rId213" Type="http://schemas.openxmlformats.org/officeDocument/2006/relationships/hyperlink" Target="https://twitter.com/debbaff/status/1191796686202556416" TargetMode="External" /><Relationship Id="rId214" Type="http://schemas.openxmlformats.org/officeDocument/2006/relationships/hyperlink" Target="https://twitter.com/debbaff/status/1191796686202556416" TargetMode="External" /><Relationship Id="rId215" Type="http://schemas.openxmlformats.org/officeDocument/2006/relationships/hyperlink" Target="https://twitter.com/debbaff/status/1194016720492601344" TargetMode="External" /><Relationship Id="rId216" Type="http://schemas.openxmlformats.org/officeDocument/2006/relationships/hyperlink" Target="https://twitter.com/debbaff/status/1194016720492601344" TargetMode="External" /><Relationship Id="rId217" Type="http://schemas.openxmlformats.org/officeDocument/2006/relationships/hyperlink" Target="https://twitter.com/debbaff/status/1194016720492601344" TargetMode="External" /><Relationship Id="rId218" Type="http://schemas.openxmlformats.org/officeDocument/2006/relationships/hyperlink" Target="https://twitter.com/debbaff/status/1194016720492601344" TargetMode="External" /><Relationship Id="rId219" Type="http://schemas.openxmlformats.org/officeDocument/2006/relationships/hyperlink" Target="https://twitter.com/debbaff/status/1194675908847841285" TargetMode="External" /><Relationship Id="rId220" Type="http://schemas.openxmlformats.org/officeDocument/2006/relationships/hyperlink" Target="https://twitter.com/debbaff/status/1194675908847841285" TargetMode="External" /><Relationship Id="rId221" Type="http://schemas.openxmlformats.org/officeDocument/2006/relationships/hyperlink" Target="https://twitter.com/debbaff/status/1194986734020378624" TargetMode="External" /><Relationship Id="rId222" Type="http://schemas.openxmlformats.org/officeDocument/2006/relationships/hyperlink" Target="https://twitter.com/socmedhe/status/1194731255725723653" TargetMode="External" /><Relationship Id="rId223" Type="http://schemas.openxmlformats.org/officeDocument/2006/relationships/hyperlink" Target="https://twitter.com/socmedhe/status/1194731255725723653" TargetMode="External" /><Relationship Id="rId224" Type="http://schemas.openxmlformats.org/officeDocument/2006/relationships/hyperlink" Target="https://twitter.com/socmedhe/status/1194731255725723653" TargetMode="External" /><Relationship Id="rId225" Type="http://schemas.openxmlformats.org/officeDocument/2006/relationships/hyperlink" Target="https://twitter.com/socmedhe/status/1194731255725723653" TargetMode="External" /><Relationship Id="rId226" Type="http://schemas.openxmlformats.org/officeDocument/2006/relationships/hyperlink" Target="https://twitter.com/socmedhe/status/1194979980360458240" TargetMode="External" /><Relationship Id="rId227" Type="http://schemas.openxmlformats.org/officeDocument/2006/relationships/hyperlink" Target="https://twitter.com/rkchallen/status/1194603694920216576" TargetMode="External" /><Relationship Id="rId228" Type="http://schemas.openxmlformats.org/officeDocument/2006/relationships/hyperlink" Target="https://twitter.com/rkchallen/status/1194603694920216576" TargetMode="External" /><Relationship Id="rId229" Type="http://schemas.openxmlformats.org/officeDocument/2006/relationships/hyperlink" Target="https://twitter.com/rkchallen/status/1194936044967387136" TargetMode="External" /><Relationship Id="rId230" Type="http://schemas.openxmlformats.org/officeDocument/2006/relationships/hyperlink" Target="https://twitter.com/rkchallen/status/1194936046531809281" TargetMode="External" /><Relationship Id="rId231" Type="http://schemas.openxmlformats.org/officeDocument/2006/relationships/hyperlink" Target="https://twitter.com/rkchallen/status/1194936047823663105" TargetMode="External" /><Relationship Id="rId232" Type="http://schemas.openxmlformats.org/officeDocument/2006/relationships/hyperlink" Target="https://twitter.com/rkchallen/status/1194936048956190720" TargetMode="External" /><Relationship Id="rId233" Type="http://schemas.openxmlformats.org/officeDocument/2006/relationships/hyperlink" Target="https://twitter.com/rkchallen/status/1194936050143154176" TargetMode="External" /><Relationship Id="rId234" Type="http://schemas.openxmlformats.org/officeDocument/2006/relationships/hyperlink" Target="https://twitter.com/rkchallen/status/1194936051577565184" TargetMode="External" /><Relationship Id="rId235" Type="http://schemas.openxmlformats.org/officeDocument/2006/relationships/hyperlink" Target="https://twitter.com/rkchallen/status/1194936053087510529" TargetMode="External" /><Relationship Id="rId236" Type="http://schemas.openxmlformats.org/officeDocument/2006/relationships/hyperlink" Target="https://twitter.com/rkchallen/status/1194936054257725440" TargetMode="External" /><Relationship Id="rId237" Type="http://schemas.openxmlformats.org/officeDocument/2006/relationships/hyperlink" Target="https://twitter.com/rkchallen/status/1194936055537000449" TargetMode="External" /><Relationship Id="rId238" Type="http://schemas.openxmlformats.org/officeDocument/2006/relationships/hyperlink" Target="https://twitter.com/socmedhe/status/1194986902216204288" TargetMode="External" /><Relationship Id="rId239" Type="http://schemas.openxmlformats.org/officeDocument/2006/relationships/hyperlink" Target="https://twitter.com/socmedhe/status/1194986928006926341" TargetMode="External" /><Relationship Id="rId240" Type="http://schemas.openxmlformats.org/officeDocument/2006/relationships/hyperlink" Target="https://twitter.com/socmedhe/status/1194987879950376960" TargetMode="External" /><Relationship Id="rId241" Type="http://schemas.openxmlformats.org/officeDocument/2006/relationships/hyperlink" Target="https://twitter.com/andy_tattersall/status/1194992236490039296" TargetMode="External" /><Relationship Id="rId242" Type="http://schemas.openxmlformats.org/officeDocument/2006/relationships/hyperlink" Target="https://twitter.com/scottturneruon/status/1187089731034796032" TargetMode="External" /><Relationship Id="rId243" Type="http://schemas.openxmlformats.org/officeDocument/2006/relationships/hyperlink" Target="https://twitter.com/kiusum/status/1194006843250622464" TargetMode="External" /><Relationship Id="rId244" Type="http://schemas.openxmlformats.org/officeDocument/2006/relationships/hyperlink" Target="https://twitter.com/kiusum/status/1194006843250622464" TargetMode="External" /><Relationship Id="rId245" Type="http://schemas.openxmlformats.org/officeDocument/2006/relationships/hyperlink" Target="https://twitter.com/kiusum/status/1194006843250622464" TargetMode="External" /><Relationship Id="rId246" Type="http://schemas.openxmlformats.org/officeDocument/2006/relationships/hyperlink" Target="https://twitter.com/scottturneruon/status/1187089731034796032" TargetMode="External" /><Relationship Id="rId247" Type="http://schemas.openxmlformats.org/officeDocument/2006/relationships/hyperlink" Target="https://twitter.com/scottturneruon/status/1187089731034796032" TargetMode="External" /><Relationship Id="rId248" Type="http://schemas.openxmlformats.org/officeDocument/2006/relationships/hyperlink" Target="https://twitter.com/nomadwarmachine/status/1187278977725063168" TargetMode="External" /><Relationship Id="rId249" Type="http://schemas.openxmlformats.org/officeDocument/2006/relationships/hyperlink" Target="https://twitter.com/nomadwarmachine/status/1194697106147160064" TargetMode="External" /><Relationship Id="rId250" Type="http://schemas.openxmlformats.org/officeDocument/2006/relationships/hyperlink" Target="https://twitter.com/nomadwarmachine/status/1194697106147160064" TargetMode="External" /><Relationship Id="rId251" Type="http://schemas.openxmlformats.org/officeDocument/2006/relationships/hyperlink" Target="https://twitter.com/scottturneruon/status/1187089731034796032" TargetMode="External" /><Relationship Id="rId252" Type="http://schemas.openxmlformats.org/officeDocument/2006/relationships/hyperlink" Target="https://twitter.com/scottturneruon/status/1187089731034796032" TargetMode="External" /><Relationship Id="rId253" Type="http://schemas.openxmlformats.org/officeDocument/2006/relationships/hyperlink" Target="https://twitter.com/scottturneruon/status/1187089731034796032" TargetMode="External" /><Relationship Id="rId254" Type="http://schemas.openxmlformats.org/officeDocument/2006/relationships/hyperlink" Target="https://twitter.com/scottturneruon/status/1187089731034796032" TargetMode="External" /><Relationship Id="rId255" Type="http://schemas.openxmlformats.org/officeDocument/2006/relationships/hyperlink" Target="https://twitter.com/sfaulknerpando/status/1194306027669409794" TargetMode="External" /><Relationship Id="rId256" Type="http://schemas.openxmlformats.org/officeDocument/2006/relationships/hyperlink" Target="https://twitter.com/sfaulknerpando/status/1194306027669409794" TargetMode="External" /><Relationship Id="rId257" Type="http://schemas.openxmlformats.org/officeDocument/2006/relationships/hyperlink" Target="https://twitter.com/sfaulknerpando/status/1194306286009106432" TargetMode="External" /><Relationship Id="rId258" Type="http://schemas.openxmlformats.org/officeDocument/2006/relationships/hyperlink" Target="https://twitter.com/sfaulknerpando/status/1194306286009106432" TargetMode="External" /><Relationship Id="rId259" Type="http://schemas.openxmlformats.org/officeDocument/2006/relationships/hyperlink" Target="https://twitter.com/sfaulknerpando/status/1194736225338494976" TargetMode="External" /><Relationship Id="rId260" Type="http://schemas.openxmlformats.org/officeDocument/2006/relationships/hyperlink" Target="https://twitter.com/sfaulknerpando/status/1194736248004456448" TargetMode="External" /><Relationship Id="rId261" Type="http://schemas.openxmlformats.org/officeDocument/2006/relationships/hyperlink" Target="https://twitter.com/scottturneruon/status/1187089731034796032" TargetMode="External" /><Relationship Id="rId262" Type="http://schemas.openxmlformats.org/officeDocument/2006/relationships/hyperlink" Target="https://twitter.com/scottturneruon/status/1194312292856451072" TargetMode="External" /><Relationship Id="rId263" Type="http://schemas.openxmlformats.org/officeDocument/2006/relationships/hyperlink" Target="https://twitter.com/scottturneruon/status/1194312292856451072" TargetMode="External" /><Relationship Id="rId264" Type="http://schemas.openxmlformats.org/officeDocument/2006/relationships/hyperlink" Target="https://twitter.com/suebecks/status/1194741273829265408" TargetMode="External" /><Relationship Id="rId265" Type="http://schemas.openxmlformats.org/officeDocument/2006/relationships/hyperlink" Target="https://twitter.com/suebecks/status/1194741273829265408" TargetMode="External" /><Relationship Id="rId266" Type="http://schemas.openxmlformats.org/officeDocument/2006/relationships/hyperlink" Target="https://twitter.com/scottturneruon/status/1187089731034796032" TargetMode="External" /><Relationship Id="rId267" Type="http://schemas.openxmlformats.org/officeDocument/2006/relationships/hyperlink" Target="https://twitter.com/scottturneruon/status/1194312292856451072" TargetMode="External" /><Relationship Id="rId268" Type="http://schemas.openxmlformats.org/officeDocument/2006/relationships/hyperlink" Target="https://twitter.com/socmedhe/status/1190178093027254272" TargetMode="External" /><Relationship Id="rId269" Type="http://schemas.openxmlformats.org/officeDocument/2006/relationships/hyperlink" Target="https://twitter.com/socmedhe/status/1194525414967926785" TargetMode="External" /><Relationship Id="rId270" Type="http://schemas.openxmlformats.org/officeDocument/2006/relationships/hyperlink" Target="https://twitter.com/socmedhe/status/1194589972856295425" TargetMode="External" /><Relationship Id="rId271" Type="http://schemas.openxmlformats.org/officeDocument/2006/relationships/hyperlink" Target="https://twitter.com/socmedhe/status/1194979980360458240" TargetMode="External" /><Relationship Id="rId272" Type="http://schemas.openxmlformats.org/officeDocument/2006/relationships/hyperlink" Target="https://twitter.com/socmedhe/status/1194985760396578816" TargetMode="External" /><Relationship Id="rId273" Type="http://schemas.openxmlformats.org/officeDocument/2006/relationships/hyperlink" Target="https://twitter.com/scottturneruon/status/1187089731034796032" TargetMode="External" /><Relationship Id="rId274" Type="http://schemas.openxmlformats.org/officeDocument/2006/relationships/hyperlink" Target="https://twitter.com/scottturneruon/status/1194675484795293698" TargetMode="External" /><Relationship Id="rId275" Type="http://schemas.openxmlformats.org/officeDocument/2006/relationships/hyperlink" Target="https://twitter.com/scottturneruon/status/1194675523382853633" TargetMode="External" /><Relationship Id="rId276" Type="http://schemas.openxmlformats.org/officeDocument/2006/relationships/hyperlink" Target="https://twitter.com/scottturneruon/status/1194675484795293698" TargetMode="External" /><Relationship Id="rId277" Type="http://schemas.openxmlformats.org/officeDocument/2006/relationships/hyperlink" Target="https://twitter.com/scottturneruon/status/1194675523382853633" TargetMode="External" /><Relationship Id="rId278" Type="http://schemas.openxmlformats.org/officeDocument/2006/relationships/hyperlink" Target="https://twitter.com/scottturneruon/status/1194997101593288704" TargetMode="External" /><Relationship Id="rId279" Type="http://schemas.openxmlformats.org/officeDocument/2006/relationships/hyperlink" Target="https://api.twitter.com/1.1/geo/id/381b5744987ae0bd.json" TargetMode="External" /><Relationship Id="rId280" Type="http://schemas.openxmlformats.org/officeDocument/2006/relationships/hyperlink" Target="https://api.twitter.com/1.1/geo/id/381b5744987ae0bd.json" TargetMode="External" /><Relationship Id="rId281" Type="http://schemas.openxmlformats.org/officeDocument/2006/relationships/hyperlink" Target="https://api.twitter.com/1.1/geo/id/381b5744987ae0bd.json" TargetMode="External" /><Relationship Id="rId282" Type="http://schemas.openxmlformats.org/officeDocument/2006/relationships/hyperlink" Target="https://api.twitter.com/1.1/geo/id/381b5744987ae0bd.json" TargetMode="External" /><Relationship Id="rId283" Type="http://schemas.openxmlformats.org/officeDocument/2006/relationships/hyperlink" Target="https://api.twitter.com/1.1/geo/id/381b5744987ae0bd.json" TargetMode="External" /><Relationship Id="rId284" Type="http://schemas.openxmlformats.org/officeDocument/2006/relationships/hyperlink" Target="https://api.twitter.com/1.1/geo/id/381b5744987ae0bd.json" TargetMode="External" /><Relationship Id="rId285" Type="http://schemas.openxmlformats.org/officeDocument/2006/relationships/hyperlink" Target="https://twitter.com/SocMedHE/status/1194589972856295425" TargetMode="External" /><Relationship Id="rId286" Type="http://schemas.openxmlformats.org/officeDocument/2006/relationships/hyperlink" Target="https://twitter.com/SocMedHE/status/1194589972856295425" TargetMode="External" /><Relationship Id="rId287" Type="http://schemas.openxmlformats.org/officeDocument/2006/relationships/hyperlink" Target="https://twitter.com/SocMedHE/status/1194589972856295425" TargetMode="External" /><Relationship Id="rId288" Type="http://schemas.openxmlformats.org/officeDocument/2006/relationships/hyperlink" Target="https://twitter.com/KiuSum/status/1156495631411818498" TargetMode="External" /><Relationship Id="rId289" Type="http://schemas.openxmlformats.org/officeDocument/2006/relationships/hyperlink" Target="https://twitter.com/KiuSum/status/1156495631411818498" TargetMode="External" /><Relationship Id="rId290" Type="http://schemas.openxmlformats.org/officeDocument/2006/relationships/hyperlink" Target="https://twitter.com/KiuSum/status/1156495631411818498" TargetMode="External" /><Relationship Id="rId291" Type="http://schemas.openxmlformats.org/officeDocument/2006/relationships/hyperlink" Target="https://twitter.com/KiuSum/status/1156495631411818498" TargetMode="External" /><Relationship Id="rId292" Type="http://schemas.openxmlformats.org/officeDocument/2006/relationships/hyperlink" Target="https://twitter.com/KiuSum/status/1156495631411818498" TargetMode="External" /><Relationship Id="rId293" Type="http://schemas.openxmlformats.org/officeDocument/2006/relationships/hyperlink" Target="https://twitter.com/KiuSum/status/1156495631411818498" TargetMode="External" /><Relationship Id="rId294" Type="http://schemas.openxmlformats.org/officeDocument/2006/relationships/hyperlink" Target="https://twitter.com/ifstnews/status/1156849079181283329?s=19" TargetMode="External" /><Relationship Id="rId295" Type="http://schemas.openxmlformats.org/officeDocument/2006/relationships/hyperlink" Target="https://twitter.com/ifstnews/status/1156849079181283329?s=19" TargetMode="External" /><Relationship Id="rId296" Type="http://schemas.openxmlformats.org/officeDocument/2006/relationships/hyperlink" Target="https://twitter.com/KiuSum/status/1176520037672345600?s=19" TargetMode="External" /><Relationship Id="rId297" Type="http://schemas.openxmlformats.org/officeDocument/2006/relationships/hyperlink" Target="https://twitter.com/KiuSum/status/1179026805673594881?s=19" TargetMode="External" /><Relationship Id="rId298" Type="http://schemas.openxmlformats.org/officeDocument/2006/relationships/hyperlink" Target="https://twitter.com/KiuSum/status/1179026805673594881?s=19" TargetMode="External" /><Relationship Id="rId299" Type="http://schemas.openxmlformats.org/officeDocument/2006/relationships/hyperlink" Target="https://twitter.com/uw_gs/status/1179318567898091520?s=19" TargetMode="External" /><Relationship Id="rId300" Type="http://schemas.openxmlformats.org/officeDocument/2006/relationships/hyperlink" Target="https://twitter.com/uw_gs/status/1179318567898091520?s=19" TargetMode="External" /><Relationship Id="rId301" Type="http://schemas.openxmlformats.org/officeDocument/2006/relationships/hyperlink" Target="https://twitter.com/uw_gs/status/1179318567898091520?s=19" TargetMode="External" /><Relationship Id="rId302" Type="http://schemas.openxmlformats.org/officeDocument/2006/relationships/hyperlink" Target="https://twitter.com/KiuSum/status/1156495631411818498" TargetMode="External" /><Relationship Id="rId303" Type="http://schemas.openxmlformats.org/officeDocument/2006/relationships/hyperlink" Target="https://twitter.com/ifstnews/status/1156849079181283329?s=19" TargetMode="External" /><Relationship Id="rId304" Type="http://schemas.openxmlformats.org/officeDocument/2006/relationships/hyperlink" Target="https://twitter.com/uw_gs/status/1179318567898091520?s=19" TargetMode="External" /><Relationship Id="rId305" Type="http://schemas.openxmlformats.org/officeDocument/2006/relationships/hyperlink" Target="https://twitter.com/KiuSum/status/1182289056186687488?s=19" TargetMode="External" /><Relationship Id="rId306" Type="http://schemas.openxmlformats.org/officeDocument/2006/relationships/hyperlink" Target="https://twitter.com/KiuSum/status/1182289056186687488?s=19" TargetMode="External" /><Relationship Id="rId307" Type="http://schemas.openxmlformats.org/officeDocument/2006/relationships/hyperlink" Target="https://twitter.com/KiuSum/status/1183671933633777664?s=19" TargetMode="External" /><Relationship Id="rId308" Type="http://schemas.openxmlformats.org/officeDocument/2006/relationships/hyperlink" Target="https://twitter.com/KiuSum/status/1183671933633777664?s=19" TargetMode="External" /><Relationship Id="rId309" Type="http://schemas.openxmlformats.org/officeDocument/2006/relationships/hyperlink" Target="https://twitter.com/KiuSum/status/1183671933633777664?s=19" TargetMode="External" /><Relationship Id="rId310" Type="http://schemas.openxmlformats.org/officeDocument/2006/relationships/hyperlink" Target="https://twitter.com/KiuSum/status/1183671933633777664?s=19" TargetMode="External" /><Relationship Id="rId311" Type="http://schemas.openxmlformats.org/officeDocument/2006/relationships/hyperlink" Target="https://twitter.com/KiuSum/status/1183671933633777664?s=19" TargetMode="External" /><Relationship Id="rId312" Type="http://schemas.openxmlformats.org/officeDocument/2006/relationships/hyperlink" Target="https://twitter.com/KiuSum/status/1184809908652433408?s=19" TargetMode="External" /><Relationship Id="rId313" Type="http://schemas.openxmlformats.org/officeDocument/2006/relationships/hyperlink" Target="https://twitter.com/KiuSum/status/1187046471541108741?s=19" TargetMode="External" /><Relationship Id="rId314" Type="http://schemas.openxmlformats.org/officeDocument/2006/relationships/hyperlink" Target="https://twitter.com/KiuSum/status/1187046471541108741?s=19" TargetMode="External" /><Relationship Id="rId315" Type="http://schemas.openxmlformats.org/officeDocument/2006/relationships/hyperlink" Target="https://twitter.com/KiuSum/status/1187737095789563904?s=19" TargetMode="External" /><Relationship Id="rId316" Type="http://schemas.openxmlformats.org/officeDocument/2006/relationships/hyperlink" Target="https://twitter.com/KiuSum/status/1187737095789563904?s=19" TargetMode="External" /><Relationship Id="rId317" Type="http://schemas.openxmlformats.org/officeDocument/2006/relationships/hyperlink" Target="https://twitter.com/KiuSum/status/1180117042822881281?s=19" TargetMode="External" /><Relationship Id="rId318" Type="http://schemas.openxmlformats.org/officeDocument/2006/relationships/hyperlink" Target="https://twitter.com/KiuSum/status/1190251476888764417?s=19" TargetMode="External" /><Relationship Id="rId319" Type="http://schemas.openxmlformats.org/officeDocument/2006/relationships/hyperlink" Target="https://twitter.com/KiuSum/status/1191290763214303232?s=19" TargetMode="External" /><Relationship Id="rId320" Type="http://schemas.openxmlformats.org/officeDocument/2006/relationships/hyperlink" Target="https://twitter.com/KiuSum/status/1191770780511752194?s=19" TargetMode="External" /><Relationship Id="rId321" Type="http://schemas.openxmlformats.org/officeDocument/2006/relationships/hyperlink" Target="https://twitter.com/KiuSum/status/1191297604539371520?s=19" TargetMode="External" /><Relationship Id="rId322" Type="http://schemas.openxmlformats.org/officeDocument/2006/relationships/hyperlink" Target="https://twitter.com/KiuSum/status/1156495631411818498" TargetMode="External" /><Relationship Id="rId323" Type="http://schemas.openxmlformats.org/officeDocument/2006/relationships/hyperlink" Target="https://twitter.com/ifstnews/status/1156849079181283329?s=19" TargetMode="External" /><Relationship Id="rId324" Type="http://schemas.openxmlformats.org/officeDocument/2006/relationships/hyperlink" Target="https://twitter.com/KiuSum/status/1184809908652433408?s=19" TargetMode="External" /><Relationship Id="rId325" Type="http://schemas.openxmlformats.org/officeDocument/2006/relationships/hyperlink" Target="https://www.edgehill.ac.uk/clt/conference-2014/social-media-for-learning-in-higher-education-conference-2019/" TargetMode="External" /><Relationship Id="rId326" Type="http://schemas.openxmlformats.org/officeDocument/2006/relationships/hyperlink" Target="https://twitter.com/debbaff/status/1191747986826711041?s=19" TargetMode="External" /><Relationship Id="rId327" Type="http://schemas.openxmlformats.org/officeDocument/2006/relationships/hyperlink" Target="https://twitter.com/debbaff/status/1191747986826711041?s=19" TargetMode="External" /><Relationship Id="rId328" Type="http://schemas.openxmlformats.org/officeDocument/2006/relationships/hyperlink" Target="https://twitter.com/KiuSum/status/1177672741153103875?s=19" TargetMode="External" /><Relationship Id="rId329" Type="http://schemas.openxmlformats.org/officeDocument/2006/relationships/hyperlink" Target="https://twitter.com/debbaff/status/1191747986826711041?s=19" TargetMode="External" /><Relationship Id="rId330" Type="http://schemas.openxmlformats.org/officeDocument/2006/relationships/hyperlink" Target="https://twitter.com/KiuSum/status/1191290763214303232?s=19" TargetMode="External" /><Relationship Id="rId331" Type="http://schemas.openxmlformats.org/officeDocument/2006/relationships/hyperlink" Target="https://twitter.com/KiuSum/status/1191645871902990336?s=19" TargetMode="External" /><Relationship Id="rId332" Type="http://schemas.openxmlformats.org/officeDocument/2006/relationships/hyperlink" Target="https://twitter.com/KiuSum/status/1191770780511752194?s=19" TargetMode="External" /><Relationship Id="rId333" Type="http://schemas.openxmlformats.org/officeDocument/2006/relationships/hyperlink" Target="https://twitter.com/KiuSum/status/1191690238189604864?s=19" TargetMode="External" /><Relationship Id="rId334" Type="http://schemas.openxmlformats.org/officeDocument/2006/relationships/hyperlink" Target="https://twitter.com/KiuSum/status/1191696756347678725?s=19" TargetMode="External" /><Relationship Id="rId335" Type="http://schemas.openxmlformats.org/officeDocument/2006/relationships/hyperlink" Target="https://twitter.com/KiuSum/status/1191297604539371520?s=19" TargetMode="External" /><Relationship Id="rId336" Type="http://schemas.openxmlformats.org/officeDocument/2006/relationships/hyperlink" Target="https://twitter.com/debbaff/status/1191747986826711041?s=19" TargetMode="External" /><Relationship Id="rId337" Type="http://schemas.openxmlformats.org/officeDocument/2006/relationships/hyperlink" Target="https://twitter.com/KiuSum/status/1177672741153103875?s=19" TargetMode="External" /><Relationship Id="rId338" Type="http://schemas.openxmlformats.org/officeDocument/2006/relationships/hyperlink" Target="https://twitter.com/debbaff/status/1191747986826711041?s=19" TargetMode="External" /><Relationship Id="rId339" Type="http://schemas.openxmlformats.org/officeDocument/2006/relationships/hyperlink" Target="https://twitter.com/KiuSum/status/1181306659127345158?s=19" TargetMode="External" /><Relationship Id="rId340" Type="http://schemas.openxmlformats.org/officeDocument/2006/relationships/hyperlink" Target="https://twitter.com/KiuSum/status/1189940813201117184?s=19" TargetMode="External" /><Relationship Id="rId341" Type="http://schemas.openxmlformats.org/officeDocument/2006/relationships/hyperlink" Target="https://twitter.com/debbaff/status/1191747986826711041?s=19" TargetMode="External" /><Relationship Id="rId342" Type="http://schemas.openxmlformats.org/officeDocument/2006/relationships/hyperlink" Target="https://pbs.twimg.com/media/EEw611-WkAUyoxt.jpg" TargetMode="External" /><Relationship Id="rId343" Type="http://schemas.openxmlformats.org/officeDocument/2006/relationships/hyperlink" Target="https://pbs.twimg.com/ext_tw_video_thumb/1174608813435052032/pu/img/YHr02rpoeJjar46S.jpg" TargetMode="External" /><Relationship Id="rId344" Type="http://schemas.openxmlformats.org/officeDocument/2006/relationships/hyperlink" Target="https://pbs.twimg.com/ext_tw_video_thumb/1174608813435052032/pu/img/YHr02rpoeJjar46S.jpg" TargetMode="External" /><Relationship Id="rId345" Type="http://schemas.openxmlformats.org/officeDocument/2006/relationships/hyperlink" Target="https://pbs.twimg.com/media/EE1iYBmX4AAiTWg.jpg" TargetMode="External" /><Relationship Id="rId346" Type="http://schemas.openxmlformats.org/officeDocument/2006/relationships/hyperlink" Target="https://pbs.twimg.com/media/EEw611-WkAUyoxt.jpg" TargetMode="External" /><Relationship Id="rId347" Type="http://schemas.openxmlformats.org/officeDocument/2006/relationships/hyperlink" Target="https://pbs.twimg.com/media/EFs-05zWkAAepk8.jpg" TargetMode="External" /><Relationship Id="rId348" Type="http://schemas.openxmlformats.org/officeDocument/2006/relationships/hyperlink" Target="https://pbs.twimg.com/ext_tw_video_thumb/1174608813435052032/pu/img/YHr02rpoeJjar46S.jpg" TargetMode="External" /><Relationship Id="rId349" Type="http://schemas.openxmlformats.org/officeDocument/2006/relationships/hyperlink" Target="https://pbs.twimg.com/media/EE1iYBmX4AAiTWg.jpg" TargetMode="External" /><Relationship Id="rId350" Type="http://schemas.openxmlformats.org/officeDocument/2006/relationships/hyperlink" Target="https://pbs.twimg.com/media/EF4-lHMWsAAtfm6.jpg" TargetMode="External" /><Relationship Id="rId351" Type="http://schemas.openxmlformats.org/officeDocument/2006/relationships/hyperlink" Target="https://pbs.twimg.com/media/EF4-lHMWsAAtfm6.jpg" TargetMode="External" /><Relationship Id="rId352" Type="http://schemas.openxmlformats.org/officeDocument/2006/relationships/hyperlink" Target="https://pbs.twimg.com/media/EGiDFWVXkAEcc6-.jpg" TargetMode="External" /><Relationship Id="rId353" Type="http://schemas.openxmlformats.org/officeDocument/2006/relationships/hyperlink" Target="https://pbs.twimg.com/tweet_video_thumb/EHBZ6o4XUAANJsg.jpg" TargetMode="External" /><Relationship Id="rId354" Type="http://schemas.openxmlformats.org/officeDocument/2006/relationships/hyperlink" Target="https://pbs.twimg.com/tweet_video_thumb/EHBZ6o4XUAANJsg.jpg" TargetMode="External" /><Relationship Id="rId355" Type="http://schemas.openxmlformats.org/officeDocument/2006/relationships/hyperlink" Target="https://pbs.twimg.com/media/EHkT6yHXkAAjpDI.jpg" TargetMode="External" /><Relationship Id="rId356" Type="http://schemas.openxmlformats.org/officeDocument/2006/relationships/hyperlink" Target="https://pbs.twimg.com/media/EHkT6yHXkAAjpDI.jpg" TargetMode="External" /><Relationship Id="rId357" Type="http://schemas.openxmlformats.org/officeDocument/2006/relationships/hyperlink" Target="https://pbs.twimg.com/media/EHkT6yHXkAAjpDI.jpg" TargetMode="External" /><Relationship Id="rId358" Type="http://schemas.openxmlformats.org/officeDocument/2006/relationships/hyperlink" Target="https://pbs.twimg.com/media/EFUPygeXYAAsZAk.jpg" TargetMode="External" /><Relationship Id="rId359" Type="http://schemas.openxmlformats.org/officeDocument/2006/relationships/hyperlink" Target="https://pbs.twimg.com/ext_tw_video_thumb/1174608813435052032/pu/img/YHr02rpoeJjar46S.jpg" TargetMode="External" /><Relationship Id="rId360" Type="http://schemas.openxmlformats.org/officeDocument/2006/relationships/hyperlink" Target="https://pbs.twimg.com/media/EIrpKdgX0AAXsAt.jpg" TargetMode="External" /><Relationship Id="rId361" Type="http://schemas.openxmlformats.org/officeDocument/2006/relationships/hyperlink" Target="https://pbs.twimg.com/tweet_video_thumb/EFfvHHhX0AAT33z.jpg" TargetMode="External" /><Relationship Id="rId362" Type="http://schemas.openxmlformats.org/officeDocument/2006/relationships/hyperlink" Target="https://pbs.twimg.com/tweet_video_thumb/EHBZ6o4XUAANJsg.jpg" TargetMode="External" /><Relationship Id="rId363" Type="http://schemas.openxmlformats.org/officeDocument/2006/relationships/hyperlink" Target="https://pbs.twimg.com/tweet_video_thumb/EFfvHHhX0AAT33z.jpg" TargetMode="External" /><Relationship Id="rId364" Type="http://schemas.openxmlformats.org/officeDocument/2006/relationships/hyperlink" Target="https://pbs.twimg.com/tweet_video_thumb/EHBZ6o4XUAANJsg.jpg" TargetMode="External" /><Relationship Id="rId365" Type="http://schemas.openxmlformats.org/officeDocument/2006/relationships/hyperlink" Target="https://pbs.twimg.com/tweet_video_thumb/EHBZ6o4XUAANJsg.jpg" TargetMode="External" /><Relationship Id="rId366" Type="http://schemas.openxmlformats.org/officeDocument/2006/relationships/hyperlink" Target="https://pbs.twimg.com/tweet_video_thumb/EFfvHHhX0AAT33z.jpg" TargetMode="External" /><Relationship Id="rId367" Type="http://schemas.openxmlformats.org/officeDocument/2006/relationships/hyperlink" Target="https://pbs.twimg.com/tweet_video_thumb/EHBZ6o4XUAANJsg.jpg" TargetMode="External" /><Relationship Id="rId368" Type="http://schemas.openxmlformats.org/officeDocument/2006/relationships/hyperlink" Target="https://pbs.twimg.com/media/EHjnOEFWkAAh8kE.jpg" TargetMode="External" /><Relationship Id="rId369" Type="http://schemas.openxmlformats.org/officeDocument/2006/relationships/hyperlink" Target="https://pbs.twimg.com/media/EIHyQg2WwAUTA3Z.jpg" TargetMode="External" /><Relationship Id="rId370" Type="http://schemas.openxmlformats.org/officeDocument/2006/relationships/hyperlink" Target="http://pbs.twimg.com/profile_images/784823806388998144/Xo2ubVym_normal.jpg" TargetMode="External" /><Relationship Id="rId371" Type="http://schemas.openxmlformats.org/officeDocument/2006/relationships/hyperlink" Target="http://pbs.twimg.com/profile_images/784823806388998144/Xo2ubVym_normal.jpg" TargetMode="External" /><Relationship Id="rId372" Type="http://schemas.openxmlformats.org/officeDocument/2006/relationships/hyperlink" Target="http://pbs.twimg.com/profile_images/784823806388998144/Xo2ubVym_normal.jpg" TargetMode="External" /><Relationship Id="rId373" Type="http://schemas.openxmlformats.org/officeDocument/2006/relationships/hyperlink" Target="http://pbs.twimg.com/profile_images/915596670959783936/8Hysdkh__normal.jpg" TargetMode="External" /><Relationship Id="rId374" Type="http://schemas.openxmlformats.org/officeDocument/2006/relationships/hyperlink" Target="http://pbs.twimg.com/profile_images/915596670959783936/8Hysdkh__normal.jpg" TargetMode="External" /><Relationship Id="rId375" Type="http://schemas.openxmlformats.org/officeDocument/2006/relationships/hyperlink" Target="http://pbs.twimg.com/profile_images/915596670959783936/8Hysdkh__normal.jpg" TargetMode="External" /><Relationship Id="rId376" Type="http://schemas.openxmlformats.org/officeDocument/2006/relationships/hyperlink" Target="http://pbs.twimg.com/profile_images/915596670959783936/8Hysdkh__normal.jpg" TargetMode="External" /><Relationship Id="rId377" Type="http://schemas.openxmlformats.org/officeDocument/2006/relationships/hyperlink" Target="https://pbs.twimg.com/media/EEw611-WkAUyoxt.jpg" TargetMode="External" /><Relationship Id="rId378" Type="http://schemas.openxmlformats.org/officeDocument/2006/relationships/hyperlink" Target="http://pbs.twimg.com/profile_images/915596670959783936/8Hysdkh__normal.jpg" TargetMode="External" /><Relationship Id="rId379" Type="http://schemas.openxmlformats.org/officeDocument/2006/relationships/hyperlink" Target="https://pbs.twimg.com/ext_tw_video_thumb/1174608813435052032/pu/img/YHr02rpoeJjar46S.jpg" TargetMode="External" /><Relationship Id="rId380" Type="http://schemas.openxmlformats.org/officeDocument/2006/relationships/hyperlink" Target="http://pbs.twimg.com/profile_images/915596670959783936/8Hysdkh_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s://pbs.twimg.com/ext_tw_video_thumb/1174608813435052032/pu/img/YHr02rpoeJjar46S.jpg" TargetMode="External" /><Relationship Id="rId383" Type="http://schemas.openxmlformats.org/officeDocument/2006/relationships/hyperlink" Target="http://pbs.twimg.com/profile_images/915596670959783936/8Hysdkh__normal.jpg" TargetMode="External" /><Relationship Id="rId384" Type="http://schemas.openxmlformats.org/officeDocument/2006/relationships/hyperlink" Target="https://pbs.twimg.com/media/EE1iYBmX4AAiTWg.jpg" TargetMode="External" /><Relationship Id="rId385" Type="http://schemas.openxmlformats.org/officeDocument/2006/relationships/hyperlink" Target="http://pbs.twimg.com/profile_images/915596670959783936/8Hysdkh__normal.jpg" TargetMode="External" /><Relationship Id="rId386" Type="http://schemas.openxmlformats.org/officeDocument/2006/relationships/hyperlink" Target="http://pbs.twimg.com/profile_images/915596670959783936/8Hysdkh__normal.jpg" TargetMode="External" /><Relationship Id="rId387" Type="http://schemas.openxmlformats.org/officeDocument/2006/relationships/hyperlink" Target="http://pbs.twimg.com/profile_images/915596670959783936/8Hysdkh__normal.jpg" TargetMode="External" /><Relationship Id="rId388" Type="http://schemas.openxmlformats.org/officeDocument/2006/relationships/hyperlink" Target="https://pbs.twimg.com/media/EEw611-WkAUyoxt.jpg" TargetMode="External" /><Relationship Id="rId389" Type="http://schemas.openxmlformats.org/officeDocument/2006/relationships/hyperlink" Target="http://pbs.twimg.com/profile_images/915596670959783936/8Hysdkh__normal.jpg" TargetMode="External" /><Relationship Id="rId390" Type="http://schemas.openxmlformats.org/officeDocument/2006/relationships/hyperlink" Target="http://pbs.twimg.com/profile_images/915596670959783936/8Hysdkh__normal.jpg" TargetMode="External" /><Relationship Id="rId391" Type="http://schemas.openxmlformats.org/officeDocument/2006/relationships/hyperlink" Target="https://pbs.twimg.com/media/EFs-05zWkAAepk8.jpg" TargetMode="External" /><Relationship Id="rId392" Type="http://schemas.openxmlformats.org/officeDocument/2006/relationships/hyperlink" Target="http://pbs.twimg.com/profile_images/915596670959783936/8Hysdkh__normal.jpg" TargetMode="External" /><Relationship Id="rId393" Type="http://schemas.openxmlformats.org/officeDocument/2006/relationships/hyperlink" Target="http://pbs.twimg.com/profile_images/915596670959783936/8Hysdkh__normal.jpg" TargetMode="External" /><Relationship Id="rId394" Type="http://schemas.openxmlformats.org/officeDocument/2006/relationships/hyperlink" Target="http://pbs.twimg.com/profile_images/915596670959783936/8Hysdkh__normal.jpg" TargetMode="External" /><Relationship Id="rId395" Type="http://schemas.openxmlformats.org/officeDocument/2006/relationships/hyperlink" Target="http://pbs.twimg.com/profile_images/915596670959783936/8Hysdkh__normal.jpg" TargetMode="External" /><Relationship Id="rId396" Type="http://schemas.openxmlformats.org/officeDocument/2006/relationships/hyperlink" Target="http://pbs.twimg.com/profile_images/915596670959783936/8Hysdkh__normal.jpg" TargetMode="External" /><Relationship Id="rId397" Type="http://schemas.openxmlformats.org/officeDocument/2006/relationships/hyperlink" Target="http://pbs.twimg.com/profile_images/915596670959783936/8Hysdkh__normal.jpg" TargetMode="External" /><Relationship Id="rId398" Type="http://schemas.openxmlformats.org/officeDocument/2006/relationships/hyperlink" Target="http://pbs.twimg.com/profile_images/915596670959783936/8Hysdkh__normal.jpg" TargetMode="External" /><Relationship Id="rId399" Type="http://schemas.openxmlformats.org/officeDocument/2006/relationships/hyperlink" Target="https://pbs.twimg.com/ext_tw_video_thumb/1174608813435052032/pu/img/YHr02rpoeJjar46S.jpg" TargetMode="External" /><Relationship Id="rId400" Type="http://schemas.openxmlformats.org/officeDocument/2006/relationships/hyperlink" Target="http://pbs.twimg.com/profile_images/915596670959783936/8Hysdkh__normal.jpg" TargetMode="External" /><Relationship Id="rId401" Type="http://schemas.openxmlformats.org/officeDocument/2006/relationships/hyperlink" Target="https://pbs.twimg.com/media/EE1iYBmX4AAiTWg.jpg" TargetMode="External" /><Relationship Id="rId402" Type="http://schemas.openxmlformats.org/officeDocument/2006/relationships/hyperlink" Target="http://pbs.twimg.com/profile_images/915596670959783936/8Hysdkh__normal.jpg" TargetMode="External" /><Relationship Id="rId403" Type="http://schemas.openxmlformats.org/officeDocument/2006/relationships/hyperlink" Target="https://pbs.twimg.com/media/EF4-lHMWsAAtfm6.jpg" TargetMode="External" /><Relationship Id="rId404" Type="http://schemas.openxmlformats.org/officeDocument/2006/relationships/hyperlink" Target="https://pbs.twimg.com/media/EF4-lHMWsAAtfm6.jpg" TargetMode="External" /><Relationship Id="rId405" Type="http://schemas.openxmlformats.org/officeDocument/2006/relationships/hyperlink" Target="http://pbs.twimg.com/profile_images/915596670959783936/8Hysdkh__normal.jpg" TargetMode="External" /><Relationship Id="rId406" Type="http://schemas.openxmlformats.org/officeDocument/2006/relationships/hyperlink" Target="http://pbs.twimg.com/profile_images/915596670959783936/8Hysdkh__normal.jpg" TargetMode="External" /><Relationship Id="rId407" Type="http://schemas.openxmlformats.org/officeDocument/2006/relationships/hyperlink" Target="https://pbs.twimg.com/media/EGiDFWVXkAEcc6-.jpg" TargetMode="External" /><Relationship Id="rId408" Type="http://schemas.openxmlformats.org/officeDocument/2006/relationships/hyperlink" Target="http://pbs.twimg.com/profile_images/915596670959783936/8Hysdkh__normal.jpg" TargetMode="External" /><Relationship Id="rId409" Type="http://schemas.openxmlformats.org/officeDocument/2006/relationships/hyperlink" Target="http://pbs.twimg.com/profile_images/915596670959783936/8Hysdkh__normal.jpg" TargetMode="External" /><Relationship Id="rId410" Type="http://schemas.openxmlformats.org/officeDocument/2006/relationships/hyperlink" Target="http://pbs.twimg.com/profile_images/915596670959783936/8Hysdkh__normal.jpg" TargetMode="External" /><Relationship Id="rId411" Type="http://schemas.openxmlformats.org/officeDocument/2006/relationships/hyperlink" Target="http://pbs.twimg.com/profile_images/915596670959783936/8Hysdkh__normal.jpg" TargetMode="External" /><Relationship Id="rId412" Type="http://schemas.openxmlformats.org/officeDocument/2006/relationships/hyperlink" Target="http://pbs.twimg.com/profile_images/915596670959783936/8Hysdkh__normal.jpg" TargetMode="External" /><Relationship Id="rId413" Type="http://schemas.openxmlformats.org/officeDocument/2006/relationships/hyperlink" Target="http://pbs.twimg.com/profile_images/915596670959783936/8Hysdkh__normal.jpg" TargetMode="External" /><Relationship Id="rId414" Type="http://schemas.openxmlformats.org/officeDocument/2006/relationships/hyperlink" Target="http://pbs.twimg.com/profile_images/915596670959783936/8Hysdkh__normal.jpg" TargetMode="External" /><Relationship Id="rId415" Type="http://schemas.openxmlformats.org/officeDocument/2006/relationships/hyperlink" Target="https://pbs.twimg.com/tweet_video_thumb/EHBZ6o4XUAANJsg.jpg" TargetMode="External" /><Relationship Id="rId416" Type="http://schemas.openxmlformats.org/officeDocument/2006/relationships/hyperlink" Target="https://pbs.twimg.com/tweet_video_thumb/EHBZ6o4XUAANJsg.jpg" TargetMode="External" /><Relationship Id="rId417" Type="http://schemas.openxmlformats.org/officeDocument/2006/relationships/hyperlink" Target="http://pbs.twimg.com/profile_images/915596670959783936/8Hysdkh__normal.jpg" TargetMode="External" /><Relationship Id="rId418" Type="http://schemas.openxmlformats.org/officeDocument/2006/relationships/hyperlink" Target="https://pbs.twimg.com/media/EHkT6yHXkAAjpDI.jpg" TargetMode="External" /><Relationship Id="rId419" Type="http://schemas.openxmlformats.org/officeDocument/2006/relationships/hyperlink" Target="https://pbs.twimg.com/media/EHkT6yHXkAAjpDI.jpg" TargetMode="External" /><Relationship Id="rId420" Type="http://schemas.openxmlformats.org/officeDocument/2006/relationships/hyperlink" Target="https://pbs.twimg.com/media/EHkT6yHXkAAjpDI.jpg" TargetMode="External" /><Relationship Id="rId421" Type="http://schemas.openxmlformats.org/officeDocument/2006/relationships/hyperlink" Target="http://pbs.twimg.com/profile_images/915596670959783936/8Hysdkh__normal.jpg" TargetMode="External" /><Relationship Id="rId422" Type="http://schemas.openxmlformats.org/officeDocument/2006/relationships/hyperlink" Target="https://pbs.twimg.com/media/EFUPygeXYAAsZAk.jpg" TargetMode="External" /><Relationship Id="rId423" Type="http://schemas.openxmlformats.org/officeDocument/2006/relationships/hyperlink" Target="http://pbs.twimg.com/profile_images/915596670959783936/8Hysdkh__normal.jpg" TargetMode="External" /><Relationship Id="rId424" Type="http://schemas.openxmlformats.org/officeDocument/2006/relationships/hyperlink" Target="http://pbs.twimg.com/profile_images/915596670959783936/8Hysdkh__normal.jpg" TargetMode="External" /><Relationship Id="rId425" Type="http://schemas.openxmlformats.org/officeDocument/2006/relationships/hyperlink" Target="http://pbs.twimg.com/profile_images/915596670959783936/8Hysdkh__normal.jpg" TargetMode="External" /><Relationship Id="rId426" Type="http://schemas.openxmlformats.org/officeDocument/2006/relationships/hyperlink" Target="http://pbs.twimg.com/profile_images/915596670959783936/8Hysdkh__normal.jpg" TargetMode="External" /><Relationship Id="rId427" Type="http://schemas.openxmlformats.org/officeDocument/2006/relationships/hyperlink" Target="http://pbs.twimg.com/profile_images/915596670959783936/8Hysdkh__normal.jpg" TargetMode="External" /><Relationship Id="rId428" Type="http://schemas.openxmlformats.org/officeDocument/2006/relationships/hyperlink" Target="http://pbs.twimg.com/profile_images/915596670959783936/8Hysdkh__normal.jpg" TargetMode="External" /><Relationship Id="rId429" Type="http://schemas.openxmlformats.org/officeDocument/2006/relationships/hyperlink" Target="http://pbs.twimg.com/profile_images/915596670959783936/8Hysdkh__normal.jpg" TargetMode="External" /><Relationship Id="rId430" Type="http://schemas.openxmlformats.org/officeDocument/2006/relationships/hyperlink" Target="http://pbs.twimg.com/profile_images/915596670959783936/8Hysdkh__normal.jpg" TargetMode="External" /><Relationship Id="rId431" Type="http://schemas.openxmlformats.org/officeDocument/2006/relationships/hyperlink" Target="http://pbs.twimg.com/profile_images/915596670959783936/8Hysdkh__normal.jpg" TargetMode="External" /><Relationship Id="rId432" Type="http://schemas.openxmlformats.org/officeDocument/2006/relationships/hyperlink" Target="http://pbs.twimg.com/profile_images/915596670959783936/8Hysdkh__normal.jpg" TargetMode="External" /><Relationship Id="rId433" Type="http://schemas.openxmlformats.org/officeDocument/2006/relationships/hyperlink" Target="http://pbs.twimg.com/profile_images/915596670959783936/8Hysdkh__normal.jpg" TargetMode="External" /><Relationship Id="rId434" Type="http://schemas.openxmlformats.org/officeDocument/2006/relationships/hyperlink" Target="http://pbs.twimg.com/profile_images/915596670959783936/8Hysdkh__normal.jpg" TargetMode="External" /><Relationship Id="rId435" Type="http://schemas.openxmlformats.org/officeDocument/2006/relationships/hyperlink" Target="https://pbs.twimg.com/ext_tw_video_thumb/1174608813435052032/pu/img/YHr02rpoeJjar46S.jpg" TargetMode="External" /><Relationship Id="rId436" Type="http://schemas.openxmlformats.org/officeDocument/2006/relationships/hyperlink" Target="http://pbs.twimg.com/profile_images/915596670959783936/8Hysdkh__normal.jpg" TargetMode="External" /><Relationship Id="rId437" Type="http://schemas.openxmlformats.org/officeDocument/2006/relationships/hyperlink" Target="http://pbs.twimg.com/profile_images/915596670959783936/8Hysdkh__normal.jpg" TargetMode="External" /><Relationship Id="rId438" Type="http://schemas.openxmlformats.org/officeDocument/2006/relationships/hyperlink" Target="http://pbs.twimg.com/profile_images/915596670959783936/8Hysdkh__normal.jpg" TargetMode="External" /><Relationship Id="rId439" Type="http://schemas.openxmlformats.org/officeDocument/2006/relationships/hyperlink" Target="https://pbs.twimg.com/media/EIrpKdgX0AAXsAt.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pbs.twimg.com/profile_images/915596670959783936/8Hysdkh__normal.jpg" TargetMode="External" /><Relationship Id="rId442" Type="http://schemas.openxmlformats.org/officeDocument/2006/relationships/hyperlink" Target="http://pbs.twimg.com/profile_images/915596670959783936/8Hysdkh__normal.jpg" TargetMode="External" /><Relationship Id="rId443" Type="http://schemas.openxmlformats.org/officeDocument/2006/relationships/hyperlink" Target="http://pbs.twimg.com/profile_images/915596670959783936/8Hysdkh__normal.jpg" TargetMode="External" /><Relationship Id="rId444" Type="http://schemas.openxmlformats.org/officeDocument/2006/relationships/hyperlink" Target="http://pbs.twimg.com/profile_images/969244225689833473/_S2XNjmi_normal.jpg" TargetMode="External" /><Relationship Id="rId445" Type="http://schemas.openxmlformats.org/officeDocument/2006/relationships/hyperlink" Target="http://pbs.twimg.com/profile_images/1169988780637528064/ZfOi1CD8_normal.jpg" TargetMode="External" /><Relationship Id="rId446" Type="http://schemas.openxmlformats.org/officeDocument/2006/relationships/hyperlink" Target="http://pbs.twimg.com/profile_images/915596670959783936/8Hysdkh__normal.jpg" TargetMode="External" /><Relationship Id="rId447" Type="http://schemas.openxmlformats.org/officeDocument/2006/relationships/hyperlink" Target="http://pbs.twimg.com/profile_images/1169988780637528064/ZfOi1CD8_normal.jpg" TargetMode="External" /><Relationship Id="rId448" Type="http://schemas.openxmlformats.org/officeDocument/2006/relationships/hyperlink" Target="https://pbs.twimg.com/tweet_video_thumb/EFfvHHhX0AAT33z.jpg" TargetMode="External" /><Relationship Id="rId449" Type="http://schemas.openxmlformats.org/officeDocument/2006/relationships/hyperlink" Target="https://pbs.twimg.com/tweet_video_thumb/EHBZ6o4XUAANJsg.jpg" TargetMode="External" /><Relationship Id="rId450" Type="http://schemas.openxmlformats.org/officeDocument/2006/relationships/hyperlink" Target="http://pbs.twimg.com/profile_images/915596670959783936/8Hysdkh__normal.jpg" TargetMode="External" /><Relationship Id="rId451" Type="http://schemas.openxmlformats.org/officeDocument/2006/relationships/hyperlink" Target="http://pbs.twimg.com/profile_images/1169988780637528064/ZfOi1CD8_normal.jpg" TargetMode="External" /><Relationship Id="rId452" Type="http://schemas.openxmlformats.org/officeDocument/2006/relationships/hyperlink" Target="https://pbs.twimg.com/tweet_video_thumb/EFfvHHhX0AAT33z.jpg" TargetMode="External" /><Relationship Id="rId453" Type="http://schemas.openxmlformats.org/officeDocument/2006/relationships/hyperlink" Target="http://pbs.twimg.com/profile_images/915596670959783936/8Hysdkh__normal.jpg" TargetMode="External" /><Relationship Id="rId454" Type="http://schemas.openxmlformats.org/officeDocument/2006/relationships/hyperlink" Target="https://pbs.twimg.com/tweet_video_thumb/EHBZ6o4XUAANJsg.jpg" TargetMode="External" /><Relationship Id="rId455" Type="http://schemas.openxmlformats.org/officeDocument/2006/relationships/hyperlink" Target="http://pbs.twimg.com/profile_images/915596670959783936/8Hysdkh__normal.jpg" TargetMode="External" /><Relationship Id="rId456" Type="http://schemas.openxmlformats.org/officeDocument/2006/relationships/hyperlink" Target="http://pbs.twimg.com/profile_images/1169988780637528064/ZfOi1CD8_normal.jpg" TargetMode="External" /><Relationship Id="rId457" Type="http://schemas.openxmlformats.org/officeDocument/2006/relationships/hyperlink" Target="http://pbs.twimg.com/profile_images/915596670959783936/8Hysdkh__normal.jpg" TargetMode="External" /><Relationship Id="rId458" Type="http://schemas.openxmlformats.org/officeDocument/2006/relationships/hyperlink" Target="http://pbs.twimg.com/profile_images/915596670959783936/8Hysdkh__normal.jpg" TargetMode="External" /><Relationship Id="rId459" Type="http://schemas.openxmlformats.org/officeDocument/2006/relationships/hyperlink" Target="http://pbs.twimg.com/profile_images/915596670959783936/8Hysdkh__normal.jpg" TargetMode="External" /><Relationship Id="rId460" Type="http://schemas.openxmlformats.org/officeDocument/2006/relationships/hyperlink" Target="http://pbs.twimg.com/profile_images/915596670959783936/8Hysdkh__normal.jpg" TargetMode="External" /><Relationship Id="rId461" Type="http://schemas.openxmlformats.org/officeDocument/2006/relationships/hyperlink" Target="http://pbs.twimg.com/profile_images/915596670959783936/8Hysdkh__normal.jpg" TargetMode="External" /><Relationship Id="rId462" Type="http://schemas.openxmlformats.org/officeDocument/2006/relationships/hyperlink" Target="http://pbs.twimg.com/profile_images/915596670959783936/8Hysdkh__normal.jpg" TargetMode="External" /><Relationship Id="rId463" Type="http://schemas.openxmlformats.org/officeDocument/2006/relationships/hyperlink" Target="http://pbs.twimg.com/profile_images/915596670959783936/8Hysdkh__normal.jpg" TargetMode="External" /><Relationship Id="rId464" Type="http://schemas.openxmlformats.org/officeDocument/2006/relationships/hyperlink" Target="http://pbs.twimg.com/profile_images/1169988780637528064/ZfOi1CD8_normal.jpg" TargetMode="External" /><Relationship Id="rId465" Type="http://schemas.openxmlformats.org/officeDocument/2006/relationships/hyperlink" Target="http://pbs.twimg.com/profile_images/915596670959783936/8Hysdkh__normal.jpg" TargetMode="External" /><Relationship Id="rId466" Type="http://schemas.openxmlformats.org/officeDocument/2006/relationships/hyperlink" Target="https://pbs.twimg.com/tweet_video_thumb/EHBZ6o4XUAANJsg.jpg" TargetMode="External" /><Relationship Id="rId467" Type="http://schemas.openxmlformats.org/officeDocument/2006/relationships/hyperlink" Target="http://pbs.twimg.com/profile_images/915596670959783936/8Hysdkh__normal.jpg" TargetMode="External" /><Relationship Id="rId468" Type="http://schemas.openxmlformats.org/officeDocument/2006/relationships/hyperlink" Target="http://pbs.twimg.com/profile_images/1169988780637528064/ZfOi1CD8_normal.jpg" TargetMode="External" /><Relationship Id="rId469" Type="http://schemas.openxmlformats.org/officeDocument/2006/relationships/hyperlink" Target="http://pbs.twimg.com/profile_images/915596670959783936/8Hysdkh__normal.jpg" TargetMode="External" /><Relationship Id="rId470" Type="http://schemas.openxmlformats.org/officeDocument/2006/relationships/hyperlink" Target="http://pbs.twimg.com/profile_images/915596670959783936/8Hysdkh__normal.jpg" TargetMode="External" /><Relationship Id="rId471" Type="http://schemas.openxmlformats.org/officeDocument/2006/relationships/hyperlink" Target="http://pbs.twimg.com/profile_images/915596670959783936/8Hysdkh__normal.jpg" TargetMode="External" /><Relationship Id="rId472" Type="http://schemas.openxmlformats.org/officeDocument/2006/relationships/hyperlink" Target="https://pbs.twimg.com/tweet_video_thumb/EFfvHHhX0AAT33z.jpg" TargetMode="External" /><Relationship Id="rId473" Type="http://schemas.openxmlformats.org/officeDocument/2006/relationships/hyperlink" Target="http://pbs.twimg.com/profile_images/915596670959783936/8Hysdkh__normal.jpg" TargetMode="External" /><Relationship Id="rId474" Type="http://schemas.openxmlformats.org/officeDocument/2006/relationships/hyperlink" Target="http://pbs.twimg.com/profile_images/915596670959783936/8Hysdkh__normal.jpg" TargetMode="External" /><Relationship Id="rId475" Type="http://schemas.openxmlformats.org/officeDocument/2006/relationships/hyperlink" Target="http://pbs.twimg.com/profile_images/915596670959783936/8Hysdkh__normal.jpg" TargetMode="External" /><Relationship Id="rId476" Type="http://schemas.openxmlformats.org/officeDocument/2006/relationships/hyperlink" Target="https://pbs.twimg.com/tweet_video_thumb/EHBZ6o4XUAANJsg.jpg" TargetMode="External" /><Relationship Id="rId477" Type="http://schemas.openxmlformats.org/officeDocument/2006/relationships/hyperlink" Target="https://pbs.twimg.com/media/EHjnOEFWkAAh8kE.jpg" TargetMode="External" /><Relationship Id="rId478" Type="http://schemas.openxmlformats.org/officeDocument/2006/relationships/hyperlink" Target="https://pbs.twimg.com/media/EIHyQg2WwAUTA3Z.jpg" TargetMode="External" /><Relationship Id="rId479" Type="http://schemas.openxmlformats.org/officeDocument/2006/relationships/hyperlink" Target="http://pbs.twimg.com/profile_images/915596670959783936/8Hysdkh__normal.jpg" TargetMode="External" /><Relationship Id="rId480" Type="http://schemas.openxmlformats.org/officeDocument/2006/relationships/hyperlink" Target="http://pbs.twimg.com/profile_images/915596670959783936/8Hysdkh__normal.jpg" TargetMode="External" /><Relationship Id="rId481" Type="http://schemas.openxmlformats.org/officeDocument/2006/relationships/hyperlink" Target="http://pbs.twimg.com/profile_images/1169988780637528064/ZfOi1CD8_normal.jpg" TargetMode="External" /><Relationship Id="rId482" Type="http://schemas.openxmlformats.org/officeDocument/2006/relationships/hyperlink" Target="https://twitter.com/hannahlames1/status/1194590969766797312" TargetMode="External" /><Relationship Id="rId483" Type="http://schemas.openxmlformats.org/officeDocument/2006/relationships/hyperlink" Target="https://twitter.com/hannahlames1/status/1194590969766797312" TargetMode="External" /><Relationship Id="rId484" Type="http://schemas.openxmlformats.org/officeDocument/2006/relationships/hyperlink" Target="https://twitter.com/hannahlames1/status/1194590969766797312" TargetMode="External" /><Relationship Id="rId485" Type="http://schemas.openxmlformats.org/officeDocument/2006/relationships/hyperlink" Target="https://twitter.com/kiusum/status/1156630679700086786" TargetMode="External" /><Relationship Id="rId486" Type="http://schemas.openxmlformats.org/officeDocument/2006/relationships/hyperlink" Target="https://twitter.com/kiusum/status/1156630679700086786" TargetMode="External" /><Relationship Id="rId487" Type="http://schemas.openxmlformats.org/officeDocument/2006/relationships/hyperlink" Target="https://twitter.com/kiusum/status/1156630679700086786" TargetMode="External" /><Relationship Id="rId488" Type="http://schemas.openxmlformats.org/officeDocument/2006/relationships/hyperlink" Target="https://twitter.com/kiusum/status/1156630679700086786" TargetMode="External" /><Relationship Id="rId489" Type="http://schemas.openxmlformats.org/officeDocument/2006/relationships/hyperlink" Target="https://twitter.com/kiusum/status/1174378309096005632" TargetMode="External" /><Relationship Id="rId490" Type="http://schemas.openxmlformats.org/officeDocument/2006/relationships/hyperlink" Target="https://twitter.com/kiusum/status/1156630679700086786" TargetMode="External" /><Relationship Id="rId491" Type="http://schemas.openxmlformats.org/officeDocument/2006/relationships/hyperlink" Target="https://twitter.com/kiusum/status/1174608844758179840" TargetMode="External" /><Relationship Id="rId492" Type="http://schemas.openxmlformats.org/officeDocument/2006/relationships/hyperlink" Target="https://twitter.com/kiusum/status/1156630679700086786" TargetMode="External" /><Relationship Id="rId493" Type="http://schemas.openxmlformats.org/officeDocument/2006/relationships/hyperlink" Target="https://twitter.com/kiusum/status/1163378477053206530" TargetMode="External" /><Relationship Id="rId494" Type="http://schemas.openxmlformats.org/officeDocument/2006/relationships/hyperlink" Target="https://twitter.com/kiusum/status/1174608844758179840" TargetMode="External" /><Relationship Id="rId495" Type="http://schemas.openxmlformats.org/officeDocument/2006/relationships/hyperlink" Target="https://twitter.com/kiusum/status/1174608847140470785" TargetMode="External" /><Relationship Id="rId496" Type="http://schemas.openxmlformats.org/officeDocument/2006/relationships/hyperlink" Target="https://twitter.com/kiusum/status/1174703252744671232" TargetMode="External" /><Relationship Id="rId497" Type="http://schemas.openxmlformats.org/officeDocument/2006/relationships/hyperlink" Target="https://twitter.com/kiusum/status/1177672729912381441" TargetMode="External" /><Relationship Id="rId498" Type="http://schemas.openxmlformats.org/officeDocument/2006/relationships/hyperlink" Target="https://twitter.com/kiusum/status/1156630683588186112" TargetMode="External" /><Relationship Id="rId499" Type="http://schemas.openxmlformats.org/officeDocument/2006/relationships/hyperlink" Target="https://twitter.com/kiusum/status/1163378477053206530" TargetMode="External" /><Relationship Id="rId500" Type="http://schemas.openxmlformats.org/officeDocument/2006/relationships/hyperlink" Target="https://twitter.com/kiusum/status/1174378309096005632" TargetMode="External" /><Relationship Id="rId501" Type="http://schemas.openxmlformats.org/officeDocument/2006/relationships/hyperlink" Target="https://twitter.com/kiusum/status/1176414069336748032" TargetMode="External" /><Relationship Id="rId502" Type="http://schemas.openxmlformats.org/officeDocument/2006/relationships/hyperlink" Target="https://twitter.com/kiusum/status/1176522459115327489" TargetMode="External" /><Relationship Id="rId503" Type="http://schemas.openxmlformats.org/officeDocument/2006/relationships/hyperlink" Target="https://twitter.com/kiusum/status/1178604812402925568" TargetMode="External" /><Relationship Id="rId504" Type="http://schemas.openxmlformats.org/officeDocument/2006/relationships/hyperlink" Target="https://twitter.com/kiusum/status/1179027261149896710" TargetMode="External" /><Relationship Id="rId505" Type="http://schemas.openxmlformats.org/officeDocument/2006/relationships/hyperlink" Target="https://twitter.com/kiusum/status/1179027261149896710" TargetMode="External" /><Relationship Id="rId506" Type="http://schemas.openxmlformats.org/officeDocument/2006/relationships/hyperlink" Target="https://twitter.com/kiusum/status/1179448949998067712" TargetMode="External" /><Relationship Id="rId507" Type="http://schemas.openxmlformats.org/officeDocument/2006/relationships/hyperlink" Target="https://twitter.com/kiusum/status/1179448949998067712" TargetMode="External" /><Relationship Id="rId508" Type="http://schemas.openxmlformats.org/officeDocument/2006/relationships/hyperlink" Target="https://twitter.com/kiusum/status/1179448949998067712" TargetMode="External" /><Relationship Id="rId509" Type="http://schemas.openxmlformats.org/officeDocument/2006/relationships/hyperlink" Target="https://twitter.com/kiusum/status/1156630679700086786" TargetMode="External" /><Relationship Id="rId510" Type="http://schemas.openxmlformats.org/officeDocument/2006/relationships/hyperlink" Target="https://twitter.com/kiusum/status/1163378477053206530" TargetMode="External" /><Relationship Id="rId511" Type="http://schemas.openxmlformats.org/officeDocument/2006/relationships/hyperlink" Target="https://twitter.com/kiusum/status/1174608844758179840" TargetMode="External" /><Relationship Id="rId512" Type="http://schemas.openxmlformats.org/officeDocument/2006/relationships/hyperlink" Target="https://twitter.com/kiusum/status/1174608847140470785" TargetMode="External" /><Relationship Id="rId513" Type="http://schemas.openxmlformats.org/officeDocument/2006/relationships/hyperlink" Target="https://twitter.com/kiusum/status/1174703252744671232" TargetMode="External" /><Relationship Id="rId514" Type="http://schemas.openxmlformats.org/officeDocument/2006/relationships/hyperlink" Target="https://twitter.com/kiusum/status/1179448949998067712" TargetMode="External" /><Relationship Id="rId515" Type="http://schemas.openxmlformats.org/officeDocument/2006/relationships/hyperlink" Target="https://twitter.com/kiusum/status/1179448966301310983" TargetMode="External" /><Relationship Id="rId516" Type="http://schemas.openxmlformats.org/officeDocument/2006/relationships/hyperlink" Target="https://twitter.com/kiusum/status/1179448966301310983" TargetMode="External" /><Relationship Id="rId517" Type="http://schemas.openxmlformats.org/officeDocument/2006/relationships/hyperlink" Target="https://twitter.com/kiusum/status/1181605496152834048" TargetMode="External" /><Relationship Id="rId518" Type="http://schemas.openxmlformats.org/officeDocument/2006/relationships/hyperlink" Target="https://twitter.com/kiusum/status/1181605496152834048" TargetMode="External" /><Relationship Id="rId519" Type="http://schemas.openxmlformats.org/officeDocument/2006/relationships/hyperlink" Target="https://twitter.com/kiusum/status/1182339197199364097" TargetMode="External" /><Relationship Id="rId520" Type="http://schemas.openxmlformats.org/officeDocument/2006/relationships/hyperlink" Target="https://twitter.com/kiusum/status/1182339200479301633" TargetMode="External" /><Relationship Id="rId521" Type="http://schemas.openxmlformats.org/officeDocument/2006/relationships/hyperlink" Target="https://twitter.com/kiusum/status/1182339200479301633" TargetMode="External" /><Relationship Id="rId522" Type="http://schemas.openxmlformats.org/officeDocument/2006/relationships/hyperlink" Target="https://twitter.com/kiusum/status/1183840328874446849" TargetMode="External" /><Relationship Id="rId523" Type="http://schemas.openxmlformats.org/officeDocument/2006/relationships/hyperlink" Target="https://twitter.com/kiusum/status/1183840328874446849" TargetMode="External" /><Relationship Id="rId524" Type="http://schemas.openxmlformats.org/officeDocument/2006/relationships/hyperlink" Target="https://twitter.com/kiusum/status/1183840328874446849" TargetMode="External" /><Relationship Id="rId525" Type="http://schemas.openxmlformats.org/officeDocument/2006/relationships/hyperlink" Target="https://twitter.com/kiusum/status/1183840328874446849" TargetMode="External" /><Relationship Id="rId526" Type="http://schemas.openxmlformats.org/officeDocument/2006/relationships/hyperlink" Target="https://twitter.com/kiusum/status/1183840328874446849" TargetMode="External" /><Relationship Id="rId527" Type="http://schemas.openxmlformats.org/officeDocument/2006/relationships/hyperlink" Target="https://twitter.com/kiusum/status/1184545573564796930" TargetMode="External" /><Relationship Id="rId528" Type="http://schemas.openxmlformats.org/officeDocument/2006/relationships/hyperlink" Target="https://twitter.com/kiusum/status/1184545573564796930" TargetMode="External" /><Relationship Id="rId529" Type="http://schemas.openxmlformats.org/officeDocument/2006/relationships/hyperlink" Target="https://twitter.com/kiusum/status/1184922792636092423" TargetMode="External" /><Relationship Id="rId530" Type="http://schemas.openxmlformats.org/officeDocument/2006/relationships/hyperlink" Target="https://twitter.com/kiusum/status/1187001882318954496" TargetMode="External" /><Relationship Id="rId531" Type="http://schemas.openxmlformats.org/officeDocument/2006/relationships/hyperlink" Target="https://twitter.com/kiusum/status/1187001882318954496" TargetMode="External" /><Relationship Id="rId532" Type="http://schemas.openxmlformats.org/officeDocument/2006/relationships/hyperlink" Target="https://twitter.com/kiusum/status/1187001882318954496" TargetMode="External" /><Relationship Id="rId533" Type="http://schemas.openxmlformats.org/officeDocument/2006/relationships/hyperlink" Target="https://twitter.com/kiusum/status/1187808316896006152" TargetMode="External" /><Relationship Id="rId534" Type="http://schemas.openxmlformats.org/officeDocument/2006/relationships/hyperlink" Target="https://twitter.com/kiusum/status/1176864243565641729" TargetMode="External" /><Relationship Id="rId535" Type="http://schemas.openxmlformats.org/officeDocument/2006/relationships/hyperlink" Target="https://twitter.com/kiusum/status/1187808316896006152" TargetMode="External" /><Relationship Id="rId536" Type="http://schemas.openxmlformats.org/officeDocument/2006/relationships/hyperlink" Target="https://twitter.com/kiusum/status/1187808324076617732" TargetMode="External" /><Relationship Id="rId537" Type="http://schemas.openxmlformats.org/officeDocument/2006/relationships/hyperlink" Target="https://twitter.com/kiusum/status/1187808324076617732" TargetMode="External" /><Relationship Id="rId538" Type="http://schemas.openxmlformats.org/officeDocument/2006/relationships/hyperlink" Target="https://twitter.com/kiusum/status/1168232414327562241" TargetMode="External" /><Relationship Id="rId539" Type="http://schemas.openxmlformats.org/officeDocument/2006/relationships/hyperlink" Target="https://twitter.com/kiusum/status/1180178154092208128" TargetMode="External" /><Relationship Id="rId540" Type="http://schemas.openxmlformats.org/officeDocument/2006/relationships/hyperlink" Target="https://twitter.com/kiusum/status/1190261144243576833" TargetMode="External" /><Relationship Id="rId541" Type="http://schemas.openxmlformats.org/officeDocument/2006/relationships/hyperlink" Target="https://twitter.com/kiusum/status/1171469123815014400" TargetMode="External" /><Relationship Id="rId542" Type="http://schemas.openxmlformats.org/officeDocument/2006/relationships/hyperlink" Target="https://twitter.com/kiusum/status/1191445128793210882" TargetMode="External" /><Relationship Id="rId543" Type="http://schemas.openxmlformats.org/officeDocument/2006/relationships/hyperlink" Target="https://twitter.com/kiusum/status/1191798410334130176" TargetMode="External" /><Relationship Id="rId544" Type="http://schemas.openxmlformats.org/officeDocument/2006/relationships/hyperlink" Target="https://twitter.com/kiusum/status/1191996042566422528" TargetMode="External" /><Relationship Id="rId545" Type="http://schemas.openxmlformats.org/officeDocument/2006/relationships/hyperlink" Target="https://twitter.com/kiusum/status/1156630679700086786" TargetMode="External" /><Relationship Id="rId546" Type="http://schemas.openxmlformats.org/officeDocument/2006/relationships/hyperlink" Target="https://twitter.com/kiusum/status/1163378477053206530" TargetMode="External" /><Relationship Id="rId547" Type="http://schemas.openxmlformats.org/officeDocument/2006/relationships/hyperlink" Target="https://twitter.com/kiusum/status/1174608844758179840" TargetMode="External" /><Relationship Id="rId548" Type="http://schemas.openxmlformats.org/officeDocument/2006/relationships/hyperlink" Target="https://twitter.com/kiusum/status/1174608847140470785" TargetMode="External" /><Relationship Id="rId549" Type="http://schemas.openxmlformats.org/officeDocument/2006/relationships/hyperlink" Target="https://twitter.com/kiusum/status/1177672729912381441" TargetMode="External" /><Relationship Id="rId550" Type="http://schemas.openxmlformats.org/officeDocument/2006/relationships/hyperlink" Target="https://twitter.com/kiusum/status/1184922792636092423" TargetMode="External" /><Relationship Id="rId551" Type="http://schemas.openxmlformats.org/officeDocument/2006/relationships/hyperlink" Target="https://twitter.com/kiusum/status/1192021423830818816" TargetMode="External" /><Relationship Id="rId552" Type="http://schemas.openxmlformats.org/officeDocument/2006/relationships/hyperlink" Target="https://twitter.com/kiusum/status/1171469123815014400" TargetMode="External" /><Relationship Id="rId553" Type="http://schemas.openxmlformats.org/officeDocument/2006/relationships/hyperlink" Target="https://twitter.com/kiusum/status/1192211836940234752" TargetMode="External" /><Relationship Id="rId554" Type="http://schemas.openxmlformats.org/officeDocument/2006/relationships/hyperlink" Target="https://twitter.com/kiusum/status/1192211836940234752" TargetMode="External" /><Relationship Id="rId555" Type="http://schemas.openxmlformats.org/officeDocument/2006/relationships/hyperlink" Target="https://twitter.com/kiusum/status/1192211836940234752" TargetMode="External" /><Relationship Id="rId556" Type="http://schemas.openxmlformats.org/officeDocument/2006/relationships/hyperlink" Target="https://twitter.com/profsallybrown/status/1194253241795719168" TargetMode="External" /><Relationship Id="rId557" Type="http://schemas.openxmlformats.org/officeDocument/2006/relationships/hyperlink" Target="https://twitter.com/suebecks/status/1194303343566479365" TargetMode="External" /><Relationship Id="rId558" Type="http://schemas.openxmlformats.org/officeDocument/2006/relationships/hyperlink" Target="https://twitter.com/kiusum/status/1191755074302820353" TargetMode="External" /><Relationship Id="rId559" Type="http://schemas.openxmlformats.org/officeDocument/2006/relationships/hyperlink" Target="https://twitter.com/suebecks/status/1191792431311794177" TargetMode="External" /><Relationship Id="rId560" Type="http://schemas.openxmlformats.org/officeDocument/2006/relationships/hyperlink" Target="https://twitter.com/kiusum/status/1177672741153103875" TargetMode="External" /><Relationship Id="rId561" Type="http://schemas.openxmlformats.org/officeDocument/2006/relationships/hyperlink" Target="https://twitter.com/kiusum/status/1184545573564796930" TargetMode="External" /><Relationship Id="rId562" Type="http://schemas.openxmlformats.org/officeDocument/2006/relationships/hyperlink" Target="https://twitter.com/kiusum/status/1191755074302820353" TargetMode="External" /><Relationship Id="rId563" Type="http://schemas.openxmlformats.org/officeDocument/2006/relationships/hyperlink" Target="https://twitter.com/suebecks/status/1191792431311794177" TargetMode="External" /><Relationship Id="rId564" Type="http://schemas.openxmlformats.org/officeDocument/2006/relationships/hyperlink" Target="https://twitter.com/kiusum/status/1177672741153103875" TargetMode="External" /><Relationship Id="rId565" Type="http://schemas.openxmlformats.org/officeDocument/2006/relationships/hyperlink" Target="https://twitter.com/kiusum/status/1179055753618952192" TargetMode="External" /><Relationship Id="rId566" Type="http://schemas.openxmlformats.org/officeDocument/2006/relationships/hyperlink" Target="https://twitter.com/kiusum/status/1184545573564796930" TargetMode="External" /><Relationship Id="rId567" Type="http://schemas.openxmlformats.org/officeDocument/2006/relationships/hyperlink" Target="https://twitter.com/kiusum/status/1191755074302820353" TargetMode="External" /><Relationship Id="rId568" Type="http://schemas.openxmlformats.org/officeDocument/2006/relationships/hyperlink" Target="https://twitter.com/suebecks/status/1191792431311794177" TargetMode="External" /><Relationship Id="rId569" Type="http://schemas.openxmlformats.org/officeDocument/2006/relationships/hyperlink" Target="https://twitter.com/kiusum/status/1191445128793210882" TargetMode="External" /><Relationship Id="rId570" Type="http://schemas.openxmlformats.org/officeDocument/2006/relationships/hyperlink" Target="https://twitter.com/kiusum/status/1191798408320823302" TargetMode="External" /><Relationship Id="rId571" Type="http://schemas.openxmlformats.org/officeDocument/2006/relationships/hyperlink" Target="https://twitter.com/kiusum/status/1191798410334130176" TargetMode="External" /><Relationship Id="rId572" Type="http://schemas.openxmlformats.org/officeDocument/2006/relationships/hyperlink" Target="https://twitter.com/kiusum/status/1191798412188012544" TargetMode="External" /><Relationship Id="rId573" Type="http://schemas.openxmlformats.org/officeDocument/2006/relationships/hyperlink" Target="https://twitter.com/kiusum/status/1191798414071209984" TargetMode="External" /><Relationship Id="rId574" Type="http://schemas.openxmlformats.org/officeDocument/2006/relationships/hyperlink" Target="https://twitter.com/kiusum/status/1191996042566422528" TargetMode="External" /><Relationship Id="rId575" Type="http://schemas.openxmlformats.org/officeDocument/2006/relationships/hyperlink" Target="https://twitter.com/kiusum/status/1191755074302820353" TargetMode="External" /><Relationship Id="rId576" Type="http://schemas.openxmlformats.org/officeDocument/2006/relationships/hyperlink" Target="https://twitter.com/suebecks/status/1191792431311794177" TargetMode="External" /><Relationship Id="rId577" Type="http://schemas.openxmlformats.org/officeDocument/2006/relationships/hyperlink" Target="https://twitter.com/kiusum/status/1179055753618952192" TargetMode="External" /><Relationship Id="rId578" Type="http://schemas.openxmlformats.org/officeDocument/2006/relationships/hyperlink" Target="https://twitter.com/kiusum/status/1184545573564796930" TargetMode="External" /><Relationship Id="rId579" Type="http://schemas.openxmlformats.org/officeDocument/2006/relationships/hyperlink" Target="https://twitter.com/kiusum/status/1191755074302820353" TargetMode="External" /><Relationship Id="rId580" Type="http://schemas.openxmlformats.org/officeDocument/2006/relationships/hyperlink" Target="https://twitter.com/suebecks/status/1191792431311794177" TargetMode="External" /><Relationship Id="rId581" Type="http://schemas.openxmlformats.org/officeDocument/2006/relationships/hyperlink" Target="https://twitter.com/kiusum/status/1156630681734324224" TargetMode="External" /><Relationship Id="rId582" Type="http://schemas.openxmlformats.org/officeDocument/2006/relationships/hyperlink" Target="https://twitter.com/kiusum/status/1177289255019786240" TargetMode="External" /><Relationship Id="rId583" Type="http://schemas.openxmlformats.org/officeDocument/2006/relationships/hyperlink" Target="https://twitter.com/kiusum/status/1177672728196927489" TargetMode="External" /><Relationship Id="rId584" Type="http://schemas.openxmlformats.org/officeDocument/2006/relationships/hyperlink" Target="https://twitter.com/kiusum/status/1177672741153103875" TargetMode="External" /><Relationship Id="rId585" Type="http://schemas.openxmlformats.org/officeDocument/2006/relationships/hyperlink" Target="https://twitter.com/kiusum/status/1179307740344311808" TargetMode="External" /><Relationship Id="rId586" Type="http://schemas.openxmlformats.org/officeDocument/2006/relationships/hyperlink" Target="https://twitter.com/kiusum/status/1179799324999520262" TargetMode="External" /><Relationship Id="rId587" Type="http://schemas.openxmlformats.org/officeDocument/2006/relationships/hyperlink" Target="https://twitter.com/kiusum/status/1181307708760350723" TargetMode="External" /><Relationship Id="rId588" Type="http://schemas.openxmlformats.org/officeDocument/2006/relationships/hyperlink" Target="https://twitter.com/kiusum/status/1184545573564796930" TargetMode="External" /><Relationship Id="rId589" Type="http://schemas.openxmlformats.org/officeDocument/2006/relationships/hyperlink" Target="https://twitter.com/kiusum/status/1186952739793846273" TargetMode="External" /><Relationship Id="rId590" Type="http://schemas.openxmlformats.org/officeDocument/2006/relationships/hyperlink" Target="https://twitter.com/kiusum/status/1189498171723898880" TargetMode="External" /><Relationship Id="rId591" Type="http://schemas.openxmlformats.org/officeDocument/2006/relationships/hyperlink" Target="https://twitter.com/kiusum/status/1189950562546139137" TargetMode="External" /><Relationship Id="rId592" Type="http://schemas.openxmlformats.org/officeDocument/2006/relationships/hyperlink" Target="https://twitter.com/kiusum/status/1191755074302820353" TargetMode="External" /><Relationship Id="rId593" Type="http://schemas.openxmlformats.org/officeDocument/2006/relationships/hyperlink" Target="https://twitter.com/suebecks/status/1191792431311794177" TargetMode="External" /><Relationship Id="rId594" Type="http://schemas.openxmlformats.org/officeDocument/2006/relationships/comments" Target="../comments1.xml" /><Relationship Id="rId595" Type="http://schemas.openxmlformats.org/officeDocument/2006/relationships/vmlDrawing" Target="../drawings/vmlDrawing1.vml" /><Relationship Id="rId596" Type="http://schemas.openxmlformats.org/officeDocument/2006/relationships/table" Target="../tables/table1.xml" /><Relationship Id="rId5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hyperlink" Target="https://nodexlgraphgallery.org/Pages/Graph.aspx?graphID=213991"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nodexlgraphgallery.org/Pages/Graph.aspx?graphID=213991" TargetMode="External" /><Relationship Id="rId4" Type="http://schemas.openxmlformats.org/officeDocument/2006/relationships/hyperlink" Target="https://nodexlgraphgallery.org/Pages/Graph.aspx?graphID=213991" TargetMode="External" /><Relationship Id="rId5" Type="http://schemas.openxmlformats.org/officeDocument/2006/relationships/hyperlink" Target="https://nodexlgraphgallery.org/Pages/Graph.aspx?graphID=213991" TargetMode="External" /><Relationship Id="rId6" Type="http://schemas.openxmlformats.org/officeDocument/2006/relationships/hyperlink" Target="https://nodexlgraphgallery.org/Pages/Graph.aspx?graphID=213991" TargetMode="External" /><Relationship Id="rId7" Type="http://schemas.openxmlformats.org/officeDocument/2006/relationships/hyperlink" Target="https://nodexlgraphgallery.org/Pages/Graph.aspx?graphID=213991" TargetMode="External" /><Relationship Id="rId8" Type="http://schemas.openxmlformats.org/officeDocument/2006/relationships/hyperlink" Target="https://nodexlgraphgallery.org/Pages/Graph.aspx?graphID=213991" TargetMode="External" /><Relationship Id="rId9" Type="http://schemas.openxmlformats.org/officeDocument/2006/relationships/hyperlink" Target="https://nodexlgraphgallery.org/Pages/Graph.aspx?graphID=213991" TargetMode="External" /><Relationship Id="rId10" Type="http://schemas.openxmlformats.org/officeDocument/2006/relationships/hyperlink" Target="https://nodexlgraphgallery.org/Pages/Graph.aspx?graphID=213991" TargetMode="External" /><Relationship Id="rId11" Type="http://schemas.openxmlformats.org/officeDocument/2006/relationships/hyperlink" Target="https://nodexlgraphgallery.org/Pages/Graph.aspx?graphID=213991" TargetMode="External" /><Relationship Id="rId12" Type="http://schemas.openxmlformats.org/officeDocument/2006/relationships/hyperlink" Target="https://twitter.com/SocMedHE/status/1187281626537086977" TargetMode="External" /><Relationship Id="rId13" Type="http://schemas.openxmlformats.org/officeDocument/2006/relationships/hyperlink" Target="https://www.edgehill.ac.uk/clt/centre-learning-teaching-clt/conferences-and-events/" TargetMode="External" /><Relationship Id="rId14" Type="http://schemas.openxmlformats.org/officeDocument/2006/relationships/hyperlink" Target="https://twitter.com/melhayward/status/1190927698148941824" TargetMode="External" /><Relationship Id="rId15" Type="http://schemas.openxmlformats.org/officeDocument/2006/relationships/hyperlink" Target="https://store.edgehill.ac.uk/conferences-and-events/conferences/conferences/the-social-media-for-learning-in-higher-education-conference-thursday-19th-december-2019" TargetMode="External" /><Relationship Id="rId16" Type="http://schemas.openxmlformats.org/officeDocument/2006/relationships/hyperlink" Target="https://www.edgehill.ac.uk/clt/conference-2014/social-media-for-learning-in-higher-education-conference-2019/" TargetMode="External" /><Relationship Id="rId17" Type="http://schemas.openxmlformats.org/officeDocument/2006/relationships/hyperlink" Target="https://twitter.com/RKChallen/status/1194936055537000449" TargetMode="External" /><Relationship Id="rId18" Type="http://schemas.openxmlformats.org/officeDocument/2006/relationships/hyperlink" Target="https://nodexlgraphgallery.org/Pages/Graph.aspx?graphID=213991" TargetMode="External" /><Relationship Id="rId19" Type="http://schemas.openxmlformats.org/officeDocument/2006/relationships/hyperlink" Target="https://nodexlgraphgallery.org/Pages/Graph.aspx?graphID=213991" TargetMode="External" /><Relationship Id="rId20" Type="http://schemas.openxmlformats.org/officeDocument/2006/relationships/hyperlink" Target="https://nodexlgraphgallery.org/Pages/Graph.aspx?graphID=213991" TargetMode="External" /><Relationship Id="rId21" Type="http://schemas.openxmlformats.org/officeDocument/2006/relationships/hyperlink" Target="https://nodexlgraphgallery.org/Pages/Graph.aspx?graphID=213991" TargetMode="External" /><Relationship Id="rId22" Type="http://schemas.openxmlformats.org/officeDocument/2006/relationships/hyperlink" Target="https://nodexlgraphgallery.org/Pages/Graph.aspx?graphID=213991" TargetMode="External" /><Relationship Id="rId23" Type="http://schemas.openxmlformats.org/officeDocument/2006/relationships/hyperlink" Target="https://nodexlgraphgallery.org/Pages/Graph.aspx?graphID=213991" TargetMode="External" /><Relationship Id="rId24" Type="http://schemas.openxmlformats.org/officeDocument/2006/relationships/hyperlink" Target="https://nodexlgraphgallery.org/Pages/Graph.aspx?graphID=213991" TargetMode="External" /><Relationship Id="rId25" Type="http://schemas.openxmlformats.org/officeDocument/2006/relationships/hyperlink" Target="https://www.edgehill.ac.uk/clt/conference-2014/social-media-for-learning-in-higher-education-conference-2019/?tab=submit-your-proposal-here" TargetMode="External" /><Relationship Id="rId26" Type="http://schemas.openxmlformats.org/officeDocument/2006/relationships/hyperlink" Target="https://www.edgehill.ac.uk/clt/conference-2014/social-media-for-learning-in-higher-education-conference-2019/?tab=submit-your-proposal-here" TargetMode="External" /><Relationship Id="rId27" Type="http://schemas.openxmlformats.org/officeDocument/2006/relationships/hyperlink" Target="https://nodexlgraphgallery.org/Pages/Graph.aspx?graphID=213991" TargetMode="External" /><Relationship Id="rId28" Type="http://schemas.openxmlformats.org/officeDocument/2006/relationships/hyperlink" Target="https://nodexlgraphgallery.org/Pages/Graph.aspx?graphID=213991" TargetMode="External" /><Relationship Id="rId29" Type="http://schemas.openxmlformats.org/officeDocument/2006/relationships/hyperlink" Target="https://twitter.com/SocMedHE/status/1187281626537086977" TargetMode="External" /><Relationship Id="rId30" Type="http://schemas.openxmlformats.org/officeDocument/2006/relationships/hyperlink" Target="https://www.edgehill.ac.uk/clt/conference-2014/social-media-for-learning-in-higher-education-conference-2019/" TargetMode="External" /><Relationship Id="rId31" Type="http://schemas.openxmlformats.org/officeDocument/2006/relationships/hyperlink" Target="https://www.edgehill.ac.uk/clt/conference-2014/social-media-for-learning-in-higher-education-conference-2019/" TargetMode="External" /><Relationship Id="rId32" Type="http://schemas.openxmlformats.org/officeDocument/2006/relationships/hyperlink" Target="https://store.edgehill.ac.uk/conferences-and-events/conferences/conferences/the-social-media-for-learning-in-higher-education-conference-thursday-19th-december-2019" TargetMode="External" /><Relationship Id="rId33" Type="http://schemas.openxmlformats.org/officeDocument/2006/relationships/hyperlink" Target="https://twitter.com/RKChallen/status/1194936044967387136" TargetMode="External" /><Relationship Id="rId34" Type="http://schemas.openxmlformats.org/officeDocument/2006/relationships/hyperlink" Target="https://nodexlgraphgallery.org/Pages/Graph.aspx?graphID=213991" TargetMode="External" /><Relationship Id="rId35"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6" Type="http://schemas.openxmlformats.org/officeDocument/2006/relationships/hyperlink" Target="https://pbs.twimg.com/media/EIocxGYXsAEBPMX.jpg" TargetMode="External" /><Relationship Id="rId37" Type="http://schemas.openxmlformats.org/officeDocument/2006/relationships/hyperlink" Target="https://pbs.twimg.com/media/EIocxGYXsAEBPMX.jpg" TargetMode="External" /><Relationship Id="rId38" Type="http://schemas.openxmlformats.org/officeDocument/2006/relationships/hyperlink" Target="https://pbs.twimg.com/media/EIocxGYXsAEBPMX.jpg" TargetMode="External" /><Relationship Id="rId39" Type="http://schemas.openxmlformats.org/officeDocument/2006/relationships/hyperlink" Target="https://pbs.twimg.com/media/EIocxGYXsAEBPMX.jpg" TargetMode="External" /><Relationship Id="rId40" Type="http://schemas.openxmlformats.org/officeDocument/2006/relationships/hyperlink" Target="https://pbs.twimg.com/media/EIocxGYXsAEBPMX.jpg" TargetMode="External" /><Relationship Id="rId41" Type="http://schemas.openxmlformats.org/officeDocument/2006/relationships/hyperlink" Target="https://pbs.twimg.com/media/EIocxGYXsAEBPMX.jpg" TargetMode="External" /><Relationship Id="rId42" Type="http://schemas.openxmlformats.org/officeDocument/2006/relationships/hyperlink" Target="https://pbs.twimg.com/media/EJVr9JQWkAMBJag.png" TargetMode="External" /><Relationship Id="rId43" Type="http://schemas.openxmlformats.org/officeDocument/2006/relationships/hyperlink" Target="https://pbs.twimg.com/media/EJPOh7cW4AAML-W.png" TargetMode="External" /><Relationship Id="rId44" Type="http://schemas.openxmlformats.org/officeDocument/2006/relationships/hyperlink" Target="https://pbs.twimg.com/media/EJQJPuuWwAAlLZZ.png" TargetMode="External" /><Relationship Id="rId45" Type="http://schemas.openxmlformats.org/officeDocument/2006/relationships/hyperlink" Target="https://pbs.twimg.com/media/EJVr9JQWkAMBJag.png" TargetMode="External" /><Relationship Id="rId46" Type="http://schemas.openxmlformats.org/officeDocument/2006/relationships/hyperlink" Target="https://pbs.twimg.com/media/EJV7h-yX0AEhMHV.jpg" TargetMode="External" /><Relationship Id="rId47" Type="http://schemas.openxmlformats.org/officeDocument/2006/relationships/hyperlink" Target="http://pbs.twimg.com/profile_images/1850681547/course_wordle_normal.PNG" TargetMode="External" /><Relationship Id="rId48" Type="http://schemas.openxmlformats.org/officeDocument/2006/relationships/hyperlink" Target="http://pbs.twimg.com/profile_images/1850681547/course_wordle_normal.PNG" TargetMode="External" /><Relationship Id="rId49" Type="http://schemas.openxmlformats.org/officeDocument/2006/relationships/hyperlink" Target="http://pbs.twimg.com/profile_images/1850681547/course_wordle_normal.PNG" TargetMode="External" /><Relationship Id="rId50" Type="http://schemas.openxmlformats.org/officeDocument/2006/relationships/hyperlink" Target="http://pbs.twimg.com/profile_images/1850681547/course_wordle_normal.PNG" TargetMode="External" /><Relationship Id="rId51" Type="http://schemas.openxmlformats.org/officeDocument/2006/relationships/hyperlink" Target="http://pbs.twimg.com/profile_images/1850681547/course_wordle_normal.PNG" TargetMode="External" /><Relationship Id="rId52" Type="http://schemas.openxmlformats.org/officeDocument/2006/relationships/hyperlink" Target="http://pbs.twimg.com/profile_images/1850681547/course_wordle_normal.PNG" TargetMode="External" /><Relationship Id="rId53" Type="http://schemas.openxmlformats.org/officeDocument/2006/relationships/hyperlink" Target="http://pbs.twimg.com/profile_images/1850681547/course_wordle_normal.PNG" TargetMode="External" /><Relationship Id="rId54" Type="http://schemas.openxmlformats.org/officeDocument/2006/relationships/hyperlink" Target="http://pbs.twimg.com/profile_images/1850681547/course_wordle_normal.PNG" TargetMode="External" /><Relationship Id="rId55" Type="http://schemas.openxmlformats.org/officeDocument/2006/relationships/hyperlink" Target="http://pbs.twimg.com/profile_images/1850681547/course_wordle_normal.PNG" TargetMode="External" /><Relationship Id="rId56" Type="http://schemas.openxmlformats.org/officeDocument/2006/relationships/hyperlink" Target="http://pbs.twimg.com/profile_images/1850681547/course_wordle_normal.PNG" TargetMode="External" /><Relationship Id="rId57" Type="http://schemas.openxmlformats.org/officeDocument/2006/relationships/hyperlink" Target="http://pbs.twimg.com/profile_images/1850681547/course_wordle_normal.PNG" TargetMode="External" /><Relationship Id="rId58" Type="http://schemas.openxmlformats.org/officeDocument/2006/relationships/hyperlink" Target="http://pbs.twimg.com/profile_images/1850681547/course_wordle_normal.PNG" TargetMode="External" /><Relationship Id="rId59" Type="http://schemas.openxmlformats.org/officeDocument/2006/relationships/hyperlink" Target="http://pbs.twimg.com/profile_images/1850681547/course_wordle_normal.PNG" TargetMode="External" /><Relationship Id="rId60" Type="http://schemas.openxmlformats.org/officeDocument/2006/relationships/hyperlink" Target="http://pbs.twimg.com/profile_images/890263311765340162/0FV-rf2__normal.jpg" TargetMode="External" /><Relationship Id="rId61" Type="http://schemas.openxmlformats.org/officeDocument/2006/relationships/hyperlink" Target="http://pbs.twimg.com/profile_images/890263311765340162/0FV-rf2__normal.jpg" TargetMode="External" /><Relationship Id="rId62" Type="http://schemas.openxmlformats.org/officeDocument/2006/relationships/hyperlink" Target="http://pbs.twimg.com/profile_images/1149448287667314689/la9ljH4e_normal.jpg" TargetMode="External" /><Relationship Id="rId63" Type="http://schemas.openxmlformats.org/officeDocument/2006/relationships/hyperlink" Target="http://pbs.twimg.com/profile_images/1149448287667314689/la9ljH4e_normal.jpg" TargetMode="External" /><Relationship Id="rId64" Type="http://schemas.openxmlformats.org/officeDocument/2006/relationships/hyperlink" Target="http://pbs.twimg.com/profile_images/924387507072131073/nFTEbQzK_normal.jpg" TargetMode="External" /><Relationship Id="rId65" Type="http://schemas.openxmlformats.org/officeDocument/2006/relationships/hyperlink" Target="http://pbs.twimg.com/profile_images/924387507072131073/nFTEbQzK_normal.jpg" TargetMode="External" /><Relationship Id="rId66" Type="http://schemas.openxmlformats.org/officeDocument/2006/relationships/hyperlink" Target="http://pbs.twimg.com/profile_images/1187126428653047809/GARFFNrI_normal.jpg" TargetMode="External" /><Relationship Id="rId67" Type="http://schemas.openxmlformats.org/officeDocument/2006/relationships/hyperlink" Target="http://pbs.twimg.com/profile_images/1187126428653047809/GARFFNrI_normal.jpg" TargetMode="External" /><Relationship Id="rId68" Type="http://schemas.openxmlformats.org/officeDocument/2006/relationships/hyperlink" Target="http://pbs.twimg.com/profile_images/976468361868730368/q8SSX7xY_normal.jpg" TargetMode="External" /><Relationship Id="rId69" Type="http://schemas.openxmlformats.org/officeDocument/2006/relationships/hyperlink" Target="http://pbs.twimg.com/profile_images/976468361868730368/q8SSX7xY_normal.jpg" TargetMode="External" /><Relationship Id="rId70" Type="http://schemas.openxmlformats.org/officeDocument/2006/relationships/hyperlink" Target="http://pbs.twimg.com/profile_images/1059750498163703808/EKoyKkrI_normal.jpg" TargetMode="External" /><Relationship Id="rId71" Type="http://schemas.openxmlformats.org/officeDocument/2006/relationships/hyperlink" Target="http://pbs.twimg.com/profile_images/1059750498163703808/EKoyKkrI_normal.jpg" TargetMode="External" /><Relationship Id="rId72" Type="http://schemas.openxmlformats.org/officeDocument/2006/relationships/hyperlink" Target="http://pbs.twimg.com/profile_images/1156863293828534272/IfKckWAd_normal.jpg" TargetMode="External" /><Relationship Id="rId73" Type="http://schemas.openxmlformats.org/officeDocument/2006/relationships/hyperlink" Target="http://pbs.twimg.com/profile_images/1156863293828534272/IfKckWAd_normal.jpg" TargetMode="External" /><Relationship Id="rId74" Type="http://schemas.openxmlformats.org/officeDocument/2006/relationships/hyperlink" Target="http://pbs.twimg.com/profile_images/1173330403475828737/d7clMgmt_normal.jpg" TargetMode="External" /><Relationship Id="rId75" Type="http://schemas.openxmlformats.org/officeDocument/2006/relationships/hyperlink" Target="http://pbs.twimg.com/profile_images/1173330403475828737/d7clMgmt_normal.jpg" TargetMode="External" /><Relationship Id="rId76" Type="http://schemas.openxmlformats.org/officeDocument/2006/relationships/hyperlink" Target="http://pbs.twimg.com/profile_images/1173330403475828737/d7clMgmt_normal.jpg" TargetMode="External" /><Relationship Id="rId77" Type="http://schemas.openxmlformats.org/officeDocument/2006/relationships/hyperlink" Target="http://pbs.twimg.com/profile_images/1173330403475828737/d7clMgmt_normal.jpg" TargetMode="External" /><Relationship Id="rId78" Type="http://schemas.openxmlformats.org/officeDocument/2006/relationships/hyperlink" Target="http://pbs.twimg.com/profile_images/3230210603/cfc48af828b67bcb8c8f75f46701f929_normal.jpeg" TargetMode="External" /><Relationship Id="rId79" Type="http://schemas.openxmlformats.org/officeDocument/2006/relationships/hyperlink" Target="http://pbs.twimg.com/profile_images/3230210603/cfc48af828b67bcb8c8f75f46701f929_normal.jpeg" TargetMode="External" /><Relationship Id="rId80" Type="http://schemas.openxmlformats.org/officeDocument/2006/relationships/hyperlink" Target="http://pbs.twimg.com/profile_images/3230210603/cfc48af828b67bcb8c8f75f46701f929_normal.jpeg" TargetMode="External" /><Relationship Id="rId81" Type="http://schemas.openxmlformats.org/officeDocument/2006/relationships/hyperlink" Target="http://pbs.twimg.com/profile_images/3230210603/cfc48af828b67bcb8c8f75f46701f929_normal.jpeg" TargetMode="External" /><Relationship Id="rId82" Type="http://schemas.openxmlformats.org/officeDocument/2006/relationships/hyperlink" Target="http://pbs.twimg.com/profile_images/934543152861589505/yPZfYsDw_normal.jpg" TargetMode="External" /><Relationship Id="rId83" Type="http://schemas.openxmlformats.org/officeDocument/2006/relationships/hyperlink" Target="http://pbs.twimg.com/profile_images/934543152861589505/yPZfYsDw_normal.jpg" TargetMode="External" /><Relationship Id="rId84" Type="http://schemas.openxmlformats.org/officeDocument/2006/relationships/hyperlink" Target="http://pbs.twimg.com/profile_images/1064628081363742721/NVh24-lS_normal.jpg" TargetMode="External" /><Relationship Id="rId85" Type="http://schemas.openxmlformats.org/officeDocument/2006/relationships/hyperlink" Target="http://pbs.twimg.com/profile_images/1064628081363742721/NVh24-lS_normal.jpg" TargetMode="External" /><Relationship Id="rId86" Type="http://schemas.openxmlformats.org/officeDocument/2006/relationships/hyperlink" Target="http://pbs.twimg.com/profile_images/1176820487457894400/WkvX3c3X_normal.png" TargetMode="External" /><Relationship Id="rId87" Type="http://schemas.openxmlformats.org/officeDocument/2006/relationships/hyperlink" Target="http://pbs.twimg.com/profile_images/1176820487457894400/WkvX3c3X_normal.png" TargetMode="External" /><Relationship Id="rId88" Type="http://schemas.openxmlformats.org/officeDocument/2006/relationships/hyperlink" Target="http://pbs.twimg.com/profile_images/878517414471897088/4UzVqIN1_normal.jpg" TargetMode="External" /><Relationship Id="rId89" Type="http://schemas.openxmlformats.org/officeDocument/2006/relationships/hyperlink" Target="http://pbs.twimg.com/profile_images/847763097796452353/va0rEOzL_normal.jpg" TargetMode="External" /><Relationship Id="rId90" Type="http://schemas.openxmlformats.org/officeDocument/2006/relationships/hyperlink" Target="http://pbs.twimg.com/profile_images/878517414471897088/4UzVqIN1_normal.jpg" TargetMode="External" /><Relationship Id="rId91" Type="http://schemas.openxmlformats.org/officeDocument/2006/relationships/hyperlink" Target="http://pbs.twimg.com/profile_images/878517414471897088/4UzVqIN1_normal.jpg" TargetMode="External" /><Relationship Id="rId92" Type="http://schemas.openxmlformats.org/officeDocument/2006/relationships/hyperlink" Target="https://pbs.twimg.com/media/EIocxGYXsAEBPMX.jpg" TargetMode="External" /><Relationship Id="rId93" Type="http://schemas.openxmlformats.org/officeDocument/2006/relationships/hyperlink" Target="http://pbs.twimg.com/profile_images/915596670959783936/8Hysdkh__normal.jpg" TargetMode="External" /><Relationship Id="rId94" Type="http://schemas.openxmlformats.org/officeDocument/2006/relationships/hyperlink" Target="https://pbs.twimg.com/media/EIocxGYXsAEBPMX.jpg" TargetMode="External" /><Relationship Id="rId95" Type="http://schemas.openxmlformats.org/officeDocument/2006/relationships/hyperlink" Target="https://pbs.twimg.com/media/EIocxGYXsAEBPMX.jpg" TargetMode="External" /><Relationship Id="rId96" Type="http://schemas.openxmlformats.org/officeDocument/2006/relationships/hyperlink" Target="https://pbs.twimg.com/media/EIocxGYXsAEBPMX.jpg" TargetMode="External" /><Relationship Id="rId97" Type="http://schemas.openxmlformats.org/officeDocument/2006/relationships/hyperlink" Target="https://pbs.twimg.com/media/EIocxGYXsAEBPMX.jpg" TargetMode="External" /><Relationship Id="rId98" Type="http://schemas.openxmlformats.org/officeDocument/2006/relationships/hyperlink" Target="https://pbs.twimg.com/media/EIocxGYXsAEBPMX.jpg" TargetMode="External" /><Relationship Id="rId99" Type="http://schemas.openxmlformats.org/officeDocument/2006/relationships/hyperlink" Target="http://pbs.twimg.com/profile_images/862616430835097601/2ki8W-6__normal.jpg" TargetMode="External" /><Relationship Id="rId100" Type="http://schemas.openxmlformats.org/officeDocument/2006/relationships/hyperlink" Target="http://pbs.twimg.com/profile_images/862616430835097601/2ki8W-6__normal.jpg" TargetMode="External" /><Relationship Id="rId101" Type="http://schemas.openxmlformats.org/officeDocument/2006/relationships/hyperlink" Target="http://pbs.twimg.com/profile_images/862616430835097601/2ki8W-6__normal.jpg" TargetMode="External" /><Relationship Id="rId102" Type="http://schemas.openxmlformats.org/officeDocument/2006/relationships/hyperlink" Target="http://pbs.twimg.com/profile_images/862616430835097601/2ki8W-6__normal.jpg" TargetMode="External" /><Relationship Id="rId103" Type="http://schemas.openxmlformats.org/officeDocument/2006/relationships/hyperlink" Target="http://pbs.twimg.com/profile_images/862616430835097601/2ki8W-6__normal.jpg" TargetMode="External" /><Relationship Id="rId104" Type="http://schemas.openxmlformats.org/officeDocument/2006/relationships/hyperlink" Target="http://pbs.twimg.com/profile_images/862616430835097601/2ki8W-6__normal.jpg" TargetMode="External" /><Relationship Id="rId105" Type="http://schemas.openxmlformats.org/officeDocument/2006/relationships/hyperlink" Target="http://pbs.twimg.com/profile_images/862616430835097601/2ki8W-6__normal.jpg" TargetMode="External" /><Relationship Id="rId106" Type="http://schemas.openxmlformats.org/officeDocument/2006/relationships/hyperlink" Target="http://pbs.twimg.com/profile_images/1193890852000673793/7tTW8VtU_normal.jpg" TargetMode="External" /><Relationship Id="rId107" Type="http://schemas.openxmlformats.org/officeDocument/2006/relationships/hyperlink" Target="http://pbs.twimg.com/profile_images/1193890852000673793/7tTW8VtU_normal.jpg" TargetMode="External" /><Relationship Id="rId108" Type="http://schemas.openxmlformats.org/officeDocument/2006/relationships/hyperlink" Target="http://pbs.twimg.com/profile_images/1193890852000673793/7tTW8VtU_normal.jpg" TargetMode="External" /><Relationship Id="rId109" Type="http://schemas.openxmlformats.org/officeDocument/2006/relationships/hyperlink" Target="http://pbs.twimg.com/profile_images/1193890852000673793/7tTW8VtU_normal.jpg" TargetMode="External" /><Relationship Id="rId110" Type="http://schemas.openxmlformats.org/officeDocument/2006/relationships/hyperlink" Target="https://pbs.twimg.com/media/EJVr9JQWkAMBJag.png" TargetMode="External" /><Relationship Id="rId111" Type="http://schemas.openxmlformats.org/officeDocument/2006/relationships/hyperlink" Target="http://pbs.twimg.com/profile_images/832657387660009473/C5MRwE0Y_normal.jpg" TargetMode="External" /><Relationship Id="rId112" Type="http://schemas.openxmlformats.org/officeDocument/2006/relationships/hyperlink" Target="http://pbs.twimg.com/profile_images/832657387660009473/C5MRwE0Y_normal.jpg" TargetMode="External" /><Relationship Id="rId113" Type="http://schemas.openxmlformats.org/officeDocument/2006/relationships/hyperlink" Target="http://pbs.twimg.com/profile_images/832657387660009473/C5MRwE0Y_normal.jpg" TargetMode="External" /><Relationship Id="rId114" Type="http://schemas.openxmlformats.org/officeDocument/2006/relationships/hyperlink" Target="http://pbs.twimg.com/profile_images/832657387660009473/C5MRwE0Y_normal.jpg" TargetMode="External" /><Relationship Id="rId115" Type="http://schemas.openxmlformats.org/officeDocument/2006/relationships/hyperlink" Target="http://pbs.twimg.com/profile_images/832657387660009473/C5MRwE0Y_normal.jpg" TargetMode="External" /><Relationship Id="rId116" Type="http://schemas.openxmlformats.org/officeDocument/2006/relationships/hyperlink" Target="http://pbs.twimg.com/profile_images/832657387660009473/C5MRwE0Y_normal.jpg" TargetMode="External" /><Relationship Id="rId117" Type="http://schemas.openxmlformats.org/officeDocument/2006/relationships/hyperlink" Target="http://pbs.twimg.com/profile_images/832657387660009473/C5MRwE0Y_normal.jpg" TargetMode="External" /><Relationship Id="rId118" Type="http://schemas.openxmlformats.org/officeDocument/2006/relationships/hyperlink" Target="http://pbs.twimg.com/profile_images/832657387660009473/C5MRwE0Y_normal.jpg" TargetMode="External" /><Relationship Id="rId119" Type="http://schemas.openxmlformats.org/officeDocument/2006/relationships/hyperlink" Target="http://pbs.twimg.com/profile_images/832657387660009473/C5MRwE0Y_normal.jpg" TargetMode="External" /><Relationship Id="rId120" Type="http://schemas.openxmlformats.org/officeDocument/2006/relationships/hyperlink" Target="http://pbs.twimg.com/profile_images/832657387660009473/C5MRwE0Y_normal.jpg" TargetMode="External" /><Relationship Id="rId121" Type="http://schemas.openxmlformats.org/officeDocument/2006/relationships/hyperlink" Target="http://pbs.twimg.com/profile_images/832657387660009473/C5MRwE0Y_normal.jpg" TargetMode="External" /><Relationship Id="rId122" Type="http://schemas.openxmlformats.org/officeDocument/2006/relationships/hyperlink" Target="http://pbs.twimg.com/profile_images/1193890852000673793/7tTW8VtU_normal.jpg" TargetMode="External" /><Relationship Id="rId123" Type="http://schemas.openxmlformats.org/officeDocument/2006/relationships/hyperlink" Target="http://pbs.twimg.com/profile_images/1193890852000673793/7tTW8VtU_normal.jpg" TargetMode="External" /><Relationship Id="rId124" Type="http://schemas.openxmlformats.org/officeDocument/2006/relationships/hyperlink" Target="http://pbs.twimg.com/profile_images/1193890852000673793/7tTW8VtU_normal.jpg" TargetMode="External" /><Relationship Id="rId125" Type="http://schemas.openxmlformats.org/officeDocument/2006/relationships/hyperlink" Target="http://pbs.twimg.com/profile_images/1030813591748964352/SK1WVieR_normal.jpg" TargetMode="External" /><Relationship Id="rId126" Type="http://schemas.openxmlformats.org/officeDocument/2006/relationships/hyperlink" Target="http://pbs.twimg.com/profile_images/707234049144840195/oOSySzdy_normal.jpg" TargetMode="External" /><Relationship Id="rId127" Type="http://schemas.openxmlformats.org/officeDocument/2006/relationships/hyperlink" Target="http://pbs.twimg.com/profile_images/915596670959783936/8Hysdkh__normal.jpg" TargetMode="External" /><Relationship Id="rId128" Type="http://schemas.openxmlformats.org/officeDocument/2006/relationships/hyperlink" Target="http://pbs.twimg.com/profile_images/915596670959783936/8Hysdkh__normal.jpg" TargetMode="External" /><Relationship Id="rId129" Type="http://schemas.openxmlformats.org/officeDocument/2006/relationships/hyperlink" Target="http://pbs.twimg.com/profile_images/915596670959783936/8Hysdkh__normal.jpg" TargetMode="External" /><Relationship Id="rId130" Type="http://schemas.openxmlformats.org/officeDocument/2006/relationships/hyperlink" Target="http://pbs.twimg.com/profile_images/707234049144840195/oOSySzdy_normal.jpg" TargetMode="External" /><Relationship Id="rId131" Type="http://schemas.openxmlformats.org/officeDocument/2006/relationships/hyperlink" Target="http://pbs.twimg.com/profile_images/707234049144840195/oOSySzdy_normal.jpg" TargetMode="External" /><Relationship Id="rId132" Type="http://schemas.openxmlformats.org/officeDocument/2006/relationships/hyperlink" Target="http://pbs.twimg.com/profile_images/1047122314276614144/XdsZ7BKr_normal.jpg" TargetMode="External" /><Relationship Id="rId133" Type="http://schemas.openxmlformats.org/officeDocument/2006/relationships/hyperlink" Target="http://pbs.twimg.com/profile_images/1047122314276614144/XdsZ7BKr_normal.jpg" TargetMode="External" /><Relationship Id="rId134" Type="http://schemas.openxmlformats.org/officeDocument/2006/relationships/hyperlink" Target="http://pbs.twimg.com/profile_images/1047122314276614144/XdsZ7BKr_normal.jpg" TargetMode="External" /><Relationship Id="rId135" Type="http://schemas.openxmlformats.org/officeDocument/2006/relationships/hyperlink" Target="http://pbs.twimg.com/profile_images/707234049144840195/oOSySzdy_normal.jpg" TargetMode="External" /><Relationship Id="rId136" Type="http://schemas.openxmlformats.org/officeDocument/2006/relationships/hyperlink" Target="http://pbs.twimg.com/profile_images/707234049144840195/oOSySzdy_normal.jpg" TargetMode="External" /><Relationship Id="rId137" Type="http://schemas.openxmlformats.org/officeDocument/2006/relationships/hyperlink" Target="http://pbs.twimg.com/profile_images/707234049144840195/oOSySzdy_normal.jpg" TargetMode="External" /><Relationship Id="rId138" Type="http://schemas.openxmlformats.org/officeDocument/2006/relationships/hyperlink" Target="http://pbs.twimg.com/profile_images/707234049144840195/oOSySzdy_normal.jpg" TargetMode="External" /><Relationship Id="rId139" Type="http://schemas.openxmlformats.org/officeDocument/2006/relationships/hyperlink" Target="http://pbs.twimg.com/profile_images/878517414471897088/4UzVqIN1_normal.jpg" TargetMode="External" /><Relationship Id="rId140" Type="http://schemas.openxmlformats.org/officeDocument/2006/relationships/hyperlink" Target="http://pbs.twimg.com/profile_images/878517414471897088/4UzVqIN1_normal.jpg" TargetMode="External" /><Relationship Id="rId141" Type="http://schemas.openxmlformats.org/officeDocument/2006/relationships/hyperlink" Target="http://pbs.twimg.com/profile_images/878517414471897088/4UzVqIN1_normal.jpg" TargetMode="External" /><Relationship Id="rId142" Type="http://schemas.openxmlformats.org/officeDocument/2006/relationships/hyperlink" Target="http://pbs.twimg.com/profile_images/878517414471897088/4UzVqIN1_normal.jpg" TargetMode="External" /><Relationship Id="rId143" Type="http://schemas.openxmlformats.org/officeDocument/2006/relationships/hyperlink" Target="http://pbs.twimg.com/profile_images/878517414471897088/4UzVqIN1_normal.jpg" TargetMode="External" /><Relationship Id="rId144" Type="http://schemas.openxmlformats.org/officeDocument/2006/relationships/hyperlink" Target="http://pbs.twimg.com/profile_images/878517414471897088/4UzVqIN1_normal.jpg" TargetMode="External" /><Relationship Id="rId145" Type="http://schemas.openxmlformats.org/officeDocument/2006/relationships/hyperlink" Target="http://pbs.twimg.com/profile_images/707234049144840195/oOSySzdy_normal.jpg" TargetMode="External" /><Relationship Id="rId146" Type="http://schemas.openxmlformats.org/officeDocument/2006/relationships/hyperlink" Target="http://pbs.twimg.com/profile_images/707234049144840195/oOSySzdy_normal.jpg" TargetMode="External" /><Relationship Id="rId147" Type="http://schemas.openxmlformats.org/officeDocument/2006/relationships/hyperlink" Target="http://pbs.twimg.com/profile_images/707234049144840195/oOSySzdy_normal.jpg" TargetMode="External" /><Relationship Id="rId148" Type="http://schemas.openxmlformats.org/officeDocument/2006/relationships/hyperlink" Target="http://pbs.twimg.com/profile_images/1169988780637528064/ZfOi1CD8_normal.jpg" TargetMode="External" /><Relationship Id="rId149" Type="http://schemas.openxmlformats.org/officeDocument/2006/relationships/hyperlink" Target="http://pbs.twimg.com/profile_images/1169988780637528064/ZfOi1CD8_normal.jpg" TargetMode="External" /><Relationship Id="rId150" Type="http://schemas.openxmlformats.org/officeDocument/2006/relationships/hyperlink" Target="http://pbs.twimg.com/profile_images/707234049144840195/oOSySzdy_normal.jpg" TargetMode="External" /><Relationship Id="rId151" Type="http://schemas.openxmlformats.org/officeDocument/2006/relationships/hyperlink" Target="http://pbs.twimg.com/profile_images/707234049144840195/oOSySzdy_normal.jpg" TargetMode="External" /><Relationship Id="rId152" Type="http://schemas.openxmlformats.org/officeDocument/2006/relationships/hyperlink" Target="http://pbs.twimg.com/profile_images/1193890852000673793/7tTW8VtU_normal.jpg" TargetMode="External" /><Relationship Id="rId153" Type="http://schemas.openxmlformats.org/officeDocument/2006/relationships/hyperlink" Target="https://pbs.twimg.com/media/EJPOh7cW4AAML-W.png" TargetMode="External" /><Relationship Id="rId154" Type="http://schemas.openxmlformats.org/officeDocument/2006/relationships/hyperlink" Target="https://pbs.twimg.com/media/EJQJPuuWwAAlLZZ.png" TargetMode="External" /><Relationship Id="rId155" Type="http://schemas.openxmlformats.org/officeDocument/2006/relationships/hyperlink" Target="https://pbs.twimg.com/media/EJVr9JQWkAMBJag.png" TargetMode="External" /><Relationship Id="rId156" Type="http://schemas.openxmlformats.org/officeDocument/2006/relationships/hyperlink" Target="http://pbs.twimg.com/profile_images/1193890852000673793/7tTW8VtU_normal.jpg" TargetMode="External" /><Relationship Id="rId157" Type="http://schemas.openxmlformats.org/officeDocument/2006/relationships/hyperlink" Target="http://pbs.twimg.com/profile_images/707234049144840195/oOSySzdy_normal.jpg" TargetMode="External" /><Relationship Id="rId158" Type="http://schemas.openxmlformats.org/officeDocument/2006/relationships/hyperlink" Target="http://pbs.twimg.com/profile_images/707234049144840195/oOSySzdy_normal.jpg" TargetMode="External" /><Relationship Id="rId159" Type="http://schemas.openxmlformats.org/officeDocument/2006/relationships/hyperlink" Target="http://pbs.twimg.com/profile_images/707234049144840195/oOSySzdy_normal.jpg" TargetMode="External" /><Relationship Id="rId160" Type="http://schemas.openxmlformats.org/officeDocument/2006/relationships/hyperlink" Target="http://pbs.twimg.com/profile_images/707234049144840195/oOSySzdy_normal.jpg" TargetMode="External" /><Relationship Id="rId161" Type="http://schemas.openxmlformats.org/officeDocument/2006/relationships/hyperlink" Target="http://pbs.twimg.com/profile_images/707234049144840195/oOSySzdy_normal.jpg" TargetMode="External" /><Relationship Id="rId162" Type="http://schemas.openxmlformats.org/officeDocument/2006/relationships/hyperlink" Target="https://pbs.twimg.com/media/EJV7h-yX0AEhMHV.jpg" TargetMode="External" /><Relationship Id="rId163" Type="http://schemas.openxmlformats.org/officeDocument/2006/relationships/hyperlink" Target="https://twitter.com/uoncomputing/status/1193103541772148736" TargetMode="External" /><Relationship Id="rId164" Type="http://schemas.openxmlformats.org/officeDocument/2006/relationships/hyperlink" Target="https://twitter.com/uoncomputing/status/1193103541772148736" TargetMode="External" /><Relationship Id="rId165" Type="http://schemas.openxmlformats.org/officeDocument/2006/relationships/hyperlink" Target="https://twitter.com/uoncomputing/status/1193103541772148736" TargetMode="External" /><Relationship Id="rId166" Type="http://schemas.openxmlformats.org/officeDocument/2006/relationships/hyperlink" Target="https://twitter.com/uoncomputing/status/1193103541772148736" TargetMode="External" /><Relationship Id="rId167" Type="http://schemas.openxmlformats.org/officeDocument/2006/relationships/hyperlink" Target="https://twitter.com/uoncomputing/status/1193103541772148736" TargetMode="External" /><Relationship Id="rId168" Type="http://schemas.openxmlformats.org/officeDocument/2006/relationships/hyperlink" Target="https://twitter.com/uoncomputing/status/1193103541772148736" TargetMode="External" /><Relationship Id="rId169" Type="http://schemas.openxmlformats.org/officeDocument/2006/relationships/hyperlink" Target="https://twitter.com/uoncomputing/status/1193103541772148736" TargetMode="External" /><Relationship Id="rId170" Type="http://schemas.openxmlformats.org/officeDocument/2006/relationships/hyperlink" Target="https://twitter.com/uoncomputing/status/1193103541772148736" TargetMode="External" /><Relationship Id="rId171" Type="http://schemas.openxmlformats.org/officeDocument/2006/relationships/hyperlink" Target="https://twitter.com/uoncomputing/status/1193103541772148736" TargetMode="External" /><Relationship Id="rId172" Type="http://schemas.openxmlformats.org/officeDocument/2006/relationships/hyperlink" Target="https://twitter.com/uoncomputing/status/1193103541772148736" TargetMode="External" /><Relationship Id="rId173" Type="http://schemas.openxmlformats.org/officeDocument/2006/relationships/hyperlink" Target="https://twitter.com/uoncomputing/status/1193103541772148736" TargetMode="External" /><Relationship Id="rId174" Type="http://schemas.openxmlformats.org/officeDocument/2006/relationships/hyperlink" Target="https://twitter.com/uoncomputing/status/1193105651741995008" TargetMode="External" /><Relationship Id="rId175" Type="http://schemas.openxmlformats.org/officeDocument/2006/relationships/hyperlink" Target="https://twitter.com/uoncomputing/status/1193106300110082048" TargetMode="External" /><Relationship Id="rId176" Type="http://schemas.openxmlformats.org/officeDocument/2006/relationships/hyperlink" Target="https://twitter.com/cwaterhouse_e/status/1194544576473767936" TargetMode="External" /><Relationship Id="rId177" Type="http://schemas.openxmlformats.org/officeDocument/2006/relationships/hyperlink" Target="https://twitter.com/cwaterhouse_e/status/1194544576473767936" TargetMode="External" /><Relationship Id="rId178" Type="http://schemas.openxmlformats.org/officeDocument/2006/relationships/hyperlink" Target="https://twitter.com/jonnygucks/status/1194590777147580416" TargetMode="External" /><Relationship Id="rId179" Type="http://schemas.openxmlformats.org/officeDocument/2006/relationships/hyperlink" Target="https://twitter.com/jonnygucks/status/1194590777147580416" TargetMode="External" /><Relationship Id="rId180" Type="http://schemas.openxmlformats.org/officeDocument/2006/relationships/hyperlink" Target="https://twitter.com/danniedge/status/1194591838969171969" TargetMode="External" /><Relationship Id="rId181" Type="http://schemas.openxmlformats.org/officeDocument/2006/relationships/hyperlink" Target="https://twitter.com/danniedge/status/1194591838969171969" TargetMode="External" /><Relationship Id="rId182" Type="http://schemas.openxmlformats.org/officeDocument/2006/relationships/hyperlink" Target="https://twitter.com/medicinegov/status/1194603543996571648" TargetMode="External" /><Relationship Id="rId183" Type="http://schemas.openxmlformats.org/officeDocument/2006/relationships/hyperlink" Target="https://twitter.com/medicinegov/status/1194603543996571648" TargetMode="External" /><Relationship Id="rId184" Type="http://schemas.openxmlformats.org/officeDocument/2006/relationships/hyperlink" Target="https://twitter.com/esht_pathology/status/1194604632871522308" TargetMode="External" /><Relationship Id="rId185" Type="http://schemas.openxmlformats.org/officeDocument/2006/relationships/hyperlink" Target="https://twitter.com/esht_pathology/status/1194604632871522308" TargetMode="External" /><Relationship Id="rId186" Type="http://schemas.openxmlformats.org/officeDocument/2006/relationships/hyperlink" Target="https://twitter.com/ntutilt/status/1194607278487457792" TargetMode="External" /><Relationship Id="rId187" Type="http://schemas.openxmlformats.org/officeDocument/2006/relationships/hyperlink" Target="https://twitter.com/ntutilt/status/1194607278487457792" TargetMode="External" /><Relationship Id="rId188" Type="http://schemas.openxmlformats.org/officeDocument/2006/relationships/hyperlink" Target="https://twitter.com/nusratmedicine/status/1194610782249660422" TargetMode="External" /><Relationship Id="rId189" Type="http://schemas.openxmlformats.org/officeDocument/2006/relationships/hyperlink" Target="https://twitter.com/nusratmedicine/status/1194610782249660422" TargetMode="External" /><Relationship Id="rId190" Type="http://schemas.openxmlformats.org/officeDocument/2006/relationships/hyperlink" Target="https://twitter.com/livinginhope/status/1194547597945573376" TargetMode="External" /><Relationship Id="rId191" Type="http://schemas.openxmlformats.org/officeDocument/2006/relationships/hyperlink" Target="https://twitter.com/livinginhope/status/1194547597945573376" TargetMode="External" /><Relationship Id="rId192" Type="http://schemas.openxmlformats.org/officeDocument/2006/relationships/hyperlink" Target="https://twitter.com/livinginhope/status/1194640338511642624" TargetMode="External" /><Relationship Id="rId193" Type="http://schemas.openxmlformats.org/officeDocument/2006/relationships/hyperlink" Target="https://twitter.com/livinginhope/status/1194640338511642624" TargetMode="External" /><Relationship Id="rId194" Type="http://schemas.openxmlformats.org/officeDocument/2006/relationships/hyperlink" Target="https://twitter.com/neilwithnell/status/1194552541981413378" TargetMode="External" /><Relationship Id="rId195" Type="http://schemas.openxmlformats.org/officeDocument/2006/relationships/hyperlink" Target="https://twitter.com/neilwithnell/status/1194552541981413378" TargetMode="External" /><Relationship Id="rId196" Type="http://schemas.openxmlformats.org/officeDocument/2006/relationships/hyperlink" Target="https://twitter.com/neilwithnell/status/1194658608757248000" TargetMode="External" /><Relationship Id="rId197" Type="http://schemas.openxmlformats.org/officeDocument/2006/relationships/hyperlink" Target="https://twitter.com/neilwithnell/status/1194658608757248000" TargetMode="External" /><Relationship Id="rId198" Type="http://schemas.openxmlformats.org/officeDocument/2006/relationships/hyperlink" Target="https://twitter.com/saramursic/status/1194677000620916738" TargetMode="External" /><Relationship Id="rId199" Type="http://schemas.openxmlformats.org/officeDocument/2006/relationships/hyperlink" Target="https://twitter.com/saramursic/status/1194677000620916738" TargetMode="External" /><Relationship Id="rId200" Type="http://schemas.openxmlformats.org/officeDocument/2006/relationships/hyperlink" Target="https://twitter.com/sarah__wright1/status/1194678316118269953" TargetMode="External" /><Relationship Id="rId201" Type="http://schemas.openxmlformats.org/officeDocument/2006/relationships/hyperlink" Target="https://twitter.com/sarah__wright1/status/1194678316118269953" TargetMode="External" /><Relationship Id="rId202" Type="http://schemas.openxmlformats.org/officeDocument/2006/relationships/hyperlink" Target="https://twitter.com/jesslsainsbury/status/1194704101067673600" TargetMode="External" /><Relationship Id="rId203" Type="http://schemas.openxmlformats.org/officeDocument/2006/relationships/hyperlink" Target="https://twitter.com/jesslsainsbury/status/1194704101067673600" TargetMode="External" /><Relationship Id="rId204" Type="http://schemas.openxmlformats.org/officeDocument/2006/relationships/hyperlink" Target="https://twitter.com/sfaulknerpando/status/1194736225338494976" TargetMode="External" /><Relationship Id="rId205" Type="http://schemas.openxmlformats.org/officeDocument/2006/relationships/hyperlink" Target="https://twitter.com/melhayward/status/1190930770044563456" TargetMode="External" /><Relationship Id="rId206" Type="http://schemas.openxmlformats.org/officeDocument/2006/relationships/hyperlink" Target="https://twitter.com/sfaulknerpando/status/1194736225338494976" TargetMode="External" /><Relationship Id="rId207" Type="http://schemas.openxmlformats.org/officeDocument/2006/relationships/hyperlink" Target="https://twitter.com/sfaulknerpando/status/1194736248004456448" TargetMode="External" /><Relationship Id="rId208" Type="http://schemas.openxmlformats.org/officeDocument/2006/relationships/hyperlink" Target="https://twitter.com/debbaff/status/1191796686202556416" TargetMode="External" /><Relationship Id="rId209" Type="http://schemas.openxmlformats.org/officeDocument/2006/relationships/hyperlink" Target="https://twitter.com/kiusum/status/1194006843250622464" TargetMode="External" /><Relationship Id="rId210" Type="http://schemas.openxmlformats.org/officeDocument/2006/relationships/hyperlink" Target="https://twitter.com/debbaff/status/1191796686202556416" TargetMode="External" /><Relationship Id="rId211" Type="http://schemas.openxmlformats.org/officeDocument/2006/relationships/hyperlink" Target="https://twitter.com/debbaff/status/1191796686202556416" TargetMode="External" /><Relationship Id="rId212" Type="http://schemas.openxmlformats.org/officeDocument/2006/relationships/hyperlink" Target="https://twitter.com/debbaff/status/1191796686202556416" TargetMode="External" /><Relationship Id="rId213" Type="http://schemas.openxmlformats.org/officeDocument/2006/relationships/hyperlink" Target="https://twitter.com/debbaff/status/1191796686202556416" TargetMode="External" /><Relationship Id="rId214" Type="http://schemas.openxmlformats.org/officeDocument/2006/relationships/hyperlink" Target="https://twitter.com/debbaff/status/1191796686202556416" TargetMode="External" /><Relationship Id="rId215" Type="http://schemas.openxmlformats.org/officeDocument/2006/relationships/hyperlink" Target="https://twitter.com/debbaff/status/1194016720492601344" TargetMode="External" /><Relationship Id="rId216" Type="http://schemas.openxmlformats.org/officeDocument/2006/relationships/hyperlink" Target="https://twitter.com/debbaff/status/1194016720492601344" TargetMode="External" /><Relationship Id="rId217" Type="http://schemas.openxmlformats.org/officeDocument/2006/relationships/hyperlink" Target="https://twitter.com/debbaff/status/1194016720492601344" TargetMode="External" /><Relationship Id="rId218" Type="http://schemas.openxmlformats.org/officeDocument/2006/relationships/hyperlink" Target="https://twitter.com/debbaff/status/1194016720492601344" TargetMode="External" /><Relationship Id="rId219" Type="http://schemas.openxmlformats.org/officeDocument/2006/relationships/hyperlink" Target="https://twitter.com/debbaff/status/1194675908847841285" TargetMode="External" /><Relationship Id="rId220" Type="http://schemas.openxmlformats.org/officeDocument/2006/relationships/hyperlink" Target="https://twitter.com/debbaff/status/1194675908847841285" TargetMode="External" /><Relationship Id="rId221" Type="http://schemas.openxmlformats.org/officeDocument/2006/relationships/hyperlink" Target="https://twitter.com/debbaff/status/1194986734020378624" TargetMode="External" /><Relationship Id="rId222" Type="http://schemas.openxmlformats.org/officeDocument/2006/relationships/hyperlink" Target="https://twitter.com/socmedhe/status/1194731255725723653" TargetMode="External" /><Relationship Id="rId223" Type="http://schemas.openxmlformats.org/officeDocument/2006/relationships/hyperlink" Target="https://twitter.com/socmedhe/status/1194731255725723653" TargetMode="External" /><Relationship Id="rId224" Type="http://schemas.openxmlformats.org/officeDocument/2006/relationships/hyperlink" Target="https://twitter.com/socmedhe/status/1194731255725723653" TargetMode="External" /><Relationship Id="rId225" Type="http://schemas.openxmlformats.org/officeDocument/2006/relationships/hyperlink" Target="https://twitter.com/socmedhe/status/1194731255725723653" TargetMode="External" /><Relationship Id="rId226" Type="http://schemas.openxmlformats.org/officeDocument/2006/relationships/hyperlink" Target="https://twitter.com/socmedhe/status/1194979980360458240" TargetMode="External" /><Relationship Id="rId227" Type="http://schemas.openxmlformats.org/officeDocument/2006/relationships/hyperlink" Target="https://twitter.com/rkchallen/status/1194603694920216576" TargetMode="External" /><Relationship Id="rId228" Type="http://schemas.openxmlformats.org/officeDocument/2006/relationships/hyperlink" Target="https://twitter.com/rkchallen/status/1194603694920216576" TargetMode="External" /><Relationship Id="rId229" Type="http://schemas.openxmlformats.org/officeDocument/2006/relationships/hyperlink" Target="https://twitter.com/rkchallen/status/1194936044967387136" TargetMode="External" /><Relationship Id="rId230" Type="http://schemas.openxmlformats.org/officeDocument/2006/relationships/hyperlink" Target="https://twitter.com/rkchallen/status/1194936046531809281" TargetMode="External" /><Relationship Id="rId231" Type="http://schemas.openxmlformats.org/officeDocument/2006/relationships/hyperlink" Target="https://twitter.com/rkchallen/status/1194936047823663105" TargetMode="External" /><Relationship Id="rId232" Type="http://schemas.openxmlformats.org/officeDocument/2006/relationships/hyperlink" Target="https://twitter.com/rkchallen/status/1194936048956190720" TargetMode="External" /><Relationship Id="rId233" Type="http://schemas.openxmlformats.org/officeDocument/2006/relationships/hyperlink" Target="https://twitter.com/rkchallen/status/1194936050143154176" TargetMode="External" /><Relationship Id="rId234" Type="http://schemas.openxmlformats.org/officeDocument/2006/relationships/hyperlink" Target="https://twitter.com/rkchallen/status/1194936051577565184" TargetMode="External" /><Relationship Id="rId235" Type="http://schemas.openxmlformats.org/officeDocument/2006/relationships/hyperlink" Target="https://twitter.com/rkchallen/status/1194936053087510529" TargetMode="External" /><Relationship Id="rId236" Type="http://schemas.openxmlformats.org/officeDocument/2006/relationships/hyperlink" Target="https://twitter.com/rkchallen/status/1194936054257725440" TargetMode="External" /><Relationship Id="rId237" Type="http://schemas.openxmlformats.org/officeDocument/2006/relationships/hyperlink" Target="https://twitter.com/rkchallen/status/1194936055537000449" TargetMode="External" /><Relationship Id="rId238" Type="http://schemas.openxmlformats.org/officeDocument/2006/relationships/hyperlink" Target="https://twitter.com/socmedhe/status/1194986902216204288" TargetMode="External" /><Relationship Id="rId239" Type="http://schemas.openxmlformats.org/officeDocument/2006/relationships/hyperlink" Target="https://twitter.com/socmedhe/status/1194986928006926341" TargetMode="External" /><Relationship Id="rId240" Type="http://schemas.openxmlformats.org/officeDocument/2006/relationships/hyperlink" Target="https://twitter.com/socmedhe/status/1194987879950376960" TargetMode="External" /><Relationship Id="rId241" Type="http://schemas.openxmlformats.org/officeDocument/2006/relationships/hyperlink" Target="https://twitter.com/andy_tattersall/status/1194992236490039296" TargetMode="External" /><Relationship Id="rId242" Type="http://schemas.openxmlformats.org/officeDocument/2006/relationships/hyperlink" Target="https://twitter.com/scottturneruon/status/1187089731034796032" TargetMode="External" /><Relationship Id="rId243" Type="http://schemas.openxmlformats.org/officeDocument/2006/relationships/hyperlink" Target="https://twitter.com/kiusum/status/1194006843250622464" TargetMode="External" /><Relationship Id="rId244" Type="http://schemas.openxmlformats.org/officeDocument/2006/relationships/hyperlink" Target="https://twitter.com/kiusum/status/1194006843250622464" TargetMode="External" /><Relationship Id="rId245" Type="http://schemas.openxmlformats.org/officeDocument/2006/relationships/hyperlink" Target="https://twitter.com/kiusum/status/1194006843250622464" TargetMode="External" /><Relationship Id="rId246" Type="http://schemas.openxmlformats.org/officeDocument/2006/relationships/hyperlink" Target="https://twitter.com/scottturneruon/status/1187089731034796032" TargetMode="External" /><Relationship Id="rId247" Type="http://schemas.openxmlformats.org/officeDocument/2006/relationships/hyperlink" Target="https://twitter.com/scottturneruon/status/1187089731034796032" TargetMode="External" /><Relationship Id="rId248" Type="http://schemas.openxmlformats.org/officeDocument/2006/relationships/hyperlink" Target="https://twitter.com/nomadwarmachine/status/1187278977725063168" TargetMode="External" /><Relationship Id="rId249" Type="http://schemas.openxmlformats.org/officeDocument/2006/relationships/hyperlink" Target="https://twitter.com/nomadwarmachine/status/1194697106147160064" TargetMode="External" /><Relationship Id="rId250" Type="http://schemas.openxmlformats.org/officeDocument/2006/relationships/hyperlink" Target="https://twitter.com/nomadwarmachine/status/1194697106147160064" TargetMode="External" /><Relationship Id="rId251" Type="http://schemas.openxmlformats.org/officeDocument/2006/relationships/hyperlink" Target="https://twitter.com/scottturneruon/status/1187089731034796032" TargetMode="External" /><Relationship Id="rId252" Type="http://schemas.openxmlformats.org/officeDocument/2006/relationships/hyperlink" Target="https://twitter.com/scottturneruon/status/1187089731034796032" TargetMode="External" /><Relationship Id="rId253" Type="http://schemas.openxmlformats.org/officeDocument/2006/relationships/hyperlink" Target="https://twitter.com/scottturneruon/status/1187089731034796032" TargetMode="External" /><Relationship Id="rId254" Type="http://schemas.openxmlformats.org/officeDocument/2006/relationships/hyperlink" Target="https://twitter.com/scottturneruon/status/1187089731034796032" TargetMode="External" /><Relationship Id="rId255" Type="http://schemas.openxmlformats.org/officeDocument/2006/relationships/hyperlink" Target="https://twitter.com/sfaulknerpando/status/1194306027669409794" TargetMode="External" /><Relationship Id="rId256" Type="http://schemas.openxmlformats.org/officeDocument/2006/relationships/hyperlink" Target="https://twitter.com/sfaulknerpando/status/1194306027669409794" TargetMode="External" /><Relationship Id="rId257" Type="http://schemas.openxmlformats.org/officeDocument/2006/relationships/hyperlink" Target="https://twitter.com/sfaulknerpando/status/1194306286009106432" TargetMode="External" /><Relationship Id="rId258" Type="http://schemas.openxmlformats.org/officeDocument/2006/relationships/hyperlink" Target="https://twitter.com/sfaulknerpando/status/1194306286009106432" TargetMode="External" /><Relationship Id="rId259" Type="http://schemas.openxmlformats.org/officeDocument/2006/relationships/hyperlink" Target="https://twitter.com/sfaulknerpando/status/1194736225338494976" TargetMode="External" /><Relationship Id="rId260" Type="http://schemas.openxmlformats.org/officeDocument/2006/relationships/hyperlink" Target="https://twitter.com/sfaulknerpando/status/1194736248004456448" TargetMode="External" /><Relationship Id="rId261" Type="http://schemas.openxmlformats.org/officeDocument/2006/relationships/hyperlink" Target="https://twitter.com/scottturneruon/status/1187089731034796032" TargetMode="External" /><Relationship Id="rId262" Type="http://schemas.openxmlformats.org/officeDocument/2006/relationships/hyperlink" Target="https://twitter.com/scottturneruon/status/1194312292856451072" TargetMode="External" /><Relationship Id="rId263" Type="http://schemas.openxmlformats.org/officeDocument/2006/relationships/hyperlink" Target="https://twitter.com/scottturneruon/status/1194312292856451072" TargetMode="External" /><Relationship Id="rId264" Type="http://schemas.openxmlformats.org/officeDocument/2006/relationships/hyperlink" Target="https://twitter.com/suebecks/status/1194741273829265408" TargetMode="External" /><Relationship Id="rId265" Type="http://schemas.openxmlformats.org/officeDocument/2006/relationships/hyperlink" Target="https://twitter.com/suebecks/status/1194741273829265408" TargetMode="External" /><Relationship Id="rId266" Type="http://schemas.openxmlformats.org/officeDocument/2006/relationships/hyperlink" Target="https://twitter.com/scottturneruon/status/1187089731034796032" TargetMode="External" /><Relationship Id="rId267" Type="http://schemas.openxmlformats.org/officeDocument/2006/relationships/hyperlink" Target="https://twitter.com/scottturneruon/status/1194312292856451072" TargetMode="External" /><Relationship Id="rId268" Type="http://schemas.openxmlformats.org/officeDocument/2006/relationships/hyperlink" Target="https://twitter.com/socmedhe/status/1190178093027254272" TargetMode="External" /><Relationship Id="rId269" Type="http://schemas.openxmlformats.org/officeDocument/2006/relationships/hyperlink" Target="https://twitter.com/socmedhe/status/1194525414967926785" TargetMode="External" /><Relationship Id="rId270" Type="http://schemas.openxmlformats.org/officeDocument/2006/relationships/hyperlink" Target="https://twitter.com/socmedhe/status/1194589972856295425" TargetMode="External" /><Relationship Id="rId271" Type="http://schemas.openxmlformats.org/officeDocument/2006/relationships/hyperlink" Target="https://twitter.com/socmedhe/status/1194979980360458240" TargetMode="External" /><Relationship Id="rId272" Type="http://schemas.openxmlformats.org/officeDocument/2006/relationships/hyperlink" Target="https://twitter.com/socmedhe/status/1194985760396578816" TargetMode="External" /><Relationship Id="rId273" Type="http://schemas.openxmlformats.org/officeDocument/2006/relationships/hyperlink" Target="https://twitter.com/scottturneruon/status/1187089731034796032" TargetMode="External" /><Relationship Id="rId274" Type="http://schemas.openxmlformats.org/officeDocument/2006/relationships/hyperlink" Target="https://twitter.com/scottturneruon/status/1194675484795293698" TargetMode="External" /><Relationship Id="rId275" Type="http://schemas.openxmlformats.org/officeDocument/2006/relationships/hyperlink" Target="https://twitter.com/scottturneruon/status/1194675523382853633" TargetMode="External" /><Relationship Id="rId276" Type="http://schemas.openxmlformats.org/officeDocument/2006/relationships/hyperlink" Target="https://twitter.com/scottturneruon/status/1194675484795293698" TargetMode="External" /><Relationship Id="rId277" Type="http://schemas.openxmlformats.org/officeDocument/2006/relationships/hyperlink" Target="https://twitter.com/scottturneruon/status/1194675523382853633" TargetMode="External" /><Relationship Id="rId278" Type="http://schemas.openxmlformats.org/officeDocument/2006/relationships/hyperlink" Target="https://twitter.com/scottturneruon/status/1194997101593288704" TargetMode="External" /><Relationship Id="rId279" Type="http://schemas.openxmlformats.org/officeDocument/2006/relationships/hyperlink" Target="https://api.twitter.com/1.1/geo/id/381b5744987ae0bd.json" TargetMode="External" /><Relationship Id="rId280" Type="http://schemas.openxmlformats.org/officeDocument/2006/relationships/hyperlink" Target="https://api.twitter.com/1.1/geo/id/381b5744987ae0bd.json" TargetMode="External" /><Relationship Id="rId281" Type="http://schemas.openxmlformats.org/officeDocument/2006/relationships/hyperlink" Target="https://api.twitter.com/1.1/geo/id/381b5744987ae0bd.json" TargetMode="External" /><Relationship Id="rId282" Type="http://schemas.openxmlformats.org/officeDocument/2006/relationships/hyperlink" Target="https://api.twitter.com/1.1/geo/id/381b5744987ae0bd.json" TargetMode="External" /><Relationship Id="rId283" Type="http://schemas.openxmlformats.org/officeDocument/2006/relationships/hyperlink" Target="https://api.twitter.com/1.1/geo/id/381b5744987ae0bd.json" TargetMode="External" /><Relationship Id="rId284" Type="http://schemas.openxmlformats.org/officeDocument/2006/relationships/hyperlink" Target="https://api.twitter.com/1.1/geo/id/381b5744987ae0bd.json" TargetMode="External" /><Relationship Id="rId285" Type="http://schemas.openxmlformats.org/officeDocument/2006/relationships/hyperlink" Target="https://twitter.com/SocMedHE/status/1194589972856295425" TargetMode="External" /><Relationship Id="rId286" Type="http://schemas.openxmlformats.org/officeDocument/2006/relationships/hyperlink" Target="https://twitter.com/SocMedHE/status/1194589972856295425" TargetMode="External" /><Relationship Id="rId287" Type="http://schemas.openxmlformats.org/officeDocument/2006/relationships/hyperlink" Target="https://twitter.com/SocMedHE/status/1194589972856295425" TargetMode="External" /><Relationship Id="rId288" Type="http://schemas.openxmlformats.org/officeDocument/2006/relationships/hyperlink" Target="https://twitter.com/KiuSum/status/1156495631411818498" TargetMode="External" /><Relationship Id="rId289" Type="http://schemas.openxmlformats.org/officeDocument/2006/relationships/hyperlink" Target="https://twitter.com/KiuSum/status/1156495631411818498" TargetMode="External" /><Relationship Id="rId290" Type="http://schemas.openxmlformats.org/officeDocument/2006/relationships/hyperlink" Target="https://twitter.com/KiuSum/status/1156495631411818498" TargetMode="External" /><Relationship Id="rId291" Type="http://schemas.openxmlformats.org/officeDocument/2006/relationships/hyperlink" Target="https://twitter.com/KiuSum/status/1156495631411818498" TargetMode="External" /><Relationship Id="rId292" Type="http://schemas.openxmlformats.org/officeDocument/2006/relationships/hyperlink" Target="https://twitter.com/KiuSum/status/1156495631411818498" TargetMode="External" /><Relationship Id="rId293" Type="http://schemas.openxmlformats.org/officeDocument/2006/relationships/hyperlink" Target="https://twitter.com/KiuSum/status/1156495631411818498" TargetMode="External" /><Relationship Id="rId294" Type="http://schemas.openxmlformats.org/officeDocument/2006/relationships/hyperlink" Target="https://twitter.com/ifstnews/status/1156849079181283329?s=19" TargetMode="External" /><Relationship Id="rId295" Type="http://schemas.openxmlformats.org/officeDocument/2006/relationships/hyperlink" Target="https://twitter.com/ifstnews/status/1156849079181283329?s=19" TargetMode="External" /><Relationship Id="rId296" Type="http://schemas.openxmlformats.org/officeDocument/2006/relationships/hyperlink" Target="https://twitter.com/KiuSum/status/1176520037672345600?s=19" TargetMode="External" /><Relationship Id="rId297" Type="http://schemas.openxmlformats.org/officeDocument/2006/relationships/hyperlink" Target="https://twitter.com/KiuSum/status/1179026805673594881?s=19" TargetMode="External" /><Relationship Id="rId298" Type="http://schemas.openxmlformats.org/officeDocument/2006/relationships/hyperlink" Target="https://twitter.com/KiuSum/status/1179026805673594881?s=19" TargetMode="External" /><Relationship Id="rId299" Type="http://schemas.openxmlformats.org/officeDocument/2006/relationships/hyperlink" Target="https://twitter.com/uw_gs/status/1179318567898091520?s=19" TargetMode="External" /><Relationship Id="rId300" Type="http://schemas.openxmlformats.org/officeDocument/2006/relationships/hyperlink" Target="https://twitter.com/uw_gs/status/1179318567898091520?s=19" TargetMode="External" /><Relationship Id="rId301" Type="http://schemas.openxmlformats.org/officeDocument/2006/relationships/hyperlink" Target="https://twitter.com/uw_gs/status/1179318567898091520?s=19" TargetMode="External" /><Relationship Id="rId302" Type="http://schemas.openxmlformats.org/officeDocument/2006/relationships/hyperlink" Target="https://twitter.com/KiuSum/status/1156495631411818498" TargetMode="External" /><Relationship Id="rId303" Type="http://schemas.openxmlformats.org/officeDocument/2006/relationships/hyperlink" Target="https://twitter.com/ifstnews/status/1156849079181283329?s=19" TargetMode="External" /><Relationship Id="rId304" Type="http://schemas.openxmlformats.org/officeDocument/2006/relationships/hyperlink" Target="https://twitter.com/uw_gs/status/1179318567898091520?s=19" TargetMode="External" /><Relationship Id="rId305" Type="http://schemas.openxmlformats.org/officeDocument/2006/relationships/hyperlink" Target="https://twitter.com/KiuSum/status/1182289056186687488?s=19" TargetMode="External" /><Relationship Id="rId306" Type="http://schemas.openxmlformats.org/officeDocument/2006/relationships/hyperlink" Target="https://twitter.com/KiuSum/status/1182289056186687488?s=19" TargetMode="External" /><Relationship Id="rId307" Type="http://schemas.openxmlformats.org/officeDocument/2006/relationships/hyperlink" Target="https://twitter.com/KiuSum/status/1183671933633777664?s=19" TargetMode="External" /><Relationship Id="rId308" Type="http://schemas.openxmlformats.org/officeDocument/2006/relationships/hyperlink" Target="https://twitter.com/KiuSum/status/1183671933633777664?s=19" TargetMode="External" /><Relationship Id="rId309" Type="http://schemas.openxmlformats.org/officeDocument/2006/relationships/hyperlink" Target="https://twitter.com/KiuSum/status/1183671933633777664?s=19" TargetMode="External" /><Relationship Id="rId310" Type="http://schemas.openxmlformats.org/officeDocument/2006/relationships/hyperlink" Target="https://twitter.com/KiuSum/status/1183671933633777664?s=19" TargetMode="External" /><Relationship Id="rId311" Type="http://schemas.openxmlformats.org/officeDocument/2006/relationships/hyperlink" Target="https://twitter.com/KiuSum/status/1183671933633777664?s=19" TargetMode="External" /><Relationship Id="rId312" Type="http://schemas.openxmlformats.org/officeDocument/2006/relationships/hyperlink" Target="https://twitter.com/KiuSum/status/1184809908652433408?s=19" TargetMode="External" /><Relationship Id="rId313" Type="http://schemas.openxmlformats.org/officeDocument/2006/relationships/hyperlink" Target="https://twitter.com/KiuSum/status/1187046471541108741?s=19" TargetMode="External" /><Relationship Id="rId314" Type="http://schemas.openxmlformats.org/officeDocument/2006/relationships/hyperlink" Target="https://twitter.com/KiuSum/status/1187046471541108741?s=19" TargetMode="External" /><Relationship Id="rId315" Type="http://schemas.openxmlformats.org/officeDocument/2006/relationships/hyperlink" Target="https://twitter.com/KiuSum/status/1187737095789563904?s=19" TargetMode="External" /><Relationship Id="rId316" Type="http://schemas.openxmlformats.org/officeDocument/2006/relationships/hyperlink" Target="https://twitter.com/KiuSum/status/1187737095789563904?s=19" TargetMode="External" /><Relationship Id="rId317" Type="http://schemas.openxmlformats.org/officeDocument/2006/relationships/hyperlink" Target="https://twitter.com/KiuSum/status/1180117042822881281?s=19" TargetMode="External" /><Relationship Id="rId318" Type="http://schemas.openxmlformats.org/officeDocument/2006/relationships/hyperlink" Target="https://twitter.com/KiuSum/status/1190251476888764417?s=19" TargetMode="External" /><Relationship Id="rId319" Type="http://schemas.openxmlformats.org/officeDocument/2006/relationships/hyperlink" Target="https://twitter.com/KiuSum/status/1191290763214303232?s=19" TargetMode="External" /><Relationship Id="rId320" Type="http://schemas.openxmlformats.org/officeDocument/2006/relationships/hyperlink" Target="https://twitter.com/KiuSum/status/1191770780511752194?s=19" TargetMode="External" /><Relationship Id="rId321" Type="http://schemas.openxmlformats.org/officeDocument/2006/relationships/hyperlink" Target="https://twitter.com/KiuSum/status/1191297604539371520?s=19" TargetMode="External" /><Relationship Id="rId322" Type="http://schemas.openxmlformats.org/officeDocument/2006/relationships/hyperlink" Target="https://twitter.com/KiuSum/status/1156495631411818498" TargetMode="External" /><Relationship Id="rId323" Type="http://schemas.openxmlformats.org/officeDocument/2006/relationships/hyperlink" Target="https://twitter.com/ifstnews/status/1156849079181283329?s=19" TargetMode="External" /><Relationship Id="rId324" Type="http://schemas.openxmlformats.org/officeDocument/2006/relationships/hyperlink" Target="https://twitter.com/KiuSum/status/1184809908652433408?s=19" TargetMode="External" /><Relationship Id="rId325" Type="http://schemas.openxmlformats.org/officeDocument/2006/relationships/hyperlink" Target="https://www.edgehill.ac.uk/clt/conference-2014/social-media-for-learning-in-higher-education-conference-2019/" TargetMode="External" /><Relationship Id="rId326" Type="http://schemas.openxmlformats.org/officeDocument/2006/relationships/hyperlink" Target="https://twitter.com/debbaff/status/1191747986826711041?s=19" TargetMode="External" /><Relationship Id="rId327" Type="http://schemas.openxmlformats.org/officeDocument/2006/relationships/hyperlink" Target="https://twitter.com/debbaff/status/1191747986826711041?s=19" TargetMode="External" /><Relationship Id="rId328" Type="http://schemas.openxmlformats.org/officeDocument/2006/relationships/hyperlink" Target="https://twitter.com/KiuSum/status/1177672741153103875?s=19" TargetMode="External" /><Relationship Id="rId329" Type="http://schemas.openxmlformats.org/officeDocument/2006/relationships/hyperlink" Target="https://twitter.com/debbaff/status/1191747986826711041?s=19" TargetMode="External" /><Relationship Id="rId330" Type="http://schemas.openxmlformats.org/officeDocument/2006/relationships/hyperlink" Target="https://twitter.com/KiuSum/status/1191290763214303232?s=19" TargetMode="External" /><Relationship Id="rId331" Type="http://schemas.openxmlformats.org/officeDocument/2006/relationships/hyperlink" Target="https://twitter.com/KiuSum/status/1191645871902990336?s=19" TargetMode="External" /><Relationship Id="rId332" Type="http://schemas.openxmlformats.org/officeDocument/2006/relationships/hyperlink" Target="https://twitter.com/KiuSum/status/1191770780511752194?s=19" TargetMode="External" /><Relationship Id="rId333" Type="http://schemas.openxmlformats.org/officeDocument/2006/relationships/hyperlink" Target="https://twitter.com/KiuSum/status/1191690238189604864?s=19" TargetMode="External" /><Relationship Id="rId334" Type="http://schemas.openxmlformats.org/officeDocument/2006/relationships/hyperlink" Target="https://twitter.com/KiuSum/status/1191696756347678725?s=19" TargetMode="External" /><Relationship Id="rId335" Type="http://schemas.openxmlformats.org/officeDocument/2006/relationships/hyperlink" Target="https://twitter.com/KiuSum/status/1191297604539371520?s=19" TargetMode="External" /><Relationship Id="rId336" Type="http://schemas.openxmlformats.org/officeDocument/2006/relationships/hyperlink" Target="https://twitter.com/debbaff/status/1191747986826711041?s=19" TargetMode="External" /><Relationship Id="rId337" Type="http://schemas.openxmlformats.org/officeDocument/2006/relationships/hyperlink" Target="https://twitter.com/KiuSum/status/1177672741153103875?s=19" TargetMode="External" /><Relationship Id="rId338" Type="http://schemas.openxmlformats.org/officeDocument/2006/relationships/hyperlink" Target="https://twitter.com/debbaff/status/1191747986826711041?s=19" TargetMode="External" /><Relationship Id="rId339" Type="http://schemas.openxmlformats.org/officeDocument/2006/relationships/hyperlink" Target="https://twitter.com/KiuSum/status/1181306659127345158?s=19" TargetMode="External" /><Relationship Id="rId340" Type="http://schemas.openxmlformats.org/officeDocument/2006/relationships/hyperlink" Target="https://twitter.com/KiuSum/status/1189940813201117184?s=19" TargetMode="External" /><Relationship Id="rId341" Type="http://schemas.openxmlformats.org/officeDocument/2006/relationships/hyperlink" Target="https://twitter.com/debbaff/status/1191747986826711041?s=19" TargetMode="External" /><Relationship Id="rId342" Type="http://schemas.openxmlformats.org/officeDocument/2006/relationships/hyperlink" Target="https://pbs.twimg.com/media/EEw611-WkAUyoxt.jpg" TargetMode="External" /><Relationship Id="rId343" Type="http://schemas.openxmlformats.org/officeDocument/2006/relationships/hyperlink" Target="https://pbs.twimg.com/ext_tw_video_thumb/1174608813435052032/pu/img/YHr02rpoeJjar46S.jpg" TargetMode="External" /><Relationship Id="rId344" Type="http://schemas.openxmlformats.org/officeDocument/2006/relationships/hyperlink" Target="https://pbs.twimg.com/ext_tw_video_thumb/1174608813435052032/pu/img/YHr02rpoeJjar46S.jpg" TargetMode="External" /><Relationship Id="rId345" Type="http://schemas.openxmlformats.org/officeDocument/2006/relationships/hyperlink" Target="https://pbs.twimg.com/media/EE1iYBmX4AAiTWg.jpg" TargetMode="External" /><Relationship Id="rId346" Type="http://schemas.openxmlformats.org/officeDocument/2006/relationships/hyperlink" Target="https://pbs.twimg.com/media/EEw611-WkAUyoxt.jpg" TargetMode="External" /><Relationship Id="rId347" Type="http://schemas.openxmlformats.org/officeDocument/2006/relationships/hyperlink" Target="https://pbs.twimg.com/media/EFs-05zWkAAepk8.jpg" TargetMode="External" /><Relationship Id="rId348" Type="http://schemas.openxmlformats.org/officeDocument/2006/relationships/hyperlink" Target="https://pbs.twimg.com/ext_tw_video_thumb/1174608813435052032/pu/img/YHr02rpoeJjar46S.jpg" TargetMode="External" /><Relationship Id="rId349" Type="http://schemas.openxmlformats.org/officeDocument/2006/relationships/hyperlink" Target="https://pbs.twimg.com/media/EE1iYBmX4AAiTWg.jpg" TargetMode="External" /><Relationship Id="rId350" Type="http://schemas.openxmlformats.org/officeDocument/2006/relationships/hyperlink" Target="https://pbs.twimg.com/media/EF4-lHMWsAAtfm6.jpg" TargetMode="External" /><Relationship Id="rId351" Type="http://schemas.openxmlformats.org/officeDocument/2006/relationships/hyperlink" Target="https://pbs.twimg.com/media/EF4-lHMWsAAtfm6.jpg" TargetMode="External" /><Relationship Id="rId352" Type="http://schemas.openxmlformats.org/officeDocument/2006/relationships/hyperlink" Target="https://pbs.twimg.com/media/EGiDFWVXkAEcc6-.jpg" TargetMode="External" /><Relationship Id="rId353" Type="http://schemas.openxmlformats.org/officeDocument/2006/relationships/hyperlink" Target="https://pbs.twimg.com/tweet_video_thumb/EHBZ6o4XUAANJsg.jpg" TargetMode="External" /><Relationship Id="rId354" Type="http://schemas.openxmlformats.org/officeDocument/2006/relationships/hyperlink" Target="https://pbs.twimg.com/tweet_video_thumb/EHBZ6o4XUAANJsg.jpg" TargetMode="External" /><Relationship Id="rId355" Type="http://schemas.openxmlformats.org/officeDocument/2006/relationships/hyperlink" Target="https://pbs.twimg.com/media/EHkT6yHXkAAjpDI.jpg" TargetMode="External" /><Relationship Id="rId356" Type="http://schemas.openxmlformats.org/officeDocument/2006/relationships/hyperlink" Target="https://pbs.twimg.com/media/EHkT6yHXkAAjpDI.jpg" TargetMode="External" /><Relationship Id="rId357" Type="http://schemas.openxmlformats.org/officeDocument/2006/relationships/hyperlink" Target="https://pbs.twimg.com/media/EHkT6yHXkAAjpDI.jpg" TargetMode="External" /><Relationship Id="rId358" Type="http://schemas.openxmlformats.org/officeDocument/2006/relationships/hyperlink" Target="https://pbs.twimg.com/media/EFUPygeXYAAsZAk.jpg" TargetMode="External" /><Relationship Id="rId359" Type="http://schemas.openxmlformats.org/officeDocument/2006/relationships/hyperlink" Target="https://pbs.twimg.com/ext_tw_video_thumb/1174608813435052032/pu/img/YHr02rpoeJjar46S.jpg" TargetMode="External" /><Relationship Id="rId360" Type="http://schemas.openxmlformats.org/officeDocument/2006/relationships/hyperlink" Target="https://pbs.twimg.com/media/EIrpKdgX0AAXsAt.jpg" TargetMode="External" /><Relationship Id="rId361" Type="http://schemas.openxmlformats.org/officeDocument/2006/relationships/hyperlink" Target="https://pbs.twimg.com/tweet_video_thumb/EFfvHHhX0AAT33z.jpg" TargetMode="External" /><Relationship Id="rId362" Type="http://schemas.openxmlformats.org/officeDocument/2006/relationships/hyperlink" Target="https://pbs.twimg.com/tweet_video_thumb/EHBZ6o4XUAANJsg.jpg" TargetMode="External" /><Relationship Id="rId363" Type="http://schemas.openxmlformats.org/officeDocument/2006/relationships/hyperlink" Target="https://pbs.twimg.com/tweet_video_thumb/EFfvHHhX0AAT33z.jpg" TargetMode="External" /><Relationship Id="rId364" Type="http://schemas.openxmlformats.org/officeDocument/2006/relationships/hyperlink" Target="https://pbs.twimg.com/tweet_video_thumb/EHBZ6o4XUAANJsg.jpg" TargetMode="External" /><Relationship Id="rId365" Type="http://schemas.openxmlformats.org/officeDocument/2006/relationships/hyperlink" Target="https://pbs.twimg.com/tweet_video_thumb/EHBZ6o4XUAANJsg.jpg" TargetMode="External" /><Relationship Id="rId366" Type="http://schemas.openxmlformats.org/officeDocument/2006/relationships/hyperlink" Target="https://pbs.twimg.com/tweet_video_thumb/EFfvHHhX0AAT33z.jpg" TargetMode="External" /><Relationship Id="rId367" Type="http://schemas.openxmlformats.org/officeDocument/2006/relationships/hyperlink" Target="https://pbs.twimg.com/tweet_video_thumb/EHBZ6o4XUAANJsg.jpg" TargetMode="External" /><Relationship Id="rId368" Type="http://schemas.openxmlformats.org/officeDocument/2006/relationships/hyperlink" Target="https://pbs.twimg.com/media/EHjnOEFWkAAh8kE.jpg" TargetMode="External" /><Relationship Id="rId369" Type="http://schemas.openxmlformats.org/officeDocument/2006/relationships/hyperlink" Target="https://pbs.twimg.com/media/EIHyQg2WwAUTA3Z.jpg" TargetMode="External" /><Relationship Id="rId370" Type="http://schemas.openxmlformats.org/officeDocument/2006/relationships/hyperlink" Target="http://pbs.twimg.com/profile_images/784823806388998144/Xo2ubVym_normal.jpg" TargetMode="External" /><Relationship Id="rId371" Type="http://schemas.openxmlformats.org/officeDocument/2006/relationships/hyperlink" Target="http://pbs.twimg.com/profile_images/784823806388998144/Xo2ubVym_normal.jpg" TargetMode="External" /><Relationship Id="rId372" Type="http://schemas.openxmlformats.org/officeDocument/2006/relationships/hyperlink" Target="http://pbs.twimg.com/profile_images/784823806388998144/Xo2ubVym_normal.jpg" TargetMode="External" /><Relationship Id="rId373" Type="http://schemas.openxmlformats.org/officeDocument/2006/relationships/hyperlink" Target="http://pbs.twimg.com/profile_images/915596670959783936/8Hysdkh__normal.jpg" TargetMode="External" /><Relationship Id="rId374" Type="http://schemas.openxmlformats.org/officeDocument/2006/relationships/hyperlink" Target="http://pbs.twimg.com/profile_images/915596670959783936/8Hysdkh__normal.jpg" TargetMode="External" /><Relationship Id="rId375" Type="http://schemas.openxmlformats.org/officeDocument/2006/relationships/hyperlink" Target="http://pbs.twimg.com/profile_images/915596670959783936/8Hysdkh__normal.jpg" TargetMode="External" /><Relationship Id="rId376" Type="http://schemas.openxmlformats.org/officeDocument/2006/relationships/hyperlink" Target="http://pbs.twimg.com/profile_images/915596670959783936/8Hysdkh__normal.jpg" TargetMode="External" /><Relationship Id="rId377" Type="http://schemas.openxmlformats.org/officeDocument/2006/relationships/hyperlink" Target="https://pbs.twimg.com/media/EEw611-WkAUyoxt.jpg" TargetMode="External" /><Relationship Id="rId378" Type="http://schemas.openxmlformats.org/officeDocument/2006/relationships/hyperlink" Target="http://pbs.twimg.com/profile_images/915596670959783936/8Hysdkh__normal.jpg" TargetMode="External" /><Relationship Id="rId379" Type="http://schemas.openxmlformats.org/officeDocument/2006/relationships/hyperlink" Target="https://pbs.twimg.com/ext_tw_video_thumb/1174608813435052032/pu/img/YHr02rpoeJjar46S.jpg" TargetMode="External" /><Relationship Id="rId380" Type="http://schemas.openxmlformats.org/officeDocument/2006/relationships/hyperlink" Target="http://pbs.twimg.com/profile_images/915596670959783936/8Hysdkh__normal.jpg" TargetMode="External" /><Relationship Id="rId381" Type="http://schemas.openxmlformats.org/officeDocument/2006/relationships/hyperlink" Target="http://pbs.twimg.com/profile_images/915596670959783936/8Hysdkh__normal.jpg" TargetMode="External" /><Relationship Id="rId382" Type="http://schemas.openxmlformats.org/officeDocument/2006/relationships/hyperlink" Target="https://pbs.twimg.com/ext_tw_video_thumb/1174608813435052032/pu/img/YHr02rpoeJjar46S.jpg" TargetMode="External" /><Relationship Id="rId383" Type="http://schemas.openxmlformats.org/officeDocument/2006/relationships/hyperlink" Target="http://pbs.twimg.com/profile_images/915596670959783936/8Hysdkh__normal.jpg" TargetMode="External" /><Relationship Id="rId384" Type="http://schemas.openxmlformats.org/officeDocument/2006/relationships/hyperlink" Target="https://pbs.twimg.com/media/EE1iYBmX4AAiTWg.jpg" TargetMode="External" /><Relationship Id="rId385" Type="http://schemas.openxmlformats.org/officeDocument/2006/relationships/hyperlink" Target="http://pbs.twimg.com/profile_images/915596670959783936/8Hysdkh__normal.jpg" TargetMode="External" /><Relationship Id="rId386" Type="http://schemas.openxmlformats.org/officeDocument/2006/relationships/hyperlink" Target="http://pbs.twimg.com/profile_images/915596670959783936/8Hysdkh__normal.jpg" TargetMode="External" /><Relationship Id="rId387" Type="http://schemas.openxmlformats.org/officeDocument/2006/relationships/hyperlink" Target="http://pbs.twimg.com/profile_images/915596670959783936/8Hysdkh__normal.jpg" TargetMode="External" /><Relationship Id="rId388" Type="http://schemas.openxmlformats.org/officeDocument/2006/relationships/hyperlink" Target="https://pbs.twimg.com/media/EEw611-WkAUyoxt.jpg" TargetMode="External" /><Relationship Id="rId389" Type="http://schemas.openxmlformats.org/officeDocument/2006/relationships/hyperlink" Target="http://pbs.twimg.com/profile_images/915596670959783936/8Hysdkh__normal.jpg" TargetMode="External" /><Relationship Id="rId390" Type="http://schemas.openxmlformats.org/officeDocument/2006/relationships/hyperlink" Target="http://pbs.twimg.com/profile_images/915596670959783936/8Hysdkh__normal.jpg" TargetMode="External" /><Relationship Id="rId391" Type="http://schemas.openxmlformats.org/officeDocument/2006/relationships/hyperlink" Target="https://pbs.twimg.com/media/EFs-05zWkAAepk8.jpg" TargetMode="External" /><Relationship Id="rId392" Type="http://schemas.openxmlformats.org/officeDocument/2006/relationships/hyperlink" Target="http://pbs.twimg.com/profile_images/915596670959783936/8Hysdkh__normal.jpg" TargetMode="External" /><Relationship Id="rId393" Type="http://schemas.openxmlformats.org/officeDocument/2006/relationships/hyperlink" Target="http://pbs.twimg.com/profile_images/915596670959783936/8Hysdkh__normal.jpg" TargetMode="External" /><Relationship Id="rId394" Type="http://schemas.openxmlformats.org/officeDocument/2006/relationships/hyperlink" Target="http://pbs.twimg.com/profile_images/915596670959783936/8Hysdkh__normal.jpg" TargetMode="External" /><Relationship Id="rId395" Type="http://schemas.openxmlformats.org/officeDocument/2006/relationships/hyperlink" Target="http://pbs.twimg.com/profile_images/915596670959783936/8Hysdkh__normal.jpg" TargetMode="External" /><Relationship Id="rId396" Type="http://schemas.openxmlformats.org/officeDocument/2006/relationships/hyperlink" Target="http://pbs.twimg.com/profile_images/915596670959783936/8Hysdkh__normal.jpg" TargetMode="External" /><Relationship Id="rId397" Type="http://schemas.openxmlformats.org/officeDocument/2006/relationships/hyperlink" Target="http://pbs.twimg.com/profile_images/915596670959783936/8Hysdkh__normal.jpg" TargetMode="External" /><Relationship Id="rId398" Type="http://schemas.openxmlformats.org/officeDocument/2006/relationships/hyperlink" Target="http://pbs.twimg.com/profile_images/915596670959783936/8Hysdkh__normal.jpg" TargetMode="External" /><Relationship Id="rId399" Type="http://schemas.openxmlformats.org/officeDocument/2006/relationships/hyperlink" Target="https://pbs.twimg.com/ext_tw_video_thumb/1174608813435052032/pu/img/YHr02rpoeJjar46S.jpg" TargetMode="External" /><Relationship Id="rId400" Type="http://schemas.openxmlformats.org/officeDocument/2006/relationships/hyperlink" Target="http://pbs.twimg.com/profile_images/915596670959783936/8Hysdkh__normal.jpg" TargetMode="External" /><Relationship Id="rId401" Type="http://schemas.openxmlformats.org/officeDocument/2006/relationships/hyperlink" Target="https://pbs.twimg.com/media/EE1iYBmX4AAiTWg.jpg" TargetMode="External" /><Relationship Id="rId402" Type="http://schemas.openxmlformats.org/officeDocument/2006/relationships/hyperlink" Target="http://pbs.twimg.com/profile_images/915596670959783936/8Hysdkh__normal.jpg" TargetMode="External" /><Relationship Id="rId403" Type="http://schemas.openxmlformats.org/officeDocument/2006/relationships/hyperlink" Target="https://pbs.twimg.com/media/EF4-lHMWsAAtfm6.jpg" TargetMode="External" /><Relationship Id="rId404" Type="http://schemas.openxmlformats.org/officeDocument/2006/relationships/hyperlink" Target="https://pbs.twimg.com/media/EF4-lHMWsAAtfm6.jpg" TargetMode="External" /><Relationship Id="rId405" Type="http://schemas.openxmlformats.org/officeDocument/2006/relationships/hyperlink" Target="http://pbs.twimg.com/profile_images/915596670959783936/8Hysdkh__normal.jpg" TargetMode="External" /><Relationship Id="rId406" Type="http://schemas.openxmlformats.org/officeDocument/2006/relationships/hyperlink" Target="http://pbs.twimg.com/profile_images/915596670959783936/8Hysdkh__normal.jpg" TargetMode="External" /><Relationship Id="rId407" Type="http://schemas.openxmlformats.org/officeDocument/2006/relationships/hyperlink" Target="https://pbs.twimg.com/media/EGiDFWVXkAEcc6-.jpg" TargetMode="External" /><Relationship Id="rId408" Type="http://schemas.openxmlformats.org/officeDocument/2006/relationships/hyperlink" Target="http://pbs.twimg.com/profile_images/915596670959783936/8Hysdkh__normal.jpg" TargetMode="External" /><Relationship Id="rId409" Type="http://schemas.openxmlformats.org/officeDocument/2006/relationships/hyperlink" Target="http://pbs.twimg.com/profile_images/915596670959783936/8Hysdkh__normal.jpg" TargetMode="External" /><Relationship Id="rId410" Type="http://schemas.openxmlformats.org/officeDocument/2006/relationships/hyperlink" Target="http://pbs.twimg.com/profile_images/915596670959783936/8Hysdkh__normal.jpg" TargetMode="External" /><Relationship Id="rId411" Type="http://schemas.openxmlformats.org/officeDocument/2006/relationships/hyperlink" Target="http://pbs.twimg.com/profile_images/915596670959783936/8Hysdkh__normal.jpg" TargetMode="External" /><Relationship Id="rId412" Type="http://schemas.openxmlformats.org/officeDocument/2006/relationships/hyperlink" Target="http://pbs.twimg.com/profile_images/915596670959783936/8Hysdkh__normal.jpg" TargetMode="External" /><Relationship Id="rId413" Type="http://schemas.openxmlformats.org/officeDocument/2006/relationships/hyperlink" Target="http://pbs.twimg.com/profile_images/915596670959783936/8Hysdkh__normal.jpg" TargetMode="External" /><Relationship Id="rId414" Type="http://schemas.openxmlformats.org/officeDocument/2006/relationships/hyperlink" Target="http://pbs.twimg.com/profile_images/915596670959783936/8Hysdkh__normal.jpg" TargetMode="External" /><Relationship Id="rId415" Type="http://schemas.openxmlformats.org/officeDocument/2006/relationships/hyperlink" Target="https://pbs.twimg.com/tweet_video_thumb/EHBZ6o4XUAANJsg.jpg" TargetMode="External" /><Relationship Id="rId416" Type="http://schemas.openxmlformats.org/officeDocument/2006/relationships/hyperlink" Target="https://pbs.twimg.com/tweet_video_thumb/EHBZ6o4XUAANJsg.jpg" TargetMode="External" /><Relationship Id="rId417" Type="http://schemas.openxmlformats.org/officeDocument/2006/relationships/hyperlink" Target="http://pbs.twimg.com/profile_images/915596670959783936/8Hysdkh__normal.jpg" TargetMode="External" /><Relationship Id="rId418" Type="http://schemas.openxmlformats.org/officeDocument/2006/relationships/hyperlink" Target="https://pbs.twimg.com/media/EHkT6yHXkAAjpDI.jpg" TargetMode="External" /><Relationship Id="rId419" Type="http://schemas.openxmlformats.org/officeDocument/2006/relationships/hyperlink" Target="https://pbs.twimg.com/media/EHkT6yHXkAAjpDI.jpg" TargetMode="External" /><Relationship Id="rId420" Type="http://schemas.openxmlformats.org/officeDocument/2006/relationships/hyperlink" Target="https://pbs.twimg.com/media/EHkT6yHXkAAjpDI.jpg" TargetMode="External" /><Relationship Id="rId421" Type="http://schemas.openxmlformats.org/officeDocument/2006/relationships/hyperlink" Target="http://pbs.twimg.com/profile_images/915596670959783936/8Hysdkh__normal.jpg" TargetMode="External" /><Relationship Id="rId422" Type="http://schemas.openxmlformats.org/officeDocument/2006/relationships/hyperlink" Target="https://pbs.twimg.com/media/EFUPygeXYAAsZAk.jpg" TargetMode="External" /><Relationship Id="rId423" Type="http://schemas.openxmlformats.org/officeDocument/2006/relationships/hyperlink" Target="http://pbs.twimg.com/profile_images/915596670959783936/8Hysdkh__normal.jpg" TargetMode="External" /><Relationship Id="rId424" Type="http://schemas.openxmlformats.org/officeDocument/2006/relationships/hyperlink" Target="http://pbs.twimg.com/profile_images/915596670959783936/8Hysdkh__normal.jpg" TargetMode="External" /><Relationship Id="rId425" Type="http://schemas.openxmlformats.org/officeDocument/2006/relationships/hyperlink" Target="http://pbs.twimg.com/profile_images/915596670959783936/8Hysdkh__normal.jpg" TargetMode="External" /><Relationship Id="rId426" Type="http://schemas.openxmlformats.org/officeDocument/2006/relationships/hyperlink" Target="http://pbs.twimg.com/profile_images/915596670959783936/8Hysdkh__normal.jpg" TargetMode="External" /><Relationship Id="rId427" Type="http://schemas.openxmlformats.org/officeDocument/2006/relationships/hyperlink" Target="http://pbs.twimg.com/profile_images/915596670959783936/8Hysdkh__normal.jpg" TargetMode="External" /><Relationship Id="rId428" Type="http://schemas.openxmlformats.org/officeDocument/2006/relationships/hyperlink" Target="http://pbs.twimg.com/profile_images/915596670959783936/8Hysdkh__normal.jpg" TargetMode="External" /><Relationship Id="rId429" Type="http://schemas.openxmlformats.org/officeDocument/2006/relationships/hyperlink" Target="http://pbs.twimg.com/profile_images/915596670959783936/8Hysdkh__normal.jpg" TargetMode="External" /><Relationship Id="rId430" Type="http://schemas.openxmlformats.org/officeDocument/2006/relationships/hyperlink" Target="http://pbs.twimg.com/profile_images/915596670959783936/8Hysdkh__normal.jpg" TargetMode="External" /><Relationship Id="rId431" Type="http://schemas.openxmlformats.org/officeDocument/2006/relationships/hyperlink" Target="http://pbs.twimg.com/profile_images/915596670959783936/8Hysdkh__normal.jpg" TargetMode="External" /><Relationship Id="rId432" Type="http://schemas.openxmlformats.org/officeDocument/2006/relationships/hyperlink" Target="http://pbs.twimg.com/profile_images/915596670959783936/8Hysdkh__normal.jpg" TargetMode="External" /><Relationship Id="rId433" Type="http://schemas.openxmlformats.org/officeDocument/2006/relationships/hyperlink" Target="http://pbs.twimg.com/profile_images/915596670959783936/8Hysdkh__normal.jpg" TargetMode="External" /><Relationship Id="rId434" Type="http://schemas.openxmlformats.org/officeDocument/2006/relationships/hyperlink" Target="http://pbs.twimg.com/profile_images/915596670959783936/8Hysdkh__normal.jpg" TargetMode="External" /><Relationship Id="rId435" Type="http://schemas.openxmlformats.org/officeDocument/2006/relationships/hyperlink" Target="https://pbs.twimg.com/ext_tw_video_thumb/1174608813435052032/pu/img/YHr02rpoeJjar46S.jpg" TargetMode="External" /><Relationship Id="rId436" Type="http://schemas.openxmlformats.org/officeDocument/2006/relationships/hyperlink" Target="http://pbs.twimg.com/profile_images/915596670959783936/8Hysdkh__normal.jpg" TargetMode="External" /><Relationship Id="rId437" Type="http://schemas.openxmlformats.org/officeDocument/2006/relationships/hyperlink" Target="http://pbs.twimg.com/profile_images/915596670959783936/8Hysdkh__normal.jpg" TargetMode="External" /><Relationship Id="rId438" Type="http://schemas.openxmlformats.org/officeDocument/2006/relationships/hyperlink" Target="http://pbs.twimg.com/profile_images/915596670959783936/8Hysdkh__normal.jpg" TargetMode="External" /><Relationship Id="rId439" Type="http://schemas.openxmlformats.org/officeDocument/2006/relationships/hyperlink" Target="https://pbs.twimg.com/media/EIrpKdgX0AAXsAt.jpg" TargetMode="External" /><Relationship Id="rId440" Type="http://schemas.openxmlformats.org/officeDocument/2006/relationships/hyperlink" Target="http://pbs.twimg.com/profile_images/915596670959783936/8Hysdkh__normal.jpg" TargetMode="External" /><Relationship Id="rId441" Type="http://schemas.openxmlformats.org/officeDocument/2006/relationships/hyperlink" Target="http://pbs.twimg.com/profile_images/915596670959783936/8Hysdkh__normal.jpg" TargetMode="External" /><Relationship Id="rId442" Type="http://schemas.openxmlformats.org/officeDocument/2006/relationships/hyperlink" Target="http://pbs.twimg.com/profile_images/915596670959783936/8Hysdkh__normal.jpg" TargetMode="External" /><Relationship Id="rId443" Type="http://schemas.openxmlformats.org/officeDocument/2006/relationships/hyperlink" Target="http://pbs.twimg.com/profile_images/915596670959783936/8Hysdkh__normal.jpg" TargetMode="External" /><Relationship Id="rId444" Type="http://schemas.openxmlformats.org/officeDocument/2006/relationships/hyperlink" Target="http://pbs.twimg.com/profile_images/969244225689833473/_S2XNjmi_normal.jpg" TargetMode="External" /><Relationship Id="rId445" Type="http://schemas.openxmlformats.org/officeDocument/2006/relationships/hyperlink" Target="http://pbs.twimg.com/profile_images/1169988780637528064/ZfOi1CD8_normal.jpg" TargetMode="External" /><Relationship Id="rId446" Type="http://schemas.openxmlformats.org/officeDocument/2006/relationships/hyperlink" Target="http://pbs.twimg.com/profile_images/915596670959783936/8Hysdkh__normal.jpg" TargetMode="External" /><Relationship Id="rId447" Type="http://schemas.openxmlformats.org/officeDocument/2006/relationships/hyperlink" Target="http://pbs.twimg.com/profile_images/1169988780637528064/ZfOi1CD8_normal.jpg" TargetMode="External" /><Relationship Id="rId448" Type="http://schemas.openxmlformats.org/officeDocument/2006/relationships/hyperlink" Target="https://pbs.twimg.com/tweet_video_thumb/EFfvHHhX0AAT33z.jpg" TargetMode="External" /><Relationship Id="rId449" Type="http://schemas.openxmlformats.org/officeDocument/2006/relationships/hyperlink" Target="https://pbs.twimg.com/tweet_video_thumb/EHBZ6o4XUAANJsg.jpg" TargetMode="External" /><Relationship Id="rId450" Type="http://schemas.openxmlformats.org/officeDocument/2006/relationships/hyperlink" Target="http://pbs.twimg.com/profile_images/915596670959783936/8Hysdkh__normal.jpg" TargetMode="External" /><Relationship Id="rId451" Type="http://schemas.openxmlformats.org/officeDocument/2006/relationships/hyperlink" Target="http://pbs.twimg.com/profile_images/1169988780637528064/ZfOi1CD8_normal.jpg" TargetMode="External" /><Relationship Id="rId452" Type="http://schemas.openxmlformats.org/officeDocument/2006/relationships/hyperlink" Target="https://pbs.twimg.com/tweet_video_thumb/EFfvHHhX0AAT33z.jpg" TargetMode="External" /><Relationship Id="rId453" Type="http://schemas.openxmlformats.org/officeDocument/2006/relationships/hyperlink" Target="http://pbs.twimg.com/profile_images/915596670959783936/8Hysdkh__normal.jpg" TargetMode="External" /><Relationship Id="rId454" Type="http://schemas.openxmlformats.org/officeDocument/2006/relationships/hyperlink" Target="https://pbs.twimg.com/tweet_video_thumb/EHBZ6o4XUAANJsg.jpg" TargetMode="External" /><Relationship Id="rId455" Type="http://schemas.openxmlformats.org/officeDocument/2006/relationships/hyperlink" Target="http://pbs.twimg.com/profile_images/915596670959783936/8Hysdkh__normal.jpg" TargetMode="External" /><Relationship Id="rId456" Type="http://schemas.openxmlformats.org/officeDocument/2006/relationships/hyperlink" Target="http://pbs.twimg.com/profile_images/1169988780637528064/ZfOi1CD8_normal.jpg" TargetMode="External" /><Relationship Id="rId457" Type="http://schemas.openxmlformats.org/officeDocument/2006/relationships/hyperlink" Target="http://pbs.twimg.com/profile_images/915596670959783936/8Hysdkh__normal.jpg" TargetMode="External" /><Relationship Id="rId458" Type="http://schemas.openxmlformats.org/officeDocument/2006/relationships/hyperlink" Target="http://pbs.twimg.com/profile_images/915596670959783936/8Hysdkh__normal.jpg" TargetMode="External" /><Relationship Id="rId459" Type="http://schemas.openxmlformats.org/officeDocument/2006/relationships/hyperlink" Target="http://pbs.twimg.com/profile_images/915596670959783936/8Hysdkh__normal.jpg" TargetMode="External" /><Relationship Id="rId460" Type="http://schemas.openxmlformats.org/officeDocument/2006/relationships/hyperlink" Target="http://pbs.twimg.com/profile_images/915596670959783936/8Hysdkh__normal.jpg" TargetMode="External" /><Relationship Id="rId461" Type="http://schemas.openxmlformats.org/officeDocument/2006/relationships/hyperlink" Target="http://pbs.twimg.com/profile_images/915596670959783936/8Hysdkh__normal.jpg" TargetMode="External" /><Relationship Id="rId462" Type="http://schemas.openxmlformats.org/officeDocument/2006/relationships/hyperlink" Target="http://pbs.twimg.com/profile_images/915596670959783936/8Hysdkh__normal.jpg" TargetMode="External" /><Relationship Id="rId463" Type="http://schemas.openxmlformats.org/officeDocument/2006/relationships/hyperlink" Target="http://pbs.twimg.com/profile_images/915596670959783936/8Hysdkh__normal.jpg" TargetMode="External" /><Relationship Id="rId464" Type="http://schemas.openxmlformats.org/officeDocument/2006/relationships/hyperlink" Target="http://pbs.twimg.com/profile_images/1169988780637528064/ZfOi1CD8_normal.jpg" TargetMode="External" /><Relationship Id="rId465" Type="http://schemas.openxmlformats.org/officeDocument/2006/relationships/hyperlink" Target="http://pbs.twimg.com/profile_images/915596670959783936/8Hysdkh__normal.jpg" TargetMode="External" /><Relationship Id="rId466" Type="http://schemas.openxmlformats.org/officeDocument/2006/relationships/hyperlink" Target="https://pbs.twimg.com/tweet_video_thumb/EHBZ6o4XUAANJsg.jpg" TargetMode="External" /><Relationship Id="rId467" Type="http://schemas.openxmlformats.org/officeDocument/2006/relationships/hyperlink" Target="http://pbs.twimg.com/profile_images/915596670959783936/8Hysdkh__normal.jpg" TargetMode="External" /><Relationship Id="rId468" Type="http://schemas.openxmlformats.org/officeDocument/2006/relationships/hyperlink" Target="http://pbs.twimg.com/profile_images/1169988780637528064/ZfOi1CD8_normal.jpg" TargetMode="External" /><Relationship Id="rId469" Type="http://schemas.openxmlformats.org/officeDocument/2006/relationships/hyperlink" Target="http://pbs.twimg.com/profile_images/915596670959783936/8Hysdkh__normal.jpg" TargetMode="External" /><Relationship Id="rId470" Type="http://schemas.openxmlformats.org/officeDocument/2006/relationships/hyperlink" Target="http://pbs.twimg.com/profile_images/915596670959783936/8Hysdkh__normal.jpg" TargetMode="External" /><Relationship Id="rId471" Type="http://schemas.openxmlformats.org/officeDocument/2006/relationships/hyperlink" Target="http://pbs.twimg.com/profile_images/915596670959783936/8Hysdkh__normal.jpg" TargetMode="External" /><Relationship Id="rId472" Type="http://schemas.openxmlformats.org/officeDocument/2006/relationships/hyperlink" Target="https://pbs.twimg.com/tweet_video_thumb/EFfvHHhX0AAT33z.jpg" TargetMode="External" /><Relationship Id="rId473" Type="http://schemas.openxmlformats.org/officeDocument/2006/relationships/hyperlink" Target="http://pbs.twimg.com/profile_images/915596670959783936/8Hysdkh__normal.jpg" TargetMode="External" /><Relationship Id="rId474" Type="http://schemas.openxmlformats.org/officeDocument/2006/relationships/hyperlink" Target="http://pbs.twimg.com/profile_images/915596670959783936/8Hysdkh__normal.jpg" TargetMode="External" /><Relationship Id="rId475" Type="http://schemas.openxmlformats.org/officeDocument/2006/relationships/hyperlink" Target="http://pbs.twimg.com/profile_images/915596670959783936/8Hysdkh__normal.jpg" TargetMode="External" /><Relationship Id="rId476" Type="http://schemas.openxmlformats.org/officeDocument/2006/relationships/hyperlink" Target="https://pbs.twimg.com/tweet_video_thumb/EHBZ6o4XUAANJsg.jpg" TargetMode="External" /><Relationship Id="rId477" Type="http://schemas.openxmlformats.org/officeDocument/2006/relationships/hyperlink" Target="https://pbs.twimg.com/media/EHjnOEFWkAAh8kE.jpg" TargetMode="External" /><Relationship Id="rId478" Type="http://schemas.openxmlformats.org/officeDocument/2006/relationships/hyperlink" Target="https://pbs.twimg.com/media/EIHyQg2WwAUTA3Z.jpg" TargetMode="External" /><Relationship Id="rId479" Type="http://schemas.openxmlformats.org/officeDocument/2006/relationships/hyperlink" Target="http://pbs.twimg.com/profile_images/915596670959783936/8Hysdkh__normal.jpg" TargetMode="External" /><Relationship Id="rId480" Type="http://schemas.openxmlformats.org/officeDocument/2006/relationships/hyperlink" Target="http://pbs.twimg.com/profile_images/915596670959783936/8Hysdkh__normal.jpg" TargetMode="External" /><Relationship Id="rId481" Type="http://schemas.openxmlformats.org/officeDocument/2006/relationships/hyperlink" Target="http://pbs.twimg.com/profile_images/1169988780637528064/ZfOi1CD8_normal.jpg" TargetMode="External" /><Relationship Id="rId482" Type="http://schemas.openxmlformats.org/officeDocument/2006/relationships/hyperlink" Target="https://twitter.com/hannahlames1/status/1194590969766797312" TargetMode="External" /><Relationship Id="rId483" Type="http://schemas.openxmlformats.org/officeDocument/2006/relationships/hyperlink" Target="https://twitter.com/hannahlames1/status/1194590969766797312" TargetMode="External" /><Relationship Id="rId484" Type="http://schemas.openxmlformats.org/officeDocument/2006/relationships/hyperlink" Target="https://twitter.com/hannahlames1/status/1194590969766797312" TargetMode="External" /><Relationship Id="rId485" Type="http://schemas.openxmlformats.org/officeDocument/2006/relationships/hyperlink" Target="https://twitter.com/kiusum/status/1156630679700086786" TargetMode="External" /><Relationship Id="rId486" Type="http://schemas.openxmlformats.org/officeDocument/2006/relationships/hyperlink" Target="https://twitter.com/kiusum/status/1156630679700086786" TargetMode="External" /><Relationship Id="rId487" Type="http://schemas.openxmlformats.org/officeDocument/2006/relationships/hyperlink" Target="https://twitter.com/kiusum/status/1156630679700086786" TargetMode="External" /><Relationship Id="rId488" Type="http://schemas.openxmlformats.org/officeDocument/2006/relationships/hyperlink" Target="https://twitter.com/kiusum/status/1156630679700086786" TargetMode="External" /><Relationship Id="rId489" Type="http://schemas.openxmlformats.org/officeDocument/2006/relationships/hyperlink" Target="https://twitter.com/kiusum/status/1174378309096005632" TargetMode="External" /><Relationship Id="rId490" Type="http://schemas.openxmlformats.org/officeDocument/2006/relationships/hyperlink" Target="https://twitter.com/kiusum/status/1156630679700086786" TargetMode="External" /><Relationship Id="rId491" Type="http://schemas.openxmlformats.org/officeDocument/2006/relationships/hyperlink" Target="https://twitter.com/kiusum/status/1174608844758179840" TargetMode="External" /><Relationship Id="rId492" Type="http://schemas.openxmlformats.org/officeDocument/2006/relationships/hyperlink" Target="https://twitter.com/kiusum/status/1156630679700086786" TargetMode="External" /><Relationship Id="rId493" Type="http://schemas.openxmlformats.org/officeDocument/2006/relationships/hyperlink" Target="https://twitter.com/kiusum/status/1163378477053206530" TargetMode="External" /><Relationship Id="rId494" Type="http://schemas.openxmlformats.org/officeDocument/2006/relationships/hyperlink" Target="https://twitter.com/kiusum/status/1174608844758179840" TargetMode="External" /><Relationship Id="rId495" Type="http://schemas.openxmlformats.org/officeDocument/2006/relationships/hyperlink" Target="https://twitter.com/kiusum/status/1174608847140470785" TargetMode="External" /><Relationship Id="rId496" Type="http://schemas.openxmlformats.org/officeDocument/2006/relationships/hyperlink" Target="https://twitter.com/kiusum/status/1174703252744671232" TargetMode="External" /><Relationship Id="rId497" Type="http://schemas.openxmlformats.org/officeDocument/2006/relationships/hyperlink" Target="https://twitter.com/kiusum/status/1177672729912381441" TargetMode="External" /><Relationship Id="rId498" Type="http://schemas.openxmlformats.org/officeDocument/2006/relationships/hyperlink" Target="https://twitter.com/kiusum/status/1156630683588186112" TargetMode="External" /><Relationship Id="rId499" Type="http://schemas.openxmlformats.org/officeDocument/2006/relationships/hyperlink" Target="https://twitter.com/kiusum/status/1163378477053206530" TargetMode="External" /><Relationship Id="rId500" Type="http://schemas.openxmlformats.org/officeDocument/2006/relationships/hyperlink" Target="https://twitter.com/kiusum/status/1174378309096005632" TargetMode="External" /><Relationship Id="rId501" Type="http://schemas.openxmlformats.org/officeDocument/2006/relationships/hyperlink" Target="https://twitter.com/kiusum/status/1176414069336748032" TargetMode="External" /><Relationship Id="rId502" Type="http://schemas.openxmlformats.org/officeDocument/2006/relationships/hyperlink" Target="https://twitter.com/kiusum/status/1176522459115327489" TargetMode="External" /><Relationship Id="rId503" Type="http://schemas.openxmlformats.org/officeDocument/2006/relationships/hyperlink" Target="https://twitter.com/kiusum/status/1178604812402925568" TargetMode="External" /><Relationship Id="rId504" Type="http://schemas.openxmlformats.org/officeDocument/2006/relationships/hyperlink" Target="https://twitter.com/kiusum/status/1179027261149896710" TargetMode="External" /><Relationship Id="rId505" Type="http://schemas.openxmlformats.org/officeDocument/2006/relationships/hyperlink" Target="https://twitter.com/kiusum/status/1179027261149896710" TargetMode="External" /><Relationship Id="rId506" Type="http://schemas.openxmlformats.org/officeDocument/2006/relationships/hyperlink" Target="https://twitter.com/kiusum/status/1179448949998067712" TargetMode="External" /><Relationship Id="rId507" Type="http://schemas.openxmlformats.org/officeDocument/2006/relationships/hyperlink" Target="https://twitter.com/kiusum/status/1179448949998067712" TargetMode="External" /><Relationship Id="rId508" Type="http://schemas.openxmlformats.org/officeDocument/2006/relationships/hyperlink" Target="https://twitter.com/kiusum/status/1179448949998067712" TargetMode="External" /><Relationship Id="rId509" Type="http://schemas.openxmlformats.org/officeDocument/2006/relationships/hyperlink" Target="https://twitter.com/kiusum/status/1156630679700086786" TargetMode="External" /><Relationship Id="rId510" Type="http://schemas.openxmlformats.org/officeDocument/2006/relationships/hyperlink" Target="https://twitter.com/kiusum/status/1163378477053206530" TargetMode="External" /><Relationship Id="rId511" Type="http://schemas.openxmlformats.org/officeDocument/2006/relationships/hyperlink" Target="https://twitter.com/kiusum/status/1174608844758179840" TargetMode="External" /><Relationship Id="rId512" Type="http://schemas.openxmlformats.org/officeDocument/2006/relationships/hyperlink" Target="https://twitter.com/kiusum/status/1174608847140470785" TargetMode="External" /><Relationship Id="rId513" Type="http://schemas.openxmlformats.org/officeDocument/2006/relationships/hyperlink" Target="https://twitter.com/kiusum/status/1174703252744671232" TargetMode="External" /><Relationship Id="rId514" Type="http://schemas.openxmlformats.org/officeDocument/2006/relationships/hyperlink" Target="https://twitter.com/kiusum/status/1179448949998067712" TargetMode="External" /><Relationship Id="rId515" Type="http://schemas.openxmlformats.org/officeDocument/2006/relationships/hyperlink" Target="https://twitter.com/kiusum/status/1179448966301310983" TargetMode="External" /><Relationship Id="rId516" Type="http://schemas.openxmlformats.org/officeDocument/2006/relationships/hyperlink" Target="https://twitter.com/kiusum/status/1179448966301310983" TargetMode="External" /><Relationship Id="rId517" Type="http://schemas.openxmlformats.org/officeDocument/2006/relationships/hyperlink" Target="https://twitter.com/kiusum/status/1181605496152834048" TargetMode="External" /><Relationship Id="rId518" Type="http://schemas.openxmlformats.org/officeDocument/2006/relationships/hyperlink" Target="https://twitter.com/kiusum/status/1181605496152834048" TargetMode="External" /><Relationship Id="rId519" Type="http://schemas.openxmlformats.org/officeDocument/2006/relationships/hyperlink" Target="https://twitter.com/kiusum/status/1182339197199364097" TargetMode="External" /><Relationship Id="rId520" Type="http://schemas.openxmlformats.org/officeDocument/2006/relationships/hyperlink" Target="https://twitter.com/kiusum/status/1182339200479301633" TargetMode="External" /><Relationship Id="rId521" Type="http://schemas.openxmlformats.org/officeDocument/2006/relationships/hyperlink" Target="https://twitter.com/kiusum/status/1182339200479301633" TargetMode="External" /><Relationship Id="rId522" Type="http://schemas.openxmlformats.org/officeDocument/2006/relationships/hyperlink" Target="https://twitter.com/kiusum/status/1183840328874446849" TargetMode="External" /><Relationship Id="rId523" Type="http://schemas.openxmlformats.org/officeDocument/2006/relationships/hyperlink" Target="https://twitter.com/kiusum/status/1183840328874446849" TargetMode="External" /><Relationship Id="rId524" Type="http://schemas.openxmlformats.org/officeDocument/2006/relationships/hyperlink" Target="https://twitter.com/kiusum/status/1183840328874446849" TargetMode="External" /><Relationship Id="rId525" Type="http://schemas.openxmlformats.org/officeDocument/2006/relationships/hyperlink" Target="https://twitter.com/kiusum/status/1183840328874446849" TargetMode="External" /><Relationship Id="rId526" Type="http://schemas.openxmlformats.org/officeDocument/2006/relationships/hyperlink" Target="https://twitter.com/kiusum/status/1183840328874446849" TargetMode="External" /><Relationship Id="rId527" Type="http://schemas.openxmlformats.org/officeDocument/2006/relationships/hyperlink" Target="https://twitter.com/kiusum/status/1184545573564796930" TargetMode="External" /><Relationship Id="rId528" Type="http://schemas.openxmlformats.org/officeDocument/2006/relationships/hyperlink" Target="https://twitter.com/kiusum/status/1184545573564796930" TargetMode="External" /><Relationship Id="rId529" Type="http://schemas.openxmlformats.org/officeDocument/2006/relationships/hyperlink" Target="https://twitter.com/kiusum/status/1184922792636092423" TargetMode="External" /><Relationship Id="rId530" Type="http://schemas.openxmlformats.org/officeDocument/2006/relationships/hyperlink" Target="https://twitter.com/kiusum/status/1187001882318954496" TargetMode="External" /><Relationship Id="rId531" Type="http://schemas.openxmlformats.org/officeDocument/2006/relationships/hyperlink" Target="https://twitter.com/kiusum/status/1187001882318954496" TargetMode="External" /><Relationship Id="rId532" Type="http://schemas.openxmlformats.org/officeDocument/2006/relationships/hyperlink" Target="https://twitter.com/kiusum/status/1187001882318954496" TargetMode="External" /><Relationship Id="rId533" Type="http://schemas.openxmlformats.org/officeDocument/2006/relationships/hyperlink" Target="https://twitter.com/kiusum/status/1187808316896006152" TargetMode="External" /><Relationship Id="rId534" Type="http://schemas.openxmlformats.org/officeDocument/2006/relationships/hyperlink" Target="https://twitter.com/kiusum/status/1176864243565641729" TargetMode="External" /><Relationship Id="rId535" Type="http://schemas.openxmlformats.org/officeDocument/2006/relationships/hyperlink" Target="https://twitter.com/kiusum/status/1187808316896006152" TargetMode="External" /><Relationship Id="rId536" Type="http://schemas.openxmlformats.org/officeDocument/2006/relationships/hyperlink" Target="https://twitter.com/kiusum/status/1187808324076617732" TargetMode="External" /><Relationship Id="rId537" Type="http://schemas.openxmlformats.org/officeDocument/2006/relationships/hyperlink" Target="https://twitter.com/kiusum/status/1187808324076617732" TargetMode="External" /><Relationship Id="rId538" Type="http://schemas.openxmlformats.org/officeDocument/2006/relationships/hyperlink" Target="https://twitter.com/kiusum/status/1168232414327562241" TargetMode="External" /><Relationship Id="rId539" Type="http://schemas.openxmlformats.org/officeDocument/2006/relationships/hyperlink" Target="https://twitter.com/kiusum/status/1180178154092208128" TargetMode="External" /><Relationship Id="rId540" Type="http://schemas.openxmlformats.org/officeDocument/2006/relationships/hyperlink" Target="https://twitter.com/kiusum/status/1190261144243576833" TargetMode="External" /><Relationship Id="rId541" Type="http://schemas.openxmlformats.org/officeDocument/2006/relationships/hyperlink" Target="https://twitter.com/kiusum/status/1171469123815014400" TargetMode="External" /><Relationship Id="rId542" Type="http://schemas.openxmlformats.org/officeDocument/2006/relationships/hyperlink" Target="https://twitter.com/kiusum/status/1191445128793210882" TargetMode="External" /><Relationship Id="rId543" Type="http://schemas.openxmlformats.org/officeDocument/2006/relationships/hyperlink" Target="https://twitter.com/kiusum/status/1191798410334130176" TargetMode="External" /><Relationship Id="rId544" Type="http://schemas.openxmlformats.org/officeDocument/2006/relationships/hyperlink" Target="https://twitter.com/kiusum/status/1191996042566422528" TargetMode="External" /><Relationship Id="rId545" Type="http://schemas.openxmlformats.org/officeDocument/2006/relationships/hyperlink" Target="https://twitter.com/kiusum/status/1156630679700086786" TargetMode="External" /><Relationship Id="rId546" Type="http://schemas.openxmlformats.org/officeDocument/2006/relationships/hyperlink" Target="https://twitter.com/kiusum/status/1163378477053206530" TargetMode="External" /><Relationship Id="rId547" Type="http://schemas.openxmlformats.org/officeDocument/2006/relationships/hyperlink" Target="https://twitter.com/kiusum/status/1174608844758179840" TargetMode="External" /><Relationship Id="rId548" Type="http://schemas.openxmlformats.org/officeDocument/2006/relationships/hyperlink" Target="https://twitter.com/kiusum/status/1174608847140470785" TargetMode="External" /><Relationship Id="rId549" Type="http://schemas.openxmlformats.org/officeDocument/2006/relationships/hyperlink" Target="https://twitter.com/kiusum/status/1177672729912381441" TargetMode="External" /><Relationship Id="rId550" Type="http://schemas.openxmlformats.org/officeDocument/2006/relationships/hyperlink" Target="https://twitter.com/kiusum/status/1184922792636092423" TargetMode="External" /><Relationship Id="rId551" Type="http://schemas.openxmlformats.org/officeDocument/2006/relationships/hyperlink" Target="https://twitter.com/kiusum/status/1192021423830818816" TargetMode="External" /><Relationship Id="rId552" Type="http://schemas.openxmlformats.org/officeDocument/2006/relationships/hyperlink" Target="https://twitter.com/kiusum/status/1171469123815014400" TargetMode="External" /><Relationship Id="rId553" Type="http://schemas.openxmlformats.org/officeDocument/2006/relationships/hyperlink" Target="https://twitter.com/kiusum/status/1192211836940234752" TargetMode="External" /><Relationship Id="rId554" Type="http://schemas.openxmlformats.org/officeDocument/2006/relationships/hyperlink" Target="https://twitter.com/kiusum/status/1192211836940234752" TargetMode="External" /><Relationship Id="rId555" Type="http://schemas.openxmlformats.org/officeDocument/2006/relationships/hyperlink" Target="https://twitter.com/kiusum/status/1192211836940234752" TargetMode="External" /><Relationship Id="rId556" Type="http://schemas.openxmlformats.org/officeDocument/2006/relationships/hyperlink" Target="https://twitter.com/profsallybrown/status/1194253241795719168" TargetMode="External" /><Relationship Id="rId557" Type="http://schemas.openxmlformats.org/officeDocument/2006/relationships/hyperlink" Target="https://twitter.com/suebecks/status/1194303343566479365" TargetMode="External" /><Relationship Id="rId558" Type="http://schemas.openxmlformats.org/officeDocument/2006/relationships/hyperlink" Target="https://twitter.com/kiusum/status/1191755074302820353" TargetMode="External" /><Relationship Id="rId559" Type="http://schemas.openxmlformats.org/officeDocument/2006/relationships/hyperlink" Target="https://twitter.com/suebecks/status/1191792431311794177" TargetMode="External" /><Relationship Id="rId560" Type="http://schemas.openxmlformats.org/officeDocument/2006/relationships/hyperlink" Target="https://twitter.com/kiusum/status/1177672741153103875" TargetMode="External" /><Relationship Id="rId561" Type="http://schemas.openxmlformats.org/officeDocument/2006/relationships/hyperlink" Target="https://twitter.com/kiusum/status/1184545573564796930" TargetMode="External" /><Relationship Id="rId562" Type="http://schemas.openxmlformats.org/officeDocument/2006/relationships/hyperlink" Target="https://twitter.com/kiusum/status/1191755074302820353" TargetMode="External" /><Relationship Id="rId563" Type="http://schemas.openxmlformats.org/officeDocument/2006/relationships/hyperlink" Target="https://twitter.com/suebecks/status/1191792431311794177" TargetMode="External" /><Relationship Id="rId564" Type="http://schemas.openxmlformats.org/officeDocument/2006/relationships/hyperlink" Target="https://twitter.com/kiusum/status/1177672741153103875" TargetMode="External" /><Relationship Id="rId565" Type="http://schemas.openxmlformats.org/officeDocument/2006/relationships/hyperlink" Target="https://twitter.com/kiusum/status/1179055753618952192" TargetMode="External" /><Relationship Id="rId566" Type="http://schemas.openxmlformats.org/officeDocument/2006/relationships/hyperlink" Target="https://twitter.com/kiusum/status/1184545573564796930" TargetMode="External" /><Relationship Id="rId567" Type="http://schemas.openxmlformats.org/officeDocument/2006/relationships/hyperlink" Target="https://twitter.com/kiusum/status/1191755074302820353" TargetMode="External" /><Relationship Id="rId568" Type="http://schemas.openxmlformats.org/officeDocument/2006/relationships/hyperlink" Target="https://twitter.com/suebecks/status/1191792431311794177" TargetMode="External" /><Relationship Id="rId569" Type="http://schemas.openxmlformats.org/officeDocument/2006/relationships/hyperlink" Target="https://twitter.com/kiusum/status/1191445128793210882" TargetMode="External" /><Relationship Id="rId570" Type="http://schemas.openxmlformats.org/officeDocument/2006/relationships/hyperlink" Target="https://twitter.com/kiusum/status/1191798408320823302" TargetMode="External" /><Relationship Id="rId571" Type="http://schemas.openxmlformats.org/officeDocument/2006/relationships/hyperlink" Target="https://twitter.com/kiusum/status/1191798410334130176" TargetMode="External" /><Relationship Id="rId572" Type="http://schemas.openxmlformats.org/officeDocument/2006/relationships/hyperlink" Target="https://twitter.com/kiusum/status/1191798412188012544" TargetMode="External" /><Relationship Id="rId573" Type="http://schemas.openxmlformats.org/officeDocument/2006/relationships/hyperlink" Target="https://twitter.com/kiusum/status/1191798414071209984" TargetMode="External" /><Relationship Id="rId574" Type="http://schemas.openxmlformats.org/officeDocument/2006/relationships/hyperlink" Target="https://twitter.com/kiusum/status/1191996042566422528" TargetMode="External" /><Relationship Id="rId575" Type="http://schemas.openxmlformats.org/officeDocument/2006/relationships/hyperlink" Target="https://twitter.com/kiusum/status/1191755074302820353" TargetMode="External" /><Relationship Id="rId576" Type="http://schemas.openxmlformats.org/officeDocument/2006/relationships/hyperlink" Target="https://twitter.com/suebecks/status/1191792431311794177" TargetMode="External" /><Relationship Id="rId577" Type="http://schemas.openxmlformats.org/officeDocument/2006/relationships/hyperlink" Target="https://twitter.com/kiusum/status/1179055753618952192" TargetMode="External" /><Relationship Id="rId578" Type="http://schemas.openxmlformats.org/officeDocument/2006/relationships/hyperlink" Target="https://twitter.com/kiusum/status/1184545573564796930" TargetMode="External" /><Relationship Id="rId579" Type="http://schemas.openxmlformats.org/officeDocument/2006/relationships/hyperlink" Target="https://twitter.com/kiusum/status/1191755074302820353" TargetMode="External" /><Relationship Id="rId580" Type="http://schemas.openxmlformats.org/officeDocument/2006/relationships/hyperlink" Target="https://twitter.com/suebecks/status/1191792431311794177" TargetMode="External" /><Relationship Id="rId581" Type="http://schemas.openxmlformats.org/officeDocument/2006/relationships/hyperlink" Target="https://twitter.com/kiusum/status/1156630681734324224" TargetMode="External" /><Relationship Id="rId582" Type="http://schemas.openxmlformats.org/officeDocument/2006/relationships/hyperlink" Target="https://twitter.com/kiusum/status/1177289255019786240" TargetMode="External" /><Relationship Id="rId583" Type="http://schemas.openxmlformats.org/officeDocument/2006/relationships/hyperlink" Target="https://twitter.com/kiusum/status/1177672728196927489" TargetMode="External" /><Relationship Id="rId584" Type="http://schemas.openxmlformats.org/officeDocument/2006/relationships/hyperlink" Target="https://twitter.com/kiusum/status/1177672741153103875" TargetMode="External" /><Relationship Id="rId585" Type="http://schemas.openxmlformats.org/officeDocument/2006/relationships/hyperlink" Target="https://twitter.com/kiusum/status/1179307740344311808" TargetMode="External" /><Relationship Id="rId586" Type="http://schemas.openxmlformats.org/officeDocument/2006/relationships/hyperlink" Target="https://twitter.com/kiusum/status/1179799324999520262" TargetMode="External" /><Relationship Id="rId587" Type="http://schemas.openxmlformats.org/officeDocument/2006/relationships/hyperlink" Target="https://twitter.com/kiusum/status/1181307708760350723" TargetMode="External" /><Relationship Id="rId588" Type="http://schemas.openxmlformats.org/officeDocument/2006/relationships/hyperlink" Target="https://twitter.com/kiusum/status/1184545573564796930" TargetMode="External" /><Relationship Id="rId589" Type="http://schemas.openxmlformats.org/officeDocument/2006/relationships/hyperlink" Target="https://twitter.com/kiusum/status/1186952739793846273" TargetMode="External" /><Relationship Id="rId590" Type="http://schemas.openxmlformats.org/officeDocument/2006/relationships/hyperlink" Target="https://twitter.com/kiusum/status/1189498171723898880" TargetMode="External" /><Relationship Id="rId591" Type="http://schemas.openxmlformats.org/officeDocument/2006/relationships/hyperlink" Target="https://twitter.com/kiusum/status/1189950562546139137" TargetMode="External" /><Relationship Id="rId592" Type="http://schemas.openxmlformats.org/officeDocument/2006/relationships/hyperlink" Target="https://twitter.com/kiusum/status/1191755074302820353" TargetMode="External" /><Relationship Id="rId593" Type="http://schemas.openxmlformats.org/officeDocument/2006/relationships/hyperlink" Target="https://twitter.com/suebecks/status/1191792431311794177" TargetMode="External" /><Relationship Id="rId594" Type="http://schemas.openxmlformats.org/officeDocument/2006/relationships/comments" Target="../comments14.xml" /><Relationship Id="rId595" Type="http://schemas.openxmlformats.org/officeDocument/2006/relationships/vmlDrawing" Target="../drawings/vmlDrawing6.vml" /><Relationship Id="rId596" Type="http://schemas.openxmlformats.org/officeDocument/2006/relationships/table" Target="../tables/table24.xml" /><Relationship Id="rId597"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9SWtE39KN" TargetMode="External" /><Relationship Id="rId2" Type="http://schemas.openxmlformats.org/officeDocument/2006/relationships/hyperlink" Target="https://t.co/ZdQo9bNfEs" TargetMode="External" /><Relationship Id="rId3" Type="http://schemas.openxmlformats.org/officeDocument/2006/relationships/hyperlink" Target="https://t.co/UWrodKaQLd" TargetMode="External" /><Relationship Id="rId4" Type="http://schemas.openxmlformats.org/officeDocument/2006/relationships/hyperlink" Target="https://t.co/nA2gSqPgC8" TargetMode="External" /><Relationship Id="rId5" Type="http://schemas.openxmlformats.org/officeDocument/2006/relationships/hyperlink" Target="https://t.co/8HAfUkD3lk" TargetMode="External" /><Relationship Id="rId6" Type="http://schemas.openxmlformats.org/officeDocument/2006/relationships/hyperlink" Target="https://t.co/BXMTBgSRHk" TargetMode="External" /><Relationship Id="rId7" Type="http://schemas.openxmlformats.org/officeDocument/2006/relationships/hyperlink" Target="http://t.co/7tyEm2bWZO" TargetMode="External" /><Relationship Id="rId8" Type="http://schemas.openxmlformats.org/officeDocument/2006/relationships/hyperlink" Target="https://t.co/NZRN47zNyC" TargetMode="External" /><Relationship Id="rId9" Type="http://schemas.openxmlformats.org/officeDocument/2006/relationships/hyperlink" Target="http://t.co/WqJXRafMGI" TargetMode="External" /><Relationship Id="rId10" Type="http://schemas.openxmlformats.org/officeDocument/2006/relationships/hyperlink" Target="https://t.co/kH1gy7tCID" TargetMode="External" /><Relationship Id="rId11" Type="http://schemas.openxmlformats.org/officeDocument/2006/relationships/hyperlink" Target="https://t.co/S0K7PqMx9v" TargetMode="External" /><Relationship Id="rId12" Type="http://schemas.openxmlformats.org/officeDocument/2006/relationships/hyperlink" Target="https://t.co/q3mDRo7zX3" TargetMode="External" /><Relationship Id="rId13" Type="http://schemas.openxmlformats.org/officeDocument/2006/relationships/hyperlink" Target="https://t.co/CqrJfitILM" TargetMode="External" /><Relationship Id="rId14" Type="http://schemas.openxmlformats.org/officeDocument/2006/relationships/hyperlink" Target="https://t.co/Zhyf9cQipz" TargetMode="External" /><Relationship Id="rId15" Type="http://schemas.openxmlformats.org/officeDocument/2006/relationships/hyperlink" Target="https://t.co/WqJXRafeRa" TargetMode="External" /><Relationship Id="rId16" Type="http://schemas.openxmlformats.org/officeDocument/2006/relationships/hyperlink" Target="https://t.co/SchIebDif9" TargetMode="External" /><Relationship Id="rId17" Type="http://schemas.openxmlformats.org/officeDocument/2006/relationships/hyperlink" Target="https://t.co/UBOio0VEqZ" TargetMode="External" /><Relationship Id="rId18" Type="http://schemas.openxmlformats.org/officeDocument/2006/relationships/hyperlink" Target="https://t.co/6Spi7u6BQl" TargetMode="External" /><Relationship Id="rId19" Type="http://schemas.openxmlformats.org/officeDocument/2006/relationships/hyperlink" Target="https://t.co/F048kOco4b" TargetMode="External" /><Relationship Id="rId20" Type="http://schemas.openxmlformats.org/officeDocument/2006/relationships/hyperlink" Target="https://t.co/mA5GAdSEzZ" TargetMode="External" /><Relationship Id="rId21" Type="http://schemas.openxmlformats.org/officeDocument/2006/relationships/hyperlink" Target="http://t.co/d7hBNekdUq" TargetMode="External" /><Relationship Id="rId22" Type="http://schemas.openxmlformats.org/officeDocument/2006/relationships/hyperlink" Target="https://t.co/NfoMJJHTtl" TargetMode="External" /><Relationship Id="rId23" Type="http://schemas.openxmlformats.org/officeDocument/2006/relationships/hyperlink" Target="https://t.co/6Yn8TCd0KZ" TargetMode="External" /><Relationship Id="rId24" Type="http://schemas.openxmlformats.org/officeDocument/2006/relationships/hyperlink" Target="https://t.co/mQZdQOrCAe" TargetMode="External" /><Relationship Id="rId25" Type="http://schemas.openxmlformats.org/officeDocument/2006/relationships/hyperlink" Target="https://t.co/8QerwBA5PJ" TargetMode="External" /><Relationship Id="rId26" Type="http://schemas.openxmlformats.org/officeDocument/2006/relationships/hyperlink" Target="https://pbs.twimg.com/profile_banners/56366858/1479122559" TargetMode="External" /><Relationship Id="rId27" Type="http://schemas.openxmlformats.org/officeDocument/2006/relationships/hyperlink" Target="https://pbs.twimg.com/profile_banners/55448837/1555627842" TargetMode="External" /><Relationship Id="rId28" Type="http://schemas.openxmlformats.org/officeDocument/2006/relationships/hyperlink" Target="https://pbs.twimg.com/profile_banners/246951711/1485288052" TargetMode="External" /><Relationship Id="rId29" Type="http://schemas.openxmlformats.org/officeDocument/2006/relationships/hyperlink" Target="https://pbs.twimg.com/profile_banners/987423597324103680/1528061353" TargetMode="External" /><Relationship Id="rId30" Type="http://schemas.openxmlformats.org/officeDocument/2006/relationships/hyperlink" Target="https://pbs.twimg.com/profile_banners/558091832/1522083865" TargetMode="External" /><Relationship Id="rId31" Type="http://schemas.openxmlformats.org/officeDocument/2006/relationships/hyperlink" Target="https://pbs.twimg.com/profile_banners/1666499978/1400604660" TargetMode="External" /><Relationship Id="rId32" Type="http://schemas.openxmlformats.org/officeDocument/2006/relationships/hyperlink" Target="https://pbs.twimg.com/profile_banners/1274404952/1570985441" TargetMode="External" /><Relationship Id="rId33" Type="http://schemas.openxmlformats.org/officeDocument/2006/relationships/hyperlink" Target="https://pbs.twimg.com/profile_banners/859771153321259009/1526588492" TargetMode="External" /><Relationship Id="rId34" Type="http://schemas.openxmlformats.org/officeDocument/2006/relationships/hyperlink" Target="https://pbs.twimg.com/profile_banners/1536569971/1495438188" TargetMode="External" /><Relationship Id="rId35" Type="http://schemas.openxmlformats.org/officeDocument/2006/relationships/hyperlink" Target="https://pbs.twimg.com/profile_banners/34904126/1348772653" TargetMode="External" /><Relationship Id="rId36" Type="http://schemas.openxmlformats.org/officeDocument/2006/relationships/hyperlink" Target="https://pbs.twimg.com/profile_banners/3346395670/1573480736" TargetMode="External" /><Relationship Id="rId37" Type="http://schemas.openxmlformats.org/officeDocument/2006/relationships/hyperlink" Target="https://pbs.twimg.com/profile_banners/890261403793281025/1501090472" TargetMode="External" /><Relationship Id="rId38" Type="http://schemas.openxmlformats.org/officeDocument/2006/relationships/hyperlink" Target="https://pbs.twimg.com/profile_banners/14908181/1566203432" TargetMode="External" /><Relationship Id="rId39" Type="http://schemas.openxmlformats.org/officeDocument/2006/relationships/hyperlink" Target="https://pbs.twimg.com/profile_banners/159626527/1513897848" TargetMode="External" /><Relationship Id="rId40" Type="http://schemas.openxmlformats.org/officeDocument/2006/relationships/hyperlink" Target="https://pbs.twimg.com/profile_banners/54259070/1564322209" TargetMode="External" /><Relationship Id="rId41" Type="http://schemas.openxmlformats.org/officeDocument/2006/relationships/hyperlink" Target="https://pbs.twimg.com/profile_banners/3311856665/1573236062" TargetMode="External" /><Relationship Id="rId42" Type="http://schemas.openxmlformats.org/officeDocument/2006/relationships/hyperlink" Target="https://pbs.twimg.com/profile_banners/974590030445514753/1524842205" TargetMode="External" /><Relationship Id="rId43" Type="http://schemas.openxmlformats.org/officeDocument/2006/relationships/hyperlink" Target="https://pbs.twimg.com/profile_banners/1059747227755864064/1541512939" TargetMode="External" /><Relationship Id="rId44" Type="http://schemas.openxmlformats.org/officeDocument/2006/relationships/hyperlink" Target="https://pbs.twimg.com/profile_banners/3678721937/1573167406" TargetMode="External" /><Relationship Id="rId45" Type="http://schemas.openxmlformats.org/officeDocument/2006/relationships/hyperlink" Target="https://pbs.twimg.com/profile_banners/22756431/1407749591" TargetMode="External" /><Relationship Id="rId46" Type="http://schemas.openxmlformats.org/officeDocument/2006/relationships/hyperlink" Target="https://pbs.twimg.com/profile_banners/249686528/1448008572" TargetMode="External" /><Relationship Id="rId47" Type="http://schemas.openxmlformats.org/officeDocument/2006/relationships/hyperlink" Target="https://pbs.twimg.com/profile_banners/3086163993/1438795379" TargetMode="External" /><Relationship Id="rId48" Type="http://schemas.openxmlformats.org/officeDocument/2006/relationships/hyperlink" Target="https://pbs.twimg.com/profile_banners/204746761/1569449971" TargetMode="External" /><Relationship Id="rId49" Type="http://schemas.openxmlformats.org/officeDocument/2006/relationships/hyperlink" Target="https://pbs.twimg.com/profile_banners/20992039/1568717070" TargetMode="External" /><Relationship Id="rId50" Type="http://schemas.openxmlformats.org/officeDocument/2006/relationships/hyperlink" Target="https://pbs.twimg.com/profile_banners/4074758303/1446205340" TargetMode="External" /><Relationship Id="rId51" Type="http://schemas.openxmlformats.org/officeDocument/2006/relationships/hyperlink" Target="https://pbs.twimg.com/profile_banners/20133813/1451845144" TargetMode="External" /><Relationship Id="rId52" Type="http://schemas.openxmlformats.org/officeDocument/2006/relationships/hyperlink" Target="https://pbs.twimg.com/profile_banners/231750350/1388520591" TargetMode="External" /><Relationship Id="rId53" Type="http://schemas.openxmlformats.org/officeDocument/2006/relationships/hyperlink" Target="https://pbs.twimg.com/profile_banners/245499504/1573054971" TargetMode="External" /><Relationship Id="rId54" Type="http://schemas.openxmlformats.org/officeDocument/2006/relationships/hyperlink" Target="https://pbs.twimg.com/profile_banners/41210876/1570791245" TargetMode="External" /><Relationship Id="rId55" Type="http://schemas.openxmlformats.org/officeDocument/2006/relationships/hyperlink" Target="https://pbs.twimg.com/profile_banners/212935959/1566481571" TargetMode="External" /><Relationship Id="rId56" Type="http://schemas.openxmlformats.org/officeDocument/2006/relationships/hyperlink" Target="https://pbs.twimg.com/profile_banners/20172991/1531326091" TargetMode="External" /><Relationship Id="rId57" Type="http://schemas.openxmlformats.org/officeDocument/2006/relationships/hyperlink" Target="https://pbs.twimg.com/profile_banners/559593264/1372658744" TargetMode="External" /><Relationship Id="rId58" Type="http://schemas.openxmlformats.org/officeDocument/2006/relationships/hyperlink" Target="https://pbs.twimg.com/profile_banners/784101598691745792/1475951553" TargetMode="External" /><Relationship Id="rId59" Type="http://schemas.openxmlformats.org/officeDocument/2006/relationships/hyperlink" Target="https://pbs.twimg.com/profile_banners/19968678/1568647447" TargetMode="External" /><Relationship Id="rId60" Type="http://schemas.openxmlformats.org/officeDocument/2006/relationships/hyperlink" Target="https://pbs.twimg.com/profile_banners/263182459/1460110373" TargetMode="External" /><Relationship Id="rId61" Type="http://schemas.openxmlformats.org/officeDocument/2006/relationships/hyperlink" Target="http://abs.twimg.com/images/themes/theme5/bg.gif" TargetMode="External" /><Relationship Id="rId62" Type="http://schemas.openxmlformats.org/officeDocument/2006/relationships/hyperlink" Target="http://abs.twimg.com/images/themes/theme5/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9/bg.gif" TargetMode="External" /><Relationship Id="rId65" Type="http://schemas.openxmlformats.org/officeDocument/2006/relationships/hyperlink" Target="http://abs.twimg.com/images/themes/theme10/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4/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4/bg.gif"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5/bg.gif" TargetMode="External" /><Relationship Id="rId81" Type="http://schemas.openxmlformats.org/officeDocument/2006/relationships/hyperlink" Target="http://abs.twimg.com/images/themes/theme10/bg.gif" TargetMode="External" /><Relationship Id="rId82" Type="http://schemas.openxmlformats.org/officeDocument/2006/relationships/hyperlink" Target="http://abs.twimg.com/images/themes/theme18/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1/bg.gif" TargetMode="External" /><Relationship Id="rId85" Type="http://schemas.openxmlformats.org/officeDocument/2006/relationships/hyperlink" Target="http://abs.twimg.com/images/themes/theme11/bg.gif"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3/bg.gif" TargetMode="External" /><Relationship Id="rId91" Type="http://schemas.openxmlformats.org/officeDocument/2006/relationships/hyperlink" Target="http://abs.twimg.com/images/themes/theme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pbs.twimg.com/profile_images/1850681547/course_wordle_normal.PNG" TargetMode="External" /><Relationship Id="rId95" Type="http://schemas.openxmlformats.org/officeDocument/2006/relationships/hyperlink" Target="http://pbs.twimg.com/profile_images/707234049144840195/oOSySzdy_normal.jpg" TargetMode="External" /><Relationship Id="rId96" Type="http://schemas.openxmlformats.org/officeDocument/2006/relationships/hyperlink" Target="http://pbs.twimg.com/profile_images/753894560108011520/7h68mawt_normal.jpg" TargetMode="External" /><Relationship Id="rId97" Type="http://schemas.openxmlformats.org/officeDocument/2006/relationships/hyperlink" Target="http://pbs.twimg.com/profile_images/915596670959783936/8Hysdkh__normal.jpg" TargetMode="External" /><Relationship Id="rId98" Type="http://schemas.openxmlformats.org/officeDocument/2006/relationships/hyperlink" Target="http://pbs.twimg.com/profile_images/987430781655109632/8RyhQqng_normal.jpg" TargetMode="External" /><Relationship Id="rId99" Type="http://schemas.openxmlformats.org/officeDocument/2006/relationships/hyperlink" Target="http://pbs.twimg.com/profile_images/1047122314276614144/XdsZ7BKr_normal.jpg" TargetMode="External" /><Relationship Id="rId100" Type="http://schemas.openxmlformats.org/officeDocument/2006/relationships/hyperlink" Target="http://pbs.twimg.com/profile_images/529840471070089216/p6tNp5mO_normal.jpeg" TargetMode="External" /><Relationship Id="rId101" Type="http://schemas.openxmlformats.org/officeDocument/2006/relationships/hyperlink" Target="http://pbs.twimg.com/profile_images/1103357355784318976/hBegLP4W_normal.png" TargetMode="External" /><Relationship Id="rId102" Type="http://schemas.openxmlformats.org/officeDocument/2006/relationships/hyperlink" Target="http://pbs.twimg.com/profile_images/878517414471897088/4UzVqIN1_normal.jpg" TargetMode="External" /><Relationship Id="rId103" Type="http://schemas.openxmlformats.org/officeDocument/2006/relationships/hyperlink" Target="http://pbs.twimg.com/profile_images/851363734333403136/lpJIZJKc_normal.jpg" TargetMode="External" /><Relationship Id="rId104" Type="http://schemas.openxmlformats.org/officeDocument/2006/relationships/hyperlink" Target="http://pbs.twimg.com/profile_images/1169988780637528064/ZfOi1CD8_normal.jpg" TargetMode="External" /><Relationship Id="rId105" Type="http://schemas.openxmlformats.org/officeDocument/2006/relationships/hyperlink" Target="http://pbs.twimg.com/profile_images/1193890852000673793/7tTW8VtU_normal.jpg" TargetMode="External" /><Relationship Id="rId106" Type="http://schemas.openxmlformats.org/officeDocument/2006/relationships/hyperlink" Target="http://pbs.twimg.com/profile_images/890263311765340162/0FV-rf2__normal.jpg" TargetMode="External" /><Relationship Id="rId107" Type="http://schemas.openxmlformats.org/officeDocument/2006/relationships/hyperlink" Target="http://pbs.twimg.com/profile_images/876750567183462400/c7tK8Hod_normal.jpg" TargetMode="External" /><Relationship Id="rId108" Type="http://schemas.openxmlformats.org/officeDocument/2006/relationships/hyperlink" Target="http://pbs.twimg.com/profile_images/1149448287667314689/la9ljH4e_normal.jpg" TargetMode="External" /><Relationship Id="rId109" Type="http://schemas.openxmlformats.org/officeDocument/2006/relationships/hyperlink" Target="http://pbs.twimg.com/profile_images/924387507072131073/nFTEbQzK_normal.jpg" TargetMode="External" /><Relationship Id="rId110" Type="http://schemas.openxmlformats.org/officeDocument/2006/relationships/hyperlink" Target="http://pbs.twimg.com/profile_images/1187126428653047809/GARFFNrI_normal.jpg" TargetMode="External" /><Relationship Id="rId111" Type="http://schemas.openxmlformats.org/officeDocument/2006/relationships/hyperlink" Target="http://pbs.twimg.com/profile_images/976468361868730368/q8SSX7xY_normal.jpg" TargetMode="External" /><Relationship Id="rId112" Type="http://schemas.openxmlformats.org/officeDocument/2006/relationships/hyperlink" Target="http://pbs.twimg.com/profile_images/1059750498163703808/EKoyKkrI_normal.jpg" TargetMode="External" /><Relationship Id="rId113" Type="http://schemas.openxmlformats.org/officeDocument/2006/relationships/hyperlink" Target="http://pbs.twimg.com/profile_images/1156863293828534272/IfKckWAd_normal.jpg" TargetMode="External" /><Relationship Id="rId114" Type="http://schemas.openxmlformats.org/officeDocument/2006/relationships/hyperlink" Target="http://pbs.twimg.com/profile_images/1173330403475828737/d7clMgmt_normal.jpg" TargetMode="External" /><Relationship Id="rId115" Type="http://schemas.openxmlformats.org/officeDocument/2006/relationships/hyperlink" Target="http://pbs.twimg.com/profile_images/3230210603/cfc48af828b67bcb8c8f75f46701f929_normal.jpeg" TargetMode="External" /><Relationship Id="rId116" Type="http://schemas.openxmlformats.org/officeDocument/2006/relationships/hyperlink" Target="http://pbs.twimg.com/profile_images/934543152861589505/yPZfYsDw_normal.jpg" TargetMode="External" /><Relationship Id="rId117" Type="http://schemas.openxmlformats.org/officeDocument/2006/relationships/hyperlink" Target="http://pbs.twimg.com/profile_images/1064628081363742721/NVh24-lS_normal.jpg" TargetMode="External" /><Relationship Id="rId118" Type="http://schemas.openxmlformats.org/officeDocument/2006/relationships/hyperlink" Target="http://pbs.twimg.com/profile_images/1176820487457894400/WkvX3c3X_normal.png" TargetMode="External" /><Relationship Id="rId119" Type="http://schemas.openxmlformats.org/officeDocument/2006/relationships/hyperlink" Target="http://pbs.twimg.com/profile_images/660057558628114432/kJMuXFFN_normal.jpg" TargetMode="External" /><Relationship Id="rId120" Type="http://schemas.openxmlformats.org/officeDocument/2006/relationships/hyperlink" Target="http://pbs.twimg.com/profile_images/847763097796452353/va0rEOzL_normal.jpg" TargetMode="External" /><Relationship Id="rId121" Type="http://schemas.openxmlformats.org/officeDocument/2006/relationships/hyperlink" Target="http://pbs.twimg.com/profile_images/862616430835097601/2ki8W-6__normal.jpg" TargetMode="External" /><Relationship Id="rId122" Type="http://schemas.openxmlformats.org/officeDocument/2006/relationships/hyperlink" Target="http://pbs.twimg.com/profile_images/1094997148175867905/idiJakac_normal.jpg" TargetMode="External" /><Relationship Id="rId123" Type="http://schemas.openxmlformats.org/officeDocument/2006/relationships/hyperlink" Target="http://pbs.twimg.com/profile_images/439001186385944576/mrtJJX5d_normal.png" TargetMode="External" /><Relationship Id="rId124" Type="http://schemas.openxmlformats.org/officeDocument/2006/relationships/hyperlink" Target="http://pbs.twimg.com/profile_images/1127474739247759360/Bqjhv2ii_normal.jpg" TargetMode="External" /><Relationship Id="rId125" Type="http://schemas.openxmlformats.org/officeDocument/2006/relationships/hyperlink" Target="http://pbs.twimg.com/profile_images/645137978034114560/vLWsVJ_u_normal.jpg" TargetMode="External" /><Relationship Id="rId126" Type="http://schemas.openxmlformats.org/officeDocument/2006/relationships/hyperlink" Target="http://pbs.twimg.com/profile_images/2162629389/imgres_normal.jpg" TargetMode="External" /><Relationship Id="rId127" Type="http://schemas.openxmlformats.org/officeDocument/2006/relationships/hyperlink" Target="http://pbs.twimg.com/profile_images/784823806388998144/Xo2ubVym_normal.jpg" TargetMode="External" /><Relationship Id="rId128" Type="http://schemas.openxmlformats.org/officeDocument/2006/relationships/hyperlink" Target="http://pbs.twimg.com/profile_images/832657387660009473/C5MRwE0Y_normal.jpg" TargetMode="External" /><Relationship Id="rId129" Type="http://schemas.openxmlformats.org/officeDocument/2006/relationships/hyperlink" Target="http://pbs.twimg.com/profile_images/1030813591748964352/SK1WVieR_normal.jpg" TargetMode="External" /><Relationship Id="rId130" Type="http://schemas.openxmlformats.org/officeDocument/2006/relationships/hyperlink" Target="http://pbs.twimg.com/profile_images/969244225689833473/_S2XNjmi_normal.jpg" TargetMode="External" /><Relationship Id="rId131" Type="http://schemas.openxmlformats.org/officeDocument/2006/relationships/hyperlink" Target="https://twitter.com/uoncomputing" TargetMode="External" /><Relationship Id="rId132" Type="http://schemas.openxmlformats.org/officeDocument/2006/relationships/hyperlink" Target="https://twitter.com/scottturneruon" TargetMode="External" /><Relationship Id="rId133" Type="http://schemas.openxmlformats.org/officeDocument/2006/relationships/hyperlink" Target="https://twitter.com/leefallin" TargetMode="External" /><Relationship Id="rId134" Type="http://schemas.openxmlformats.org/officeDocument/2006/relationships/hyperlink" Target="https://twitter.com/kiusum" TargetMode="External" /><Relationship Id="rId135" Type="http://schemas.openxmlformats.org/officeDocument/2006/relationships/hyperlink" Target="https://twitter.com/baaanedict" TargetMode="External" /><Relationship Id="rId136" Type="http://schemas.openxmlformats.org/officeDocument/2006/relationships/hyperlink" Target="https://twitter.com/nomadwarmachine" TargetMode="External" /><Relationship Id="rId137" Type="http://schemas.openxmlformats.org/officeDocument/2006/relationships/hyperlink" Target="https://twitter.com/sharonmallonphd" TargetMode="External" /><Relationship Id="rId138" Type="http://schemas.openxmlformats.org/officeDocument/2006/relationships/hyperlink" Target="https://twitter.com/belld17" TargetMode="External" /><Relationship Id="rId139" Type="http://schemas.openxmlformats.org/officeDocument/2006/relationships/hyperlink" Target="https://twitter.com/sfaulknerpando" TargetMode="External" /><Relationship Id="rId140" Type="http://schemas.openxmlformats.org/officeDocument/2006/relationships/hyperlink" Target="https://twitter.com/jones23emma" TargetMode="External" /><Relationship Id="rId141" Type="http://schemas.openxmlformats.org/officeDocument/2006/relationships/hyperlink" Target="https://twitter.com/suebecks" TargetMode="External" /><Relationship Id="rId142" Type="http://schemas.openxmlformats.org/officeDocument/2006/relationships/hyperlink" Target="https://twitter.com/socmedhe" TargetMode="External" /><Relationship Id="rId143" Type="http://schemas.openxmlformats.org/officeDocument/2006/relationships/hyperlink" Target="https://twitter.com/cwaterhouse_e" TargetMode="External" /><Relationship Id="rId144" Type="http://schemas.openxmlformats.org/officeDocument/2006/relationships/hyperlink" Target="https://twitter.com/edgehill" TargetMode="External" /><Relationship Id="rId145" Type="http://schemas.openxmlformats.org/officeDocument/2006/relationships/hyperlink" Target="https://twitter.com/jonnygucks" TargetMode="External" /><Relationship Id="rId146" Type="http://schemas.openxmlformats.org/officeDocument/2006/relationships/hyperlink" Target="https://twitter.com/danniedge" TargetMode="External" /><Relationship Id="rId147" Type="http://schemas.openxmlformats.org/officeDocument/2006/relationships/hyperlink" Target="https://twitter.com/medicinegov" TargetMode="External" /><Relationship Id="rId148" Type="http://schemas.openxmlformats.org/officeDocument/2006/relationships/hyperlink" Target="https://twitter.com/esht_pathology" TargetMode="External" /><Relationship Id="rId149" Type="http://schemas.openxmlformats.org/officeDocument/2006/relationships/hyperlink" Target="https://twitter.com/ntutilt" TargetMode="External" /><Relationship Id="rId150" Type="http://schemas.openxmlformats.org/officeDocument/2006/relationships/hyperlink" Target="https://twitter.com/nusratmedicine" TargetMode="External" /><Relationship Id="rId151" Type="http://schemas.openxmlformats.org/officeDocument/2006/relationships/hyperlink" Target="https://twitter.com/livinginhope" TargetMode="External" /><Relationship Id="rId152" Type="http://schemas.openxmlformats.org/officeDocument/2006/relationships/hyperlink" Target="https://twitter.com/neilwithnell" TargetMode="External" /><Relationship Id="rId153" Type="http://schemas.openxmlformats.org/officeDocument/2006/relationships/hyperlink" Target="https://twitter.com/saramursic" TargetMode="External" /><Relationship Id="rId154" Type="http://schemas.openxmlformats.org/officeDocument/2006/relationships/hyperlink" Target="https://twitter.com/sarah__wright1" TargetMode="External" /><Relationship Id="rId155" Type="http://schemas.openxmlformats.org/officeDocument/2006/relationships/hyperlink" Target="https://twitter.com/jesslsainsbury" TargetMode="External" /><Relationship Id="rId156" Type="http://schemas.openxmlformats.org/officeDocument/2006/relationships/hyperlink" Target="https://twitter.com/strathbiomedeng" TargetMode="External" /><Relationship Id="rId157" Type="http://schemas.openxmlformats.org/officeDocument/2006/relationships/hyperlink" Target="https://twitter.com/melhayward" TargetMode="External" /><Relationship Id="rId158" Type="http://schemas.openxmlformats.org/officeDocument/2006/relationships/hyperlink" Target="https://twitter.com/debbaff" TargetMode="External" /><Relationship Id="rId159" Type="http://schemas.openxmlformats.org/officeDocument/2006/relationships/hyperlink" Target="https://twitter.com/wonkhe" TargetMode="External" /><Relationship Id="rId160" Type="http://schemas.openxmlformats.org/officeDocument/2006/relationships/hyperlink" Target="https://twitter.com/a_l_t" TargetMode="External" /><Relationship Id="rId161" Type="http://schemas.openxmlformats.org/officeDocument/2006/relationships/hyperlink" Target="https://twitter.com/agencynurse" TargetMode="External" /><Relationship Id="rId162" Type="http://schemas.openxmlformats.org/officeDocument/2006/relationships/hyperlink" Target="https://twitter.com/anna_chick" TargetMode="External" /><Relationship Id="rId163" Type="http://schemas.openxmlformats.org/officeDocument/2006/relationships/hyperlink" Target="https://twitter.com/merielchudleigh" TargetMode="External" /><Relationship Id="rId164" Type="http://schemas.openxmlformats.org/officeDocument/2006/relationships/hyperlink" Target="https://twitter.com/hannahlames1" TargetMode="External" /><Relationship Id="rId165" Type="http://schemas.openxmlformats.org/officeDocument/2006/relationships/hyperlink" Target="https://twitter.com/rkchallen" TargetMode="External" /><Relationship Id="rId166" Type="http://schemas.openxmlformats.org/officeDocument/2006/relationships/hyperlink" Target="https://twitter.com/andy_tattersall" TargetMode="External" /><Relationship Id="rId167" Type="http://schemas.openxmlformats.org/officeDocument/2006/relationships/hyperlink" Target="https://twitter.com/profsallybrown" TargetMode="External" /><Relationship Id="rId168" Type="http://schemas.openxmlformats.org/officeDocument/2006/relationships/hyperlink" Target="https://t.co/mPUeaKBjOK" TargetMode="External" /><Relationship Id="rId169" Type="http://schemas.openxmlformats.org/officeDocument/2006/relationships/hyperlink" Target="https://t.co/YSnoK0UHUe" TargetMode="External" /><Relationship Id="rId170" Type="http://schemas.openxmlformats.org/officeDocument/2006/relationships/hyperlink" Target="https://t.co/TAXQpsHa5X" TargetMode="External" /><Relationship Id="rId171" Type="http://schemas.openxmlformats.org/officeDocument/2006/relationships/hyperlink" Target="http://t.co/nQPG0Rl5Ym" TargetMode="External" /><Relationship Id="rId172" Type="http://schemas.openxmlformats.org/officeDocument/2006/relationships/hyperlink" Target="https://t.co/WI6xUwMl9I" TargetMode="External" /><Relationship Id="rId173" Type="http://schemas.openxmlformats.org/officeDocument/2006/relationships/hyperlink" Target="http://t.co/sXr0OSk7mp" TargetMode="External" /><Relationship Id="rId174" Type="http://schemas.openxmlformats.org/officeDocument/2006/relationships/hyperlink" Target="http://t.co/tRVQ8HkHQm" TargetMode="External" /><Relationship Id="rId175" Type="http://schemas.openxmlformats.org/officeDocument/2006/relationships/hyperlink" Target="http://t.co/n32oMCFU7Y" TargetMode="External" /><Relationship Id="rId176" Type="http://schemas.openxmlformats.org/officeDocument/2006/relationships/hyperlink" Target="http://t.co/8CTiD7MJhR" TargetMode="External" /><Relationship Id="rId177" Type="http://schemas.openxmlformats.org/officeDocument/2006/relationships/hyperlink" Target="https://t.co/i3mtjHqXf2" TargetMode="External" /><Relationship Id="rId178" Type="http://schemas.openxmlformats.org/officeDocument/2006/relationships/hyperlink" Target="https://t.co/tLhn4LTSRh" TargetMode="External" /><Relationship Id="rId179" Type="http://schemas.openxmlformats.org/officeDocument/2006/relationships/hyperlink" Target="https://t.co/043ykATQwS" TargetMode="External" /><Relationship Id="rId180" Type="http://schemas.openxmlformats.org/officeDocument/2006/relationships/hyperlink" Target="https://t.co/K9SqzOkWBu" TargetMode="External" /><Relationship Id="rId181" Type="http://schemas.openxmlformats.org/officeDocument/2006/relationships/hyperlink" Target="http://t.co/Zje1IdbZMR" TargetMode="External" /><Relationship Id="rId182" Type="http://schemas.openxmlformats.org/officeDocument/2006/relationships/hyperlink" Target="https://t.co/wvFqUvSabv" TargetMode="External" /><Relationship Id="rId183" Type="http://schemas.openxmlformats.org/officeDocument/2006/relationships/hyperlink" Target="https://t.co/ZnO9xx3NX9" TargetMode="External" /><Relationship Id="rId184" Type="http://schemas.openxmlformats.org/officeDocument/2006/relationships/hyperlink" Target="http://t.co/P6DCdM8BlQ" TargetMode="External" /><Relationship Id="rId185" Type="http://schemas.openxmlformats.org/officeDocument/2006/relationships/hyperlink" Target="https://t.co/iqgjbaBMHV" TargetMode="External" /><Relationship Id="rId186" Type="http://schemas.openxmlformats.org/officeDocument/2006/relationships/hyperlink" Target="http://t.co/4qpVCJ93o7" TargetMode="External" /><Relationship Id="rId187" Type="http://schemas.openxmlformats.org/officeDocument/2006/relationships/hyperlink" Target="http://t.co/c67GN6LuEc" TargetMode="External" /><Relationship Id="rId188" Type="http://schemas.openxmlformats.org/officeDocument/2006/relationships/hyperlink" Target="https://t.co/3fPYduCpcv" TargetMode="External" /><Relationship Id="rId189" Type="http://schemas.openxmlformats.org/officeDocument/2006/relationships/hyperlink" Target="https://t.co/kmVZOzBVba" TargetMode="External" /><Relationship Id="rId190" Type="http://schemas.openxmlformats.org/officeDocument/2006/relationships/hyperlink" Target="https://t.co/8hd6A1eVT3" TargetMode="External" /><Relationship Id="rId191" Type="http://schemas.openxmlformats.org/officeDocument/2006/relationships/hyperlink" Target="https://t.co/xoyBjkV7QY" TargetMode="External" /><Relationship Id="rId192" Type="http://schemas.openxmlformats.org/officeDocument/2006/relationships/hyperlink" Target="https://t.co/cUdKj2QoaX" TargetMode="External" /><Relationship Id="rId193" Type="http://schemas.openxmlformats.org/officeDocument/2006/relationships/hyperlink" Target="https://t.co/MHooYtLTcH" TargetMode="External" /><Relationship Id="rId194" Type="http://schemas.openxmlformats.org/officeDocument/2006/relationships/hyperlink" Target="https://t.co/HsMrVOg8bf" TargetMode="External" /><Relationship Id="rId195" Type="http://schemas.openxmlformats.org/officeDocument/2006/relationships/hyperlink" Target="https://t.co/EYz9gAJGJ9" TargetMode="External" /><Relationship Id="rId196" Type="http://schemas.openxmlformats.org/officeDocument/2006/relationships/hyperlink" Target="http://t.co/wJutLZKimQ" TargetMode="External" /><Relationship Id="rId197" Type="http://schemas.openxmlformats.org/officeDocument/2006/relationships/hyperlink" Target="https://t.co/XWFJsPWTjm" TargetMode="External" /><Relationship Id="rId198" Type="http://schemas.openxmlformats.org/officeDocument/2006/relationships/hyperlink" Target="https://pbs.twimg.com/profile_banners/22471301/1471425503" TargetMode="External" /><Relationship Id="rId199" Type="http://schemas.openxmlformats.org/officeDocument/2006/relationships/hyperlink" Target="https://pbs.twimg.com/profile_banners/21103885/1571773916" TargetMode="External" /><Relationship Id="rId200" Type="http://schemas.openxmlformats.org/officeDocument/2006/relationships/hyperlink" Target="https://pbs.twimg.com/profile_banners/245288415/1494783033" TargetMode="External" /><Relationship Id="rId201" Type="http://schemas.openxmlformats.org/officeDocument/2006/relationships/hyperlink" Target="https://pbs.twimg.com/profile_banners/783214/1556918042" TargetMode="External" /><Relationship Id="rId202" Type="http://schemas.openxmlformats.org/officeDocument/2006/relationships/hyperlink" Target="https://pbs.twimg.com/profile_banners/8511332/1565091218" TargetMode="External" /><Relationship Id="rId203" Type="http://schemas.openxmlformats.org/officeDocument/2006/relationships/hyperlink" Target="https://pbs.twimg.com/profile_banners/793843329981001728/1478109124" TargetMode="External" /><Relationship Id="rId204" Type="http://schemas.openxmlformats.org/officeDocument/2006/relationships/hyperlink" Target="https://pbs.twimg.com/profile_banners/81074497/1573032327" TargetMode="External" /><Relationship Id="rId205" Type="http://schemas.openxmlformats.org/officeDocument/2006/relationships/hyperlink" Target="https://pbs.twimg.com/profile_banners/365941621/1490620868" TargetMode="External" /><Relationship Id="rId206" Type="http://schemas.openxmlformats.org/officeDocument/2006/relationships/hyperlink" Target="https://pbs.twimg.com/profile_banners/466903067/1498219616" TargetMode="External" /><Relationship Id="rId207" Type="http://schemas.openxmlformats.org/officeDocument/2006/relationships/hyperlink" Target="https://pbs.twimg.com/profile_banners/323099924/1473688603" TargetMode="External" /><Relationship Id="rId208" Type="http://schemas.openxmlformats.org/officeDocument/2006/relationships/hyperlink" Target="https://pbs.twimg.com/profile_banners/2803744129/1425288267" TargetMode="External" /><Relationship Id="rId209" Type="http://schemas.openxmlformats.org/officeDocument/2006/relationships/hyperlink" Target="https://pbs.twimg.com/profile_banners/2542988810/1454150617" TargetMode="External" /><Relationship Id="rId210" Type="http://schemas.openxmlformats.org/officeDocument/2006/relationships/hyperlink" Target="https://pbs.twimg.com/profile_banners/544356210/1468581792" TargetMode="External" /><Relationship Id="rId211" Type="http://schemas.openxmlformats.org/officeDocument/2006/relationships/hyperlink" Target="https://pbs.twimg.com/profile_banners/802463360/1571055178" TargetMode="External" /><Relationship Id="rId212" Type="http://schemas.openxmlformats.org/officeDocument/2006/relationships/hyperlink" Target="https://pbs.twimg.com/profile_banners/1034768469722652672/1536269766" TargetMode="External" /><Relationship Id="rId213" Type="http://schemas.openxmlformats.org/officeDocument/2006/relationships/hyperlink" Target="https://pbs.twimg.com/profile_banners/356110573/1473148291" TargetMode="External" /><Relationship Id="rId214" Type="http://schemas.openxmlformats.org/officeDocument/2006/relationships/hyperlink" Target="https://pbs.twimg.com/profile_banners/417167006/1549385401" TargetMode="External" /><Relationship Id="rId215" Type="http://schemas.openxmlformats.org/officeDocument/2006/relationships/hyperlink" Target="https://pbs.twimg.com/profile_banners/73694428/1370536498" TargetMode="External" /><Relationship Id="rId216" Type="http://schemas.openxmlformats.org/officeDocument/2006/relationships/hyperlink" Target="https://pbs.twimg.com/profile_banners/1244460732/1563177825" TargetMode="External" /><Relationship Id="rId217" Type="http://schemas.openxmlformats.org/officeDocument/2006/relationships/hyperlink" Target="https://pbs.twimg.com/profile_banners/74724779/1480933070" TargetMode="External" /><Relationship Id="rId218" Type="http://schemas.openxmlformats.org/officeDocument/2006/relationships/hyperlink" Target="https://pbs.twimg.com/profile_banners/887648194603212800/1529828015" TargetMode="External" /><Relationship Id="rId219" Type="http://schemas.openxmlformats.org/officeDocument/2006/relationships/hyperlink" Target="https://pbs.twimg.com/profile_banners/3086279907/1426070234" TargetMode="External" /><Relationship Id="rId220" Type="http://schemas.openxmlformats.org/officeDocument/2006/relationships/hyperlink" Target="https://pbs.twimg.com/profile_banners/42651647/1559220279" TargetMode="External" /><Relationship Id="rId221" Type="http://schemas.openxmlformats.org/officeDocument/2006/relationships/hyperlink" Target="https://pbs.twimg.com/profile_banners/1105819735453827073/1552485981" TargetMode="External" /><Relationship Id="rId222" Type="http://schemas.openxmlformats.org/officeDocument/2006/relationships/hyperlink" Target="https://pbs.twimg.com/profile_banners/592836192/1548088052" TargetMode="External" /><Relationship Id="rId223" Type="http://schemas.openxmlformats.org/officeDocument/2006/relationships/hyperlink" Target="https://pbs.twimg.com/profile_banners/865509216982671360/1495189392" TargetMode="External" /><Relationship Id="rId224" Type="http://schemas.openxmlformats.org/officeDocument/2006/relationships/hyperlink" Target="https://pbs.twimg.com/profile_banners/1047426094725586944/1543402614" TargetMode="External" /><Relationship Id="rId225" Type="http://schemas.openxmlformats.org/officeDocument/2006/relationships/hyperlink" Target="https://pbs.twimg.com/profile_banners/4836947526/1573154411" TargetMode="External" /><Relationship Id="rId226" Type="http://schemas.openxmlformats.org/officeDocument/2006/relationships/hyperlink" Target="https://pbs.twimg.com/profile_banners/295125124/1416088812" TargetMode="External" /><Relationship Id="rId227" Type="http://schemas.openxmlformats.org/officeDocument/2006/relationships/hyperlink" Target="https://pbs.twimg.com/profile_banners/885953601067208705/1573270186" TargetMode="External" /><Relationship Id="rId228" Type="http://schemas.openxmlformats.org/officeDocument/2006/relationships/hyperlink" Target="https://pbs.twimg.com/profile_banners/278996983/1379593374" TargetMode="External" /><Relationship Id="rId229" Type="http://schemas.openxmlformats.org/officeDocument/2006/relationships/hyperlink" Target="https://pbs.twimg.com/profile_banners/1030422854775525376/1534507636" TargetMode="External" /><Relationship Id="rId230" Type="http://schemas.openxmlformats.org/officeDocument/2006/relationships/hyperlink" Target="https://pbs.twimg.com/profile_banners/300807465/1558358226" TargetMode="External" /><Relationship Id="rId231" Type="http://schemas.openxmlformats.org/officeDocument/2006/relationships/hyperlink" Target="https://pbs.twimg.com/profile_banners/2615709314/1405084460"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8/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3/bg.gif" TargetMode="External" /><Relationship Id="rId242" Type="http://schemas.openxmlformats.org/officeDocument/2006/relationships/hyperlink" Target="http://abs.twimg.com/images/themes/theme15/bg.png" TargetMode="External" /><Relationship Id="rId243" Type="http://schemas.openxmlformats.org/officeDocument/2006/relationships/hyperlink" Target="http://abs.twimg.com/images/themes/theme7/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5/bg.png" TargetMode="External" /><Relationship Id="rId258" Type="http://schemas.openxmlformats.org/officeDocument/2006/relationships/hyperlink" Target="http://abs.twimg.com/images/themes/theme14/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images/765876724869566464/b88RqYmY_normal.jpg" TargetMode="External" /><Relationship Id="rId270" Type="http://schemas.openxmlformats.org/officeDocument/2006/relationships/hyperlink" Target="http://pbs.twimg.com/profile_images/806174704574861312/BsMnjWUD_normal.jpg" TargetMode="External" /><Relationship Id="rId271" Type="http://schemas.openxmlformats.org/officeDocument/2006/relationships/hyperlink" Target="http://pbs.twimg.com/profile_images/1265898918/IMG_0647_normal.JPG" TargetMode="External" /><Relationship Id="rId272" Type="http://schemas.openxmlformats.org/officeDocument/2006/relationships/hyperlink" Target="http://pbs.twimg.com/profile_images/979869954223853568/aokEU6nZ_normal.jpg" TargetMode="External" /><Relationship Id="rId273" Type="http://schemas.openxmlformats.org/officeDocument/2006/relationships/hyperlink" Target="http://pbs.twimg.com/profile_images/1111729635610382336/_65QFl7B_normal.png" TargetMode="External" /><Relationship Id="rId274" Type="http://schemas.openxmlformats.org/officeDocument/2006/relationships/hyperlink" Target="http://pbs.twimg.com/profile_images/972369876395417600/vhVQeU4m_normal.jpg" TargetMode="External" /><Relationship Id="rId275" Type="http://schemas.openxmlformats.org/officeDocument/2006/relationships/hyperlink" Target="http://pbs.twimg.com/profile_images/1148174714797473793/nmP_bZQI_normal.jpg" TargetMode="External" /><Relationship Id="rId276" Type="http://schemas.openxmlformats.org/officeDocument/2006/relationships/hyperlink" Target="http://pbs.twimg.com/profile_images/918036711409627137/AL-C9u-__normal.jpg" TargetMode="External" /><Relationship Id="rId277" Type="http://schemas.openxmlformats.org/officeDocument/2006/relationships/hyperlink" Target="http://pbs.twimg.com/profile_images/793872363788140545/W9aUZXb3_normal.jpg" TargetMode="External" /><Relationship Id="rId278" Type="http://schemas.openxmlformats.org/officeDocument/2006/relationships/hyperlink" Target="http://pbs.twimg.com/profile_images/461174758952824832/sXbjtbs3_normal.jpeg" TargetMode="External" /><Relationship Id="rId279" Type="http://schemas.openxmlformats.org/officeDocument/2006/relationships/hyperlink" Target="http://pbs.twimg.com/profile_images/1148657441942511616/cUVzf4gd_normal.jpg" TargetMode="External" /><Relationship Id="rId280" Type="http://schemas.openxmlformats.org/officeDocument/2006/relationships/hyperlink" Target="http://pbs.twimg.com/profile_images/1042086906543177730/7YKFiMZx_normal.jpg" TargetMode="External" /><Relationship Id="rId281" Type="http://schemas.openxmlformats.org/officeDocument/2006/relationships/hyperlink" Target="http://pbs.twimg.com/profile_images/1169299290512068608/ey0-6rKX_normal.jpg" TargetMode="External" /><Relationship Id="rId282" Type="http://schemas.openxmlformats.org/officeDocument/2006/relationships/hyperlink" Target="http://pbs.twimg.com/profile_images/775332249638174720/TYPBZbeQ_normal.jpg" TargetMode="External" /><Relationship Id="rId283" Type="http://schemas.openxmlformats.org/officeDocument/2006/relationships/hyperlink" Target="http://pbs.twimg.com/profile_images/599137963914702848/tqN2gyrw_normal.png" TargetMode="External" /><Relationship Id="rId284" Type="http://schemas.openxmlformats.org/officeDocument/2006/relationships/hyperlink" Target="http://pbs.twimg.com/profile_images/1148467397873033216/enL1X2hO_normal.png" TargetMode="External" /><Relationship Id="rId285" Type="http://schemas.openxmlformats.org/officeDocument/2006/relationships/hyperlink" Target="http://pbs.twimg.com/profile_images/1734463535/Me_Jan_2012_normal.jpg" TargetMode="External" /><Relationship Id="rId286" Type="http://schemas.openxmlformats.org/officeDocument/2006/relationships/hyperlink" Target="http://pbs.twimg.com/profile_images/753912868815376384/fYtg03L2_normal.jpg" TargetMode="External" /><Relationship Id="rId287" Type="http://schemas.openxmlformats.org/officeDocument/2006/relationships/hyperlink" Target="http://pbs.twimg.com/profile_images/1149592594252349442/lL_zW1AJ_normal.png" TargetMode="External" /><Relationship Id="rId288" Type="http://schemas.openxmlformats.org/officeDocument/2006/relationships/hyperlink" Target="http://pbs.twimg.com/profile_images/1034769059018096641/IZvoJZTg_normal.jpg" TargetMode="External" /><Relationship Id="rId289" Type="http://schemas.openxmlformats.org/officeDocument/2006/relationships/hyperlink" Target="http://pbs.twimg.com/profile_images/773065980310327296/pC2ebN-W_normal.jpg" TargetMode="External" /><Relationship Id="rId290" Type="http://schemas.openxmlformats.org/officeDocument/2006/relationships/hyperlink" Target="http://pbs.twimg.com/profile_images/986219176531562496/CYBEc1zr_normal.jpg" TargetMode="External" /><Relationship Id="rId291" Type="http://schemas.openxmlformats.org/officeDocument/2006/relationships/hyperlink" Target="http://pbs.twimg.com/profile_images/983310704181641216/bXhw99D1_normal.jpg" TargetMode="External" /><Relationship Id="rId292" Type="http://schemas.openxmlformats.org/officeDocument/2006/relationships/hyperlink" Target="http://pbs.twimg.com/profile_images/953023103843684352/yQwy1Z8M_normal.jpg" TargetMode="External" /><Relationship Id="rId293" Type="http://schemas.openxmlformats.org/officeDocument/2006/relationships/hyperlink" Target="http://pbs.twimg.com/profile_images/1148554023861137408/0dyweYcT_normal.png" TargetMode="External" /><Relationship Id="rId294" Type="http://schemas.openxmlformats.org/officeDocument/2006/relationships/hyperlink" Target="http://pbs.twimg.com/profile_images/1191281829145280512/PG69jyhI_normal.jpg" TargetMode="External" /><Relationship Id="rId295" Type="http://schemas.openxmlformats.org/officeDocument/2006/relationships/hyperlink" Target="http://pbs.twimg.com/profile_images/575966252998352896/LHg8rfrb_normal.png" TargetMode="External" /><Relationship Id="rId296" Type="http://schemas.openxmlformats.org/officeDocument/2006/relationships/hyperlink" Target="http://pbs.twimg.com/profile_images/575390676612857857/vmDt14tE_normal.png" TargetMode="External" /><Relationship Id="rId297" Type="http://schemas.openxmlformats.org/officeDocument/2006/relationships/hyperlink" Target="http://pbs.twimg.com/profile_images/1105827535802302464/SLkiZtUu_normal.png" TargetMode="External" /><Relationship Id="rId298" Type="http://schemas.openxmlformats.org/officeDocument/2006/relationships/hyperlink" Target="http://pbs.twimg.com/profile_images/892747891680456707/_-kSUvAu_normal.jpg" TargetMode="External" /><Relationship Id="rId299" Type="http://schemas.openxmlformats.org/officeDocument/2006/relationships/hyperlink" Target="http://pbs.twimg.com/profile_images/3667632562/aaffa55298f3e9158145f599a572e1dc_normal.jpeg" TargetMode="External" /><Relationship Id="rId300" Type="http://schemas.openxmlformats.org/officeDocument/2006/relationships/hyperlink" Target="http://pbs.twimg.com/profile_images/865853128100466688/4-v4RQ0O_normal.jpg" TargetMode="External" /><Relationship Id="rId301" Type="http://schemas.openxmlformats.org/officeDocument/2006/relationships/hyperlink" Target="http://pbs.twimg.com/profile_images/1067734266111504385/hk9eNoYp_normal.jpg" TargetMode="External" /><Relationship Id="rId302" Type="http://schemas.openxmlformats.org/officeDocument/2006/relationships/hyperlink" Target="http://pbs.twimg.com/profile_images/1145678690182938624/DMxwvaLp_normal.jpg" TargetMode="External" /><Relationship Id="rId303" Type="http://schemas.openxmlformats.org/officeDocument/2006/relationships/hyperlink" Target="http://pbs.twimg.com/profile_images/1137529036505255937/fpyW1n_S_normal.jpg" TargetMode="External" /><Relationship Id="rId304" Type="http://schemas.openxmlformats.org/officeDocument/2006/relationships/hyperlink" Target="http://pbs.twimg.com/profile_images/1193998592073195522/iWQRedY0_normal.jpg" TargetMode="External" /><Relationship Id="rId305" Type="http://schemas.openxmlformats.org/officeDocument/2006/relationships/hyperlink" Target="http://pbs.twimg.com/profile_images/1304329114/Raise_logo_blue6_normal.jpg" TargetMode="External" /><Relationship Id="rId306" Type="http://schemas.openxmlformats.org/officeDocument/2006/relationships/hyperlink" Target="http://pbs.twimg.com/profile_images/1030429091210690561/Kd0HrhcP_normal.jpg" TargetMode="External" /><Relationship Id="rId307" Type="http://schemas.openxmlformats.org/officeDocument/2006/relationships/hyperlink" Target="http://pbs.twimg.com/profile_images/568860117609627648/vtWdV6eh_normal.jpeg" TargetMode="External" /><Relationship Id="rId308" Type="http://schemas.openxmlformats.org/officeDocument/2006/relationships/hyperlink" Target="http://pbs.twimg.com/profile_images/1132927808248979456/6lIQFZwK_normal.jpg" TargetMode="External" /><Relationship Id="rId309" Type="http://schemas.openxmlformats.org/officeDocument/2006/relationships/hyperlink" Target="http://pbs.twimg.com/profile_images/1100829403909636097/q8ET5AqI_normal.jpg" TargetMode="External" /><Relationship Id="rId310" Type="http://schemas.openxmlformats.org/officeDocument/2006/relationships/hyperlink" Target="https://twitter.com/uw_alumni" TargetMode="External" /><Relationship Id="rId311" Type="http://schemas.openxmlformats.org/officeDocument/2006/relationships/hyperlink" Target="https://twitter.com/damienridge" TargetMode="External" /><Relationship Id="rId312" Type="http://schemas.openxmlformats.org/officeDocument/2006/relationships/hyperlink" Target="https://twitter.com/annacheshire1" TargetMode="External" /><Relationship Id="rId313" Type="http://schemas.openxmlformats.org/officeDocument/2006/relationships/hyperlink" Target="https://twitter.com/sdeb68" TargetMode="External" /><Relationship Id="rId314" Type="http://schemas.openxmlformats.org/officeDocument/2006/relationships/hyperlink" Target="https://twitter.com/twitter" TargetMode="External" /><Relationship Id="rId315" Type="http://schemas.openxmlformats.org/officeDocument/2006/relationships/hyperlink" Target="https://twitter.com/peter_bonfield" TargetMode="External" /><Relationship Id="rId316" Type="http://schemas.openxmlformats.org/officeDocument/2006/relationships/hyperlink" Target="https://twitter.com/uniwestminster" TargetMode="External" /><Relationship Id="rId317" Type="http://schemas.openxmlformats.org/officeDocument/2006/relationships/hyperlink" Target="https://twitter.com/justinharoun" TargetMode="External" /><Relationship Id="rId318" Type="http://schemas.openxmlformats.org/officeDocument/2006/relationships/hyperlink" Target="https://twitter.com/uw_bms" TargetMode="External" /><Relationship Id="rId319" Type="http://schemas.openxmlformats.org/officeDocument/2006/relationships/hyperlink" Target="https://twitter.com/ifstnews" TargetMode="External" /><Relationship Id="rId320" Type="http://schemas.openxmlformats.org/officeDocument/2006/relationships/hyperlink" Target="https://twitter.com/imperialmed" TargetMode="External" /><Relationship Id="rId321" Type="http://schemas.openxmlformats.org/officeDocument/2006/relationships/hyperlink" Target="https://twitter.com/uowsss" TargetMode="External" /><Relationship Id="rId322" Type="http://schemas.openxmlformats.org/officeDocument/2006/relationships/hyperlink" Target="https://twitter.com/debbihusbands" TargetMode="External" /><Relationship Id="rId323" Type="http://schemas.openxmlformats.org/officeDocument/2006/relationships/hyperlink" Target="https://twitter.com/uw_careers" TargetMode="External" /><Relationship Id="rId324" Type="http://schemas.openxmlformats.org/officeDocument/2006/relationships/hyperlink" Target="https://twitter.com/uw_gs" TargetMode="External" /><Relationship Id="rId325" Type="http://schemas.openxmlformats.org/officeDocument/2006/relationships/hyperlink" Target="https://twitter.com/uow_camri" TargetMode="External" /><Relationship Id="rId326" Type="http://schemas.openxmlformats.org/officeDocument/2006/relationships/hyperlink" Target="https://twitter.com/anthonymacknick" TargetMode="External" /><Relationship Id="rId327" Type="http://schemas.openxmlformats.org/officeDocument/2006/relationships/hyperlink" Target="https://twitter.com/ondemandbob" TargetMode="External" /><Relationship Id="rId328" Type="http://schemas.openxmlformats.org/officeDocument/2006/relationships/hyperlink" Target="https://twitter.com/uniwestlib" TargetMode="External" /><Relationship Id="rId329" Type="http://schemas.openxmlformats.org/officeDocument/2006/relationships/hyperlink" Target="https://twitter.com/enviromentalsoc" TargetMode="External" /><Relationship Id="rId330" Type="http://schemas.openxmlformats.org/officeDocument/2006/relationships/hyperlink" Target="https://twitter.com/change4gooduow" TargetMode="External" /><Relationship Id="rId331" Type="http://schemas.openxmlformats.org/officeDocument/2006/relationships/hyperlink" Target="https://twitter.com/nicolarollock" TargetMode="External" /><Relationship Id="rId332" Type="http://schemas.openxmlformats.org/officeDocument/2006/relationships/hyperlink" Target="https://twitter.com/ozy_ismail" TargetMode="External" /><Relationship Id="rId333" Type="http://schemas.openxmlformats.org/officeDocument/2006/relationships/hyperlink" Target="https://twitter.com/y_ohene" TargetMode="External" /><Relationship Id="rId334" Type="http://schemas.openxmlformats.org/officeDocument/2006/relationships/hyperlink" Target="https://twitter.com/thecrick" TargetMode="External" /><Relationship Id="rId335" Type="http://schemas.openxmlformats.org/officeDocument/2006/relationships/hyperlink" Target="https://twitter.com/minoritystem" TargetMode="External" /><Relationship Id="rId336" Type="http://schemas.openxmlformats.org/officeDocument/2006/relationships/hyperlink" Target="https://twitter.com/cltatehu" TargetMode="External" /><Relationship Id="rId337" Type="http://schemas.openxmlformats.org/officeDocument/2006/relationships/hyperlink" Target="https://twitter.com/harvardchansph" TargetMode="External" /><Relationship Id="rId338" Type="http://schemas.openxmlformats.org/officeDocument/2006/relationships/hyperlink" Target="https://twitter.com/hie_uow" TargetMode="External" /><Relationship Id="rId339" Type="http://schemas.openxmlformats.org/officeDocument/2006/relationships/hyperlink" Target="https://twitter.com/uw_wbs" TargetMode="External" /><Relationship Id="rId340" Type="http://schemas.openxmlformats.org/officeDocument/2006/relationships/hyperlink" Target="https://twitter.com/r_dorsett" TargetMode="External" /><Relationship Id="rId341" Type="http://schemas.openxmlformats.org/officeDocument/2006/relationships/hyperlink" Target="https://twitter.com/westminstercti" TargetMode="External" /><Relationship Id="rId342" Type="http://schemas.openxmlformats.org/officeDocument/2006/relationships/hyperlink" Target="https://twitter.com/westminsterscc" TargetMode="External" /><Relationship Id="rId343" Type="http://schemas.openxmlformats.org/officeDocument/2006/relationships/hyperlink" Target="https://twitter.com/yorkuniversity" TargetMode="External" /><Relationship Id="rId344" Type="http://schemas.openxmlformats.org/officeDocument/2006/relationships/hyperlink" Target="https://twitter.com/celia_popovic" TargetMode="External" /><Relationship Id="rId345" Type="http://schemas.openxmlformats.org/officeDocument/2006/relationships/hyperlink" Target="https://twitter.com/academicchatter" TargetMode="External" /><Relationship Id="rId346" Type="http://schemas.openxmlformats.org/officeDocument/2006/relationships/hyperlink" Target="https://twitter.com/raisenetwork" TargetMode="External" /><Relationship Id="rId347" Type="http://schemas.openxmlformats.org/officeDocument/2006/relationships/hyperlink" Target="https://twitter.com/lifesciwestmin" TargetMode="External" /><Relationship Id="rId348" Type="http://schemas.openxmlformats.org/officeDocument/2006/relationships/hyperlink" Target="https://twitter.com/nutritionsoc" TargetMode="External" /><Relationship Id="rId349" Type="http://schemas.openxmlformats.org/officeDocument/2006/relationships/hyperlink" Target="https://twitter.com/ns_ceo" TargetMode="External" /><Relationship Id="rId350" Type="http://schemas.openxmlformats.org/officeDocument/2006/relationships/hyperlink" Target="https://twitter.com/j_lovegrove" TargetMode="External" /><Relationship Id="rId351" Type="http://schemas.openxmlformats.org/officeDocument/2006/relationships/comments" Target="../comments2.xml" /><Relationship Id="rId352" Type="http://schemas.openxmlformats.org/officeDocument/2006/relationships/vmlDrawing" Target="../drawings/vmlDrawing2.vml" /><Relationship Id="rId353" Type="http://schemas.openxmlformats.org/officeDocument/2006/relationships/table" Target="../tables/table2.xml" /><Relationship Id="rId3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dgehill.ac.uk/clt/conference-2014/social-media-for-learning-in-higher-education-conference-2019/" TargetMode="External" /><Relationship Id="rId2" Type="http://schemas.openxmlformats.org/officeDocument/2006/relationships/hyperlink" Target="https://nodexlgraphgallery.org/Pages/Graph.aspx?graphID=213991" TargetMode="External" /><Relationship Id="rId3" Type="http://schemas.openxmlformats.org/officeDocument/2006/relationships/hyperlink" Target="https://twitter.com/SocMedHE/status/1187281626537086977" TargetMode="External" /><Relationship Id="rId4" Type="http://schemas.openxmlformats.org/officeDocument/2006/relationships/hyperlink" Target="https://www.edgehill.ac.uk/clt/centre-learning-teaching-clt/conferences-and-events/" TargetMode="External" /><Relationship Id="rId5" Type="http://schemas.openxmlformats.org/officeDocument/2006/relationships/hyperlink" Target="https://twitter.com/KiuSum/status/1184809908652433408?s=19" TargetMode="External" /><Relationship Id="rId6" Type="http://schemas.openxmlformats.org/officeDocument/2006/relationships/hyperlink" Target="https://twitter.com/ifstnews/status/1156849079181283329?s=19" TargetMode="External" /><Relationship Id="rId7" Type="http://schemas.openxmlformats.org/officeDocument/2006/relationships/hyperlink" Target="https://twitter.com/KiuSum/status/1156495631411818498" TargetMode="External" /><Relationship Id="rId8" Type="http://schemas.openxmlformats.org/officeDocument/2006/relationships/hyperlink" Target="https://twitter.com/KiuSum/status/1191297604539371520?s=19" TargetMode="External" /><Relationship Id="rId9" Type="http://schemas.openxmlformats.org/officeDocument/2006/relationships/hyperlink" Target="https://twitter.com/KiuSum/status/1191770780511752194?s=19" TargetMode="External" /><Relationship Id="rId10" Type="http://schemas.openxmlformats.org/officeDocument/2006/relationships/hyperlink" Target="https://twitter.com/KiuSum/status/1191290763214303232?s=19" TargetMode="External" /><Relationship Id="rId11" Type="http://schemas.openxmlformats.org/officeDocument/2006/relationships/hyperlink" Target="https://twitter.com/KiuSum/status/1181306659127345158?s=19" TargetMode="External" /><Relationship Id="rId12" Type="http://schemas.openxmlformats.org/officeDocument/2006/relationships/hyperlink" Target="https://twitter.com/KiuSum/status/1189940813201117184?s=19" TargetMode="External" /><Relationship Id="rId13" Type="http://schemas.openxmlformats.org/officeDocument/2006/relationships/hyperlink" Target="https://twitter.com/KiuSum/status/1177672741153103875?s=19" TargetMode="External" /><Relationship Id="rId14" Type="http://schemas.openxmlformats.org/officeDocument/2006/relationships/hyperlink" Target="https://twitter.com/KiuSum/status/1191645871902990336?s=19" TargetMode="External" /><Relationship Id="rId15" Type="http://schemas.openxmlformats.org/officeDocument/2006/relationships/hyperlink" Target="https://twitter.com/KiuSum/status/1191690238189604864?s=19" TargetMode="External" /><Relationship Id="rId16" Type="http://schemas.openxmlformats.org/officeDocument/2006/relationships/hyperlink" Target="https://twitter.com/KiuSum/status/1191696756347678725?s=19" TargetMode="External" /><Relationship Id="rId17" Type="http://schemas.openxmlformats.org/officeDocument/2006/relationships/hyperlink" Target="https://twitter.com/debbaff/status/1191747986826711041?s=19" TargetMode="External" /><Relationship Id="rId18" Type="http://schemas.openxmlformats.org/officeDocument/2006/relationships/hyperlink" Target="https://twitter.com/KiuSum/status/1176520037672345600?s=19" TargetMode="External" /><Relationship Id="rId19" Type="http://schemas.openxmlformats.org/officeDocument/2006/relationships/hyperlink" Target="https://twitter.com/KiuSum/status/1179026805673594881?s=19" TargetMode="External" /><Relationship Id="rId20" Type="http://schemas.openxmlformats.org/officeDocument/2006/relationships/hyperlink" Target="https://twitter.com/uw_gs/status/1179318567898091520?s=19" TargetMode="External" /><Relationship Id="rId21" Type="http://schemas.openxmlformats.org/officeDocument/2006/relationships/hyperlink" Target="https://www.edgehill.ac.uk/clt/conference-2014/social-media-for-learning-in-higher-education-conference-2019/" TargetMode="External" /><Relationship Id="rId22" Type="http://schemas.openxmlformats.org/officeDocument/2006/relationships/hyperlink" Target="https://twitter.com/RKChallen/status/1194936055537000449" TargetMode="External" /><Relationship Id="rId23" Type="http://schemas.openxmlformats.org/officeDocument/2006/relationships/hyperlink" Target="https://twitter.com/SocMedHE/status/1187281626537086977" TargetMode="External" /><Relationship Id="rId24" Type="http://schemas.openxmlformats.org/officeDocument/2006/relationships/hyperlink" Target="https://twitter.com/RKChallen/status/1194936044967387136" TargetMode="External" /><Relationship Id="rId25" Type="http://schemas.openxmlformats.org/officeDocument/2006/relationships/hyperlink" Target="https://store.edgehill.ac.uk/conferences-and-events/conferences/conferences/the-social-media-for-learning-in-higher-education-conference-thursday-19th-december-2019" TargetMode="External" /><Relationship Id="rId26" Type="http://schemas.openxmlformats.org/officeDocument/2006/relationships/hyperlink" Target="https://twitter.com/SocMedHE/status/1194589972856295425" TargetMode="External" /><Relationship Id="rId27" Type="http://schemas.openxmlformats.org/officeDocument/2006/relationships/hyperlink" Target="https://www.edgehill.ac.uk/clt/conference-2014/social-media-for-learning-in-higher-education-conference-2019/" TargetMode="External" /><Relationship Id="rId28" Type="http://schemas.openxmlformats.org/officeDocument/2006/relationships/hyperlink" Target="https://www.edgehill.ac.uk/clt/conference-2014/social-media-for-learning-in-higher-education-conference-2019/?tab=submit-your-proposal-here" TargetMode="External" /><Relationship Id="rId29" Type="http://schemas.openxmlformats.org/officeDocument/2006/relationships/hyperlink" Target="https://twitter.com/melhayward/status/1190927698148941824" TargetMode="External" /><Relationship Id="rId30" Type="http://schemas.openxmlformats.org/officeDocument/2006/relationships/hyperlink" Target="https://nodexlgraphgallery.org/Pages/Graph.aspx?graphID=213991" TargetMode="External" /><Relationship Id="rId31" Type="http://schemas.openxmlformats.org/officeDocument/2006/relationships/hyperlink" Target="https://www.edgehill.ac.uk/clt/centre-learning-teaching-clt/conferences-and-events/" TargetMode="External" /><Relationship Id="rId32" Type="http://schemas.openxmlformats.org/officeDocument/2006/relationships/hyperlink" Target="https://www.edgehill.ac.uk/clt/conference-2014/social-media-for-learning-in-higher-education-conference-2019/?utm_content=bufferbef73&amp;utm_medium=social&amp;utm_source=twitter.com&amp;utm_campaign=buffer" TargetMode="External" /><Relationship Id="rId33" Type="http://schemas.openxmlformats.org/officeDocument/2006/relationships/hyperlink" Target="https://twitter.com/scottturneruon/status/1187089731034796032" TargetMode="External" /><Relationship Id="rId34" Type="http://schemas.openxmlformats.org/officeDocument/2006/relationships/hyperlink" Target="https://twitter.com/SocMedHE/status/1187281626537086977"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494</v>
      </c>
      <c r="BD2" s="13" t="s">
        <v>504</v>
      </c>
      <c r="BE2" s="13" t="s">
        <v>505</v>
      </c>
      <c r="BF2" s="52" t="s">
        <v>793</v>
      </c>
      <c r="BG2" s="52" t="s">
        <v>794</v>
      </c>
      <c r="BH2" s="52" t="s">
        <v>795</v>
      </c>
      <c r="BI2" s="52" t="s">
        <v>796</v>
      </c>
      <c r="BJ2" s="52" t="s">
        <v>797</v>
      </c>
      <c r="BK2" s="52" t="s">
        <v>798</v>
      </c>
      <c r="BL2" s="52" t="s">
        <v>799</v>
      </c>
      <c r="BM2" s="52" t="s">
        <v>800</v>
      </c>
      <c r="BN2" s="52" t="s">
        <v>801</v>
      </c>
    </row>
    <row r="3" spans="1:66" ht="15" customHeight="1">
      <c r="A3" s="65" t="s">
        <v>235</v>
      </c>
      <c r="B3" s="65" t="s">
        <v>238</v>
      </c>
      <c r="C3" s="66" t="s">
        <v>862</v>
      </c>
      <c r="D3" s="67">
        <v>3</v>
      </c>
      <c r="E3" s="68" t="s">
        <v>132</v>
      </c>
      <c r="F3" s="69">
        <v>32</v>
      </c>
      <c r="G3" s="66"/>
      <c r="H3" s="70"/>
      <c r="I3" s="71"/>
      <c r="J3" s="71"/>
      <c r="K3" s="34" t="s">
        <v>65</v>
      </c>
      <c r="L3" s="72">
        <v>3</v>
      </c>
      <c r="M3" s="72"/>
      <c r="N3" s="73"/>
      <c r="O3" s="79" t="s">
        <v>257</v>
      </c>
      <c r="P3" s="81">
        <v>43778.41001157407</v>
      </c>
      <c r="Q3" s="79" t="s">
        <v>260</v>
      </c>
      <c r="R3" s="83" t="s">
        <v>262</v>
      </c>
      <c r="S3" s="79" t="s">
        <v>265</v>
      </c>
      <c r="T3" s="79"/>
      <c r="U3" s="79"/>
      <c r="V3" s="83" t="s">
        <v>271</v>
      </c>
      <c r="W3" s="81">
        <v>43778.41001157407</v>
      </c>
      <c r="X3" s="85">
        <v>43778</v>
      </c>
      <c r="Y3" s="87" t="s">
        <v>284</v>
      </c>
      <c r="Z3" s="83" t="s">
        <v>287</v>
      </c>
      <c r="AA3" s="79"/>
      <c r="AB3" s="79"/>
      <c r="AC3" s="87" t="s">
        <v>290</v>
      </c>
      <c r="AD3" s="79"/>
      <c r="AE3" s="79" t="b">
        <v>0</v>
      </c>
      <c r="AF3" s="79">
        <v>0</v>
      </c>
      <c r="AG3" s="87" t="s">
        <v>293</v>
      </c>
      <c r="AH3" s="79" t="b">
        <v>0</v>
      </c>
      <c r="AI3" s="79" t="s">
        <v>298</v>
      </c>
      <c r="AJ3" s="79"/>
      <c r="AK3" s="87" t="s">
        <v>293</v>
      </c>
      <c r="AL3" s="79" t="b">
        <v>0</v>
      </c>
      <c r="AM3" s="79">
        <v>4</v>
      </c>
      <c r="AN3" s="87" t="s">
        <v>291</v>
      </c>
      <c r="AO3" s="79" t="s">
        <v>301</v>
      </c>
      <c r="AP3" s="79" t="b">
        <v>0</v>
      </c>
      <c r="AQ3" s="87" t="s">
        <v>291</v>
      </c>
      <c r="AR3" s="79" t="s">
        <v>197</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8"/>
      <c r="BG3" s="49"/>
      <c r="BH3" s="48"/>
      <c r="BI3" s="49"/>
      <c r="BJ3" s="48"/>
      <c r="BK3" s="49"/>
      <c r="BL3" s="48"/>
      <c r="BM3" s="49"/>
      <c r="BN3" s="48"/>
    </row>
    <row r="4" spans="1:66" ht="15" customHeight="1">
      <c r="A4" s="65" t="s">
        <v>235</v>
      </c>
      <c r="B4" s="65" t="s">
        <v>244</v>
      </c>
      <c r="C4" s="66" t="s">
        <v>862</v>
      </c>
      <c r="D4" s="67">
        <v>3</v>
      </c>
      <c r="E4" s="68" t="s">
        <v>132</v>
      </c>
      <c r="F4" s="69">
        <v>32</v>
      </c>
      <c r="G4" s="66"/>
      <c r="H4" s="70"/>
      <c r="I4" s="71"/>
      <c r="J4" s="71"/>
      <c r="K4" s="34" t="s">
        <v>65</v>
      </c>
      <c r="L4" s="78">
        <v>4</v>
      </c>
      <c r="M4" s="78"/>
      <c r="N4" s="73"/>
      <c r="O4" s="80" t="s">
        <v>258</v>
      </c>
      <c r="P4" s="82">
        <v>43778.41001157407</v>
      </c>
      <c r="Q4" s="80" t="s">
        <v>260</v>
      </c>
      <c r="R4" s="84" t="s">
        <v>262</v>
      </c>
      <c r="S4" s="80" t="s">
        <v>265</v>
      </c>
      <c r="T4" s="80"/>
      <c r="U4" s="80"/>
      <c r="V4" s="84" t="s">
        <v>271</v>
      </c>
      <c r="W4" s="82">
        <v>43778.41001157407</v>
      </c>
      <c r="X4" s="86">
        <v>43778</v>
      </c>
      <c r="Y4" s="88" t="s">
        <v>284</v>
      </c>
      <c r="Z4" s="84" t="s">
        <v>287</v>
      </c>
      <c r="AA4" s="80"/>
      <c r="AB4" s="80"/>
      <c r="AC4" s="88" t="s">
        <v>290</v>
      </c>
      <c r="AD4" s="80"/>
      <c r="AE4" s="80" t="b">
        <v>0</v>
      </c>
      <c r="AF4" s="80">
        <v>0</v>
      </c>
      <c r="AG4" s="88" t="s">
        <v>293</v>
      </c>
      <c r="AH4" s="80" t="b">
        <v>0</v>
      </c>
      <c r="AI4" s="80" t="s">
        <v>298</v>
      </c>
      <c r="AJ4" s="80"/>
      <c r="AK4" s="88" t="s">
        <v>293</v>
      </c>
      <c r="AL4" s="80" t="b">
        <v>0</v>
      </c>
      <c r="AM4" s="80">
        <v>4</v>
      </c>
      <c r="AN4" s="88" t="s">
        <v>291</v>
      </c>
      <c r="AO4" s="80" t="s">
        <v>301</v>
      </c>
      <c r="AP4" s="80" t="b">
        <v>0</v>
      </c>
      <c r="AQ4" s="88" t="s">
        <v>291</v>
      </c>
      <c r="AR4" s="80" t="s">
        <v>197</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8"/>
      <c r="BG4" s="49"/>
      <c r="BH4" s="48"/>
      <c r="BI4" s="49"/>
      <c r="BJ4" s="48"/>
      <c r="BK4" s="49"/>
      <c r="BL4" s="48"/>
      <c r="BM4" s="49"/>
      <c r="BN4" s="48"/>
    </row>
    <row r="5" spans="1:66" ht="15">
      <c r="A5" s="65" t="s">
        <v>235</v>
      </c>
      <c r="B5" s="65" t="s">
        <v>241</v>
      </c>
      <c r="C5" s="66" t="s">
        <v>862</v>
      </c>
      <c r="D5" s="67">
        <v>3</v>
      </c>
      <c r="E5" s="68" t="s">
        <v>132</v>
      </c>
      <c r="F5" s="69">
        <v>32</v>
      </c>
      <c r="G5" s="66"/>
      <c r="H5" s="70"/>
      <c r="I5" s="71"/>
      <c r="J5" s="71"/>
      <c r="K5" s="34" t="s">
        <v>65</v>
      </c>
      <c r="L5" s="78">
        <v>5</v>
      </c>
      <c r="M5" s="78"/>
      <c r="N5" s="73"/>
      <c r="O5" s="80" t="s">
        <v>258</v>
      </c>
      <c r="P5" s="82">
        <v>43778.41001157407</v>
      </c>
      <c r="Q5" s="80" t="s">
        <v>260</v>
      </c>
      <c r="R5" s="84" t="s">
        <v>262</v>
      </c>
      <c r="S5" s="80" t="s">
        <v>265</v>
      </c>
      <c r="T5" s="80"/>
      <c r="U5" s="80"/>
      <c r="V5" s="84" t="s">
        <v>271</v>
      </c>
      <c r="W5" s="82">
        <v>43778.41001157407</v>
      </c>
      <c r="X5" s="86">
        <v>43778</v>
      </c>
      <c r="Y5" s="88" t="s">
        <v>284</v>
      </c>
      <c r="Z5" s="84" t="s">
        <v>287</v>
      </c>
      <c r="AA5" s="80"/>
      <c r="AB5" s="80"/>
      <c r="AC5" s="88" t="s">
        <v>290</v>
      </c>
      <c r="AD5" s="80"/>
      <c r="AE5" s="80" t="b">
        <v>0</v>
      </c>
      <c r="AF5" s="80">
        <v>0</v>
      </c>
      <c r="AG5" s="88" t="s">
        <v>293</v>
      </c>
      <c r="AH5" s="80" t="b">
        <v>0</v>
      </c>
      <c r="AI5" s="80" t="s">
        <v>298</v>
      </c>
      <c r="AJ5" s="80"/>
      <c r="AK5" s="88" t="s">
        <v>293</v>
      </c>
      <c r="AL5" s="80" t="b">
        <v>0</v>
      </c>
      <c r="AM5" s="80">
        <v>4</v>
      </c>
      <c r="AN5" s="88" t="s">
        <v>291</v>
      </c>
      <c r="AO5" s="80" t="s">
        <v>301</v>
      </c>
      <c r="AP5" s="80" t="b">
        <v>0</v>
      </c>
      <c r="AQ5" s="88" t="s">
        <v>291</v>
      </c>
      <c r="AR5" s="80" t="s">
        <v>197</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1</v>
      </c>
      <c r="BF5" s="48"/>
      <c r="BG5" s="49"/>
      <c r="BH5" s="48"/>
      <c r="BI5" s="49"/>
      <c r="BJ5" s="48"/>
      <c r="BK5" s="49"/>
      <c r="BL5" s="48"/>
      <c r="BM5" s="49"/>
      <c r="BN5" s="48"/>
    </row>
    <row r="6" spans="1:66" ht="15">
      <c r="A6" s="65" t="s">
        <v>235</v>
      </c>
      <c r="B6" s="65" t="s">
        <v>249</v>
      </c>
      <c r="C6" s="66" t="s">
        <v>862</v>
      </c>
      <c r="D6" s="67">
        <v>3</v>
      </c>
      <c r="E6" s="68" t="s">
        <v>132</v>
      </c>
      <c r="F6" s="69">
        <v>32</v>
      </c>
      <c r="G6" s="66"/>
      <c r="H6" s="70"/>
      <c r="I6" s="71"/>
      <c r="J6" s="71"/>
      <c r="K6" s="34" t="s">
        <v>65</v>
      </c>
      <c r="L6" s="78">
        <v>6</v>
      </c>
      <c r="M6" s="78"/>
      <c r="N6" s="73"/>
      <c r="O6" s="80" t="s">
        <v>258</v>
      </c>
      <c r="P6" s="82">
        <v>43778.41001157407</v>
      </c>
      <c r="Q6" s="80" t="s">
        <v>260</v>
      </c>
      <c r="R6" s="84" t="s">
        <v>262</v>
      </c>
      <c r="S6" s="80" t="s">
        <v>265</v>
      </c>
      <c r="T6" s="80"/>
      <c r="U6" s="80"/>
      <c r="V6" s="84" t="s">
        <v>271</v>
      </c>
      <c r="W6" s="82">
        <v>43778.41001157407</v>
      </c>
      <c r="X6" s="86">
        <v>43778</v>
      </c>
      <c r="Y6" s="88" t="s">
        <v>284</v>
      </c>
      <c r="Z6" s="84" t="s">
        <v>287</v>
      </c>
      <c r="AA6" s="80"/>
      <c r="AB6" s="80"/>
      <c r="AC6" s="88" t="s">
        <v>290</v>
      </c>
      <c r="AD6" s="80"/>
      <c r="AE6" s="80" t="b">
        <v>0</v>
      </c>
      <c r="AF6" s="80">
        <v>0</v>
      </c>
      <c r="AG6" s="88" t="s">
        <v>293</v>
      </c>
      <c r="AH6" s="80" t="b">
        <v>0</v>
      </c>
      <c r="AI6" s="80" t="s">
        <v>298</v>
      </c>
      <c r="AJ6" s="80"/>
      <c r="AK6" s="88" t="s">
        <v>293</v>
      </c>
      <c r="AL6" s="80" t="b">
        <v>0</v>
      </c>
      <c r="AM6" s="80">
        <v>4</v>
      </c>
      <c r="AN6" s="88" t="s">
        <v>291</v>
      </c>
      <c r="AO6" s="80" t="s">
        <v>301</v>
      </c>
      <c r="AP6" s="80" t="b">
        <v>0</v>
      </c>
      <c r="AQ6" s="88" t="s">
        <v>291</v>
      </c>
      <c r="AR6" s="80" t="s">
        <v>197</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8"/>
      <c r="BG6" s="49"/>
      <c r="BH6" s="48"/>
      <c r="BI6" s="49"/>
      <c r="BJ6" s="48"/>
      <c r="BK6" s="49"/>
      <c r="BL6" s="48"/>
      <c r="BM6" s="49"/>
      <c r="BN6" s="48"/>
    </row>
    <row r="7" spans="1:66" ht="15">
      <c r="A7" s="65" t="s">
        <v>235</v>
      </c>
      <c r="B7" s="65" t="s">
        <v>246</v>
      </c>
      <c r="C7" s="66" t="s">
        <v>862</v>
      </c>
      <c r="D7" s="67">
        <v>3</v>
      </c>
      <c r="E7" s="68" t="s">
        <v>132</v>
      </c>
      <c r="F7" s="69">
        <v>32</v>
      </c>
      <c r="G7" s="66"/>
      <c r="H7" s="70"/>
      <c r="I7" s="71"/>
      <c r="J7" s="71"/>
      <c r="K7" s="34" t="s">
        <v>65</v>
      </c>
      <c r="L7" s="78">
        <v>7</v>
      </c>
      <c r="M7" s="78"/>
      <c r="N7" s="73"/>
      <c r="O7" s="80" t="s">
        <v>258</v>
      </c>
      <c r="P7" s="82">
        <v>43778.41001157407</v>
      </c>
      <c r="Q7" s="80" t="s">
        <v>260</v>
      </c>
      <c r="R7" s="84" t="s">
        <v>262</v>
      </c>
      <c r="S7" s="80" t="s">
        <v>265</v>
      </c>
      <c r="T7" s="80"/>
      <c r="U7" s="80"/>
      <c r="V7" s="84" t="s">
        <v>271</v>
      </c>
      <c r="W7" s="82">
        <v>43778.41001157407</v>
      </c>
      <c r="X7" s="86">
        <v>43778</v>
      </c>
      <c r="Y7" s="88" t="s">
        <v>284</v>
      </c>
      <c r="Z7" s="84" t="s">
        <v>287</v>
      </c>
      <c r="AA7" s="80"/>
      <c r="AB7" s="80"/>
      <c r="AC7" s="88" t="s">
        <v>290</v>
      </c>
      <c r="AD7" s="80"/>
      <c r="AE7" s="80" t="b">
        <v>0</v>
      </c>
      <c r="AF7" s="80">
        <v>0</v>
      </c>
      <c r="AG7" s="88" t="s">
        <v>293</v>
      </c>
      <c r="AH7" s="80" t="b">
        <v>0</v>
      </c>
      <c r="AI7" s="80" t="s">
        <v>298</v>
      </c>
      <c r="AJ7" s="80"/>
      <c r="AK7" s="88" t="s">
        <v>293</v>
      </c>
      <c r="AL7" s="80" t="b">
        <v>0</v>
      </c>
      <c r="AM7" s="80">
        <v>4</v>
      </c>
      <c r="AN7" s="88" t="s">
        <v>291</v>
      </c>
      <c r="AO7" s="80" t="s">
        <v>301</v>
      </c>
      <c r="AP7" s="80" t="b">
        <v>0</v>
      </c>
      <c r="AQ7" s="88" t="s">
        <v>291</v>
      </c>
      <c r="AR7" s="80" t="s">
        <v>197</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235</v>
      </c>
      <c r="B8" s="65" t="s">
        <v>250</v>
      </c>
      <c r="C8" s="66" t="s">
        <v>862</v>
      </c>
      <c r="D8" s="67">
        <v>3</v>
      </c>
      <c r="E8" s="68" t="s">
        <v>132</v>
      </c>
      <c r="F8" s="69">
        <v>32</v>
      </c>
      <c r="G8" s="66"/>
      <c r="H8" s="70"/>
      <c r="I8" s="71"/>
      <c r="J8" s="71"/>
      <c r="K8" s="34" t="s">
        <v>65</v>
      </c>
      <c r="L8" s="78">
        <v>8</v>
      </c>
      <c r="M8" s="78"/>
      <c r="N8" s="73"/>
      <c r="O8" s="80" t="s">
        <v>258</v>
      </c>
      <c r="P8" s="82">
        <v>43778.41001157407</v>
      </c>
      <c r="Q8" s="80" t="s">
        <v>260</v>
      </c>
      <c r="R8" s="84" t="s">
        <v>262</v>
      </c>
      <c r="S8" s="80" t="s">
        <v>265</v>
      </c>
      <c r="T8" s="80"/>
      <c r="U8" s="80"/>
      <c r="V8" s="84" t="s">
        <v>271</v>
      </c>
      <c r="W8" s="82">
        <v>43778.41001157407</v>
      </c>
      <c r="X8" s="86">
        <v>43778</v>
      </c>
      <c r="Y8" s="88" t="s">
        <v>284</v>
      </c>
      <c r="Z8" s="84" t="s">
        <v>287</v>
      </c>
      <c r="AA8" s="80"/>
      <c r="AB8" s="80"/>
      <c r="AC8" s="88" t="s">
        <v>290</v>
      </c>
      <c r="AD8" s="80"/>
      <c r="AE8" s="80" t="b">
        <v>0</v>
      </c>
      <c r="AF8" s="80">
        <v>0</v>
      </c>
      <c r="AG8" s="88" t="s">
        <v>293</v>
      </c>
      <c r="AH8" s="80" t="b">
        <v>0</v>
      </c>
      <c r="AI8" s="80" t="s">
        <v>298</v>
      </c>
      <c r="AJ8" s="80"/>
      <c r="AK8" s="88" t="s">
        <v>293</v>
      </c>
      <c r="AL8" s="80" t="b">
        <v>0</v>
      </c>
      <c r="AM8" s="80">
        <v>4</v>
      </c>
      <c r="AN8" s="88" t="s">
        <v>291</v>
      </c>
      <c r="AO8" s="80" t="s">
        <v>301</v>
      </c>
      <c r="AP8" s="80" t="b">
        <v>0</v>
      </c>
      <c r="AQ8" s="88" t="s">
        <v>291</v>
      </c>
      <c r="AR8" s="80" t="s">
        <v>197</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235</v>
      </c>
      <c r="B9" s="65" t="s">
        <v>242</v>
      </c>
      <c r="C9" s="66" t="s">
        <v>862</v>
      </c>
      <c r="D9" s="67">
        <v>3</v>
      </c>
      <c r="E9" s="68" t="s">
        <v>132</v>
      </c>
      <c r="F9" s="69">
        <v>32</v>
      </c>
      <c r="G9" s="66"/>
      <c r="H9" s="70"/>
      <c r="I9" s="71"/>
      <c r="J9" s="71"/>
      <c r="K9" s="34" t="s">
        <v>65</v>
      </c>
      <c r="L9" s="78">
        <v>9</v>
      </c>
      <c r="M9" s="78"/>
      <c r="N9" s="73"/>
      <c r="O9" s="80" t="s">
        <v>258</v>
      </c>
      <c r="P9" s="82">
        <v>43778.41001157407</v>
      </c>
      <c r="Q9" s="80" t="s">
        <v>260</v>
      </c>
      <c r="R9" s="84" t="s">
        <v>262</v>
      </c>
      <c r="S9" s="80" t="s">
        <v>265</v>
      </c>
      <c r="T9" s="80"/>
      <c r="U9" s="80"/>
      <c r="V9" s="84" t="s">
        <v>271</v>
      </c>
      <c r="W9" s="82">
        <v>43778.41001157407</v>
      </c>
      <c r="X9" s="86">
        <v>43778</v>
      </c>
      <c r="Y9" s="88" t="s">
        <v>284</v>
      </c>
      <c r="Z9" s="84" t="s">
        <v>287</v>
      </c>
      <c r="AA9" s="80"/>
      <c r="AB9" s="80"/>
      <c r="AC9" s="88" t="s">
        <v>290</v>
      </c>
      <c r="AD9" s="80"/>
      <c r="AE9" s="80" t="b">
        <v>0</v>
      </c>
      <c r="AF9" s="80">
        <v>0</v>
      </c>
      <c r="AG9" s="88" t="s">
        <v>293</v>
      </c>
      <c r="AH9" s="80" t="b">
        <v>0</v>
      </c>
      <c r="AI9" s="80" t="s">
        <v>298</v>
      </c>
      <c r="AJ9" s="80"/>
      <c r="AK9" s="88" t="s">
        <v>293</v>
      </c>
      <c r="AL9" s="80" t="b">
        <v>0</v>
      </c>
      <c r="AM9" s="80">
        <v>4</v>
      </c>
      <c r="AN9" s="88" t="s">
        <v>291</v>
      </c>
      <c r="AO9" s="80" t="s">
        <v>301</v>
      </c>
      <c r="AP9" s="80" t="b">
        <v>0</v>
      </c>
      <c r="AQ9" s="88" t="s">
        <v>291</v>
      </c>
      <c r="AR9" s="80" t="s">
        <v>197</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235</v>
      </c>
      <c r="B10" s="65" t="s">
        <v>251</v>
      </c>
      <c r="C10" s="66" t="s">
        <v>862</v>
      </c>
      <c r="D10" s="67">
        <v>3</v>
      </c>
      <c r="E10" s="68" t="s">
        <v>132</v>
      </c>
      <c r="F10" s="69">
        <v>32</v>
      </c>
      <c r="G10" s="66"/>
      <c r="H10" s="70"/>
      <c r="I10" s="71"/>
      <c r="J10" s="71"/>
      <c r="K10" s="34" t="s">
        <v>65</v>
      </c>
      <c r="L10" s="78">
        <v>10</v>
      </c>
      <c r="M10" s="78"/>
      <c r="N10" s="73"/>
      <c r="O10" s="80" t="s">
        <v>258</v>
      </c>
      <c r="P10" s="82">
        <v>43778.41001157407</v>
      </c>
      <c r="Q10" s="80" t="s">
        <v>260</v>
      </c>
      <c r="R10" s="84" t="s">
        <v>262</v>
      </c>
      <c r="S10" s="80" t="s">
        <v>265</v>
      </c>
      <c r="T10" s="80"/>
      <c r="U10" s="80"/>
      <c r="V10" s="84" t="s">
        <v>271</v>
      </c>
      <c r="W10" s="82">
        <v>43778.41001157407</v>
      </c>
      <c r="X10" s="86">
        <v>43778</v>
      </c>
      <c r="Y10" s="88" t="s">
        <v>284</v>
      </c>
      <c r="Z10" s="84" t="s">
        <v>287</v>
      </c>
      <c r="AA10" s="80"/>
      <c r="AB10" s="80"/>
      <c r="AC10" s="88" t="s">
        <v>290</v>
      </c>
      <c r="AD10" s="80"/>
      <c r="AE10" s="80" t="b">
        <v>0</v>
      </c>
      <c r="AF10" s="80">
        <v>0</v>
      </c>
      <c r="AG10" s="88" t="s">
        <v>293</v>
      </c>
      <c r="AH10" s="80" t="b">
        <v>0</v>
      </c>
      <c r="AI10" s="80" t="s">
        <v>298</v>
      </c>
      <c r="AJ10" s="80"/>
      <c r="AK10" s="88" t="s">
        <v>293</v>
      </c>
      <c r="AL10" s="80" t="b">
        <v>0</v>
      </c>
      <c r="AM10" s="80">
        <v>4</v>
      </c>
      <c r="AN10" s="88" t="s">
        <v>291</v>
      </c>
      <c r="AO10" s="80" t="s">
        <v>301</v>
      </c>
      <c r="AP10" s="80" t="b">
        <v>0</v>
      </c>
      <c r="AQ10" s="88" t="s">
        <v>291</v>
      </c>
      <c r="AR10" s="80" t="s">
        <v>197</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3</v>
      </c>
      <c r="BF10" s="48"/>
      <c r="BG10" s="49"/>
      <c r="BH10" s="48"/>
      <c r="BI10" s="49"/>
      <c r="BJ10" s="48"/>
      <c r="BK10" s="49"/>
      <c r="BL10" s="48"/>
      <c r="BM10" s="49"/>
      <c r="BN10" s="48"/>
    </row>
    <row r="11" spans="1:66" ht="15">
      <c r="A11" s="65" t="s">
        <v>235</v>
      </c>
      <c r="B11" s="65" t="s">
        <v>252</v>
      </c>
      <c r="C11" s="66" t="s">
        <v>862</v>
      </c>
      <c r="D11" s="67">
        <v>3</v>
      </c>
      <c r="E11" s="68" t="s">
        <v>132</v>
      </c>
      <c r="F11" s="69">
        <v>32</v>
      </c>
      <c r="G11" s="66"/>
      <c r="H11" s="70"/>
      <c r="I11" s="71"/>
      <c r="J11" s="71"/>
      <c r="K11" s="34" t="s">
        <v>65</v>
      </c>
      <c r="L11" s="78">
        <v>11</v>
      </c>
      <c r="M11" s="78"/>
      <c r="N11" s="73"/>
      <c r="O11" s="80" t="s">
        <v>258</v>
      </c>
      <c r="P11" s="82">
        <v>43778.41001157407</v>
      </c>
      <c r="Q11" s="80" t="s">
        <v>260</v>
      </c>
      <c r="R11" s="84" t="s">
        <v>262</v>
      </c>
      <c r="S11" s="80" t="s">
        <v>265</v>
      </c>
      <c r="T11" s="80"/>
      <c r="U11" s="80"/>
      <c r="V11" s="84" t="s">
        <v>271</v>
      </c>
      <c r="W11" s="82">
        <v>43778.41001157407</v>
      </c>
      <c r="X11" s="86">
        <v>43778</v>
      </c>
      <c r="Y11" s="88" t="s">
        <v>284</v>
      </c>
      <c r="Z11" s="84" t="s">
        <v>287</v>
      </c>
      <c r="AA11" s="80"/>
      <c r="AB11" s="80"/>
      <c r="AC11" s="88" t="s">
        <v>290</v>
      </c>
      <c r="AD11" s="80"/>
      <c r="AE11" s="80" t="b">
        <v>0</v>
      </c>
      <c r="AF11" s="80">
        <v>0</v>
      </c>
      <c r="AG11" s="88" t="s">
        <v>293</v>
      </c>
      <c r="AH11" s="80" t="b">
        <v>0</v>
      </c>
      <c r="AI11" s="80" t="s">
        <v>298</v>
      </c>
      <c r="AJ11" s="80"/>
      <c r="AK11" s="88" t="s">
        <v>293</v>
      </c>
      <c r="AL11" s="80" t="b">
        <v>0</v>
      </c>
      <c r="AM11" s="80">
        <v>4</v>
      </c>
      <c r="AN11" s="88" t="s">
        <v>291</v>
      </c>
      <c r="AO11" s="80" t="s">
        <v>301</v>
      </c>
      <c r="AP11" s="80" t="b">
        <v>0</v>
      </c>
      <c r="AQ11" s="88" t="s">
        <v>291</v>
      </c>
      <c r="AR11" s="80" t="s">
        <v>197</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235</v>
      </c>
      <c r="B12" s="65" t="s">
        <v>239</v>
      </c>
      <c r="C12" s="66" t="s">
        <v>862</v>
      </c>
      <c r="D12" s="67">
        <v>3</v>
      </c>
      <c r="E12" s="68" t="s">
        <v>132</v>
      </c>
      <c r="F12" s="69">
        <v>32</v>
      </c>
      <c r="G12" s="66"/>
      <c r="H12" s="70"/>
      <c r="I12" s="71"/>
      <c r="J12" s="71"/>
      <c r="K12" s="34" t="s">
        <v>65</v>
      </c>
      <c r="L12" s="78">
        <v>12</v>
      </c>
      <c r="M12" s="78"/>
      <c r="N12" s="73"/>
      <c r="O12" s="80" t="s">
        <v>258</v>
      </c>
      <c r="P12" s="82">
        <v>43778.41001157407</v>
      </c>
      <c r="Q12" s="80" t="s">
        <v>260</v>
      </c>
      <c r="R12" s="84" t="s">
        <v>262</v>
      </c>
      <c r="S12" s="80" t="s">
        <v>265</v>
      </c>
      <c r="T12" s="80"/>
      <c r="U12" s="80"/>
      <c r="V12" s="84" t="s">
        <v>271</v>
      </c>
      <c r="W12" s="82">
        <v>43778.41001157407</v>
      </c>
      <c r="X12" s="86">
        <v>43778</v>
      </c>
      <c r="Y12" s="88" t="s">
        <v>284</v>
      </c>
      <c r="Z12" s="84" t="s">
        <v>287</v>
      </c>
      <c r="AA12" s="80"/>
      <c r="AB12" s="80"/>
      <c r="AC12" s="88" t="s">
        <v>290</v>
      </c>
      <c r="AD12" s="80"/>
      <c r="AE12" s="80" t="b">
        <v>0</v>
      </c>
      <c r="AF12" s="80">
        <v>0</v>
      </c>
      <c r="AG12" s="88" t="s">
        <v>293</v>
      </c>
      <c r="AH12" s="80" t="b">
        <v>0</v>
      </c>
      <c r="AI12" s="80" t="s">
        <v>298</v>
      </c>
      <c r="AJ12" s="80"/>
      <c r="AK12" s="88" t="s">
        <v>293</v>
      </c>
      <c r="AL12" s="80" t="b">
        <v>0</v>
      </c>
      <c r="AM12" s="80">
        <v>4</v>
      </c>
      <c r="AN12" s="88" t="s">
        <v>291</v>
      </c>
      <c r="AO12" s="80" t="s">
        <v>301</v>
      </c>
      <c r="AP12" s="80" t="b">
        <v>0</v>
      </c>
      <c r="AQ12" s="88" t="s">
        <v>291</v>
      </c>
      <c r="AR12" s="80" t="s">
        <v>197</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3</v>
      </c>
      <c r="BF12" s="48"/>
      <c r="BG12" s="49"/>
      <c r="BH12" s="48"/>
      <c r="BI12" s="49"/>
      <c r="BJ12" s="48"/>
      <c r="BK12" s="49"/>
      <c r="BL12" s="48"/>
      <c r="BM12" s="49"/>
      <c r="BN12" s="48"/>
    </row>
    <row r="13" spans="1:66" ht="15">
      <c r="A13" s="65" t="s">
        <v>235</v>
      </c>
      <c r="B13" s="65" t="s">
        <v>253</v>
      </c>
      <c r="C13" s="66" t="s">
        <v>862</v>
      </c>
      <c r="D13" s="67">
        <v>3</v>
      </c>
      <c r="E13" s="68" t="s">
        <v>132</v>
      </c>
      <c r="F13" s="69">
        <v>32</v>
      </c>
      <c r="G13" s="66"/>
      <c r="H13" s="70"/>
      <c r="I13" s="71"/>
      <c r="J13" s="71"/>
      <c r="K13" s="34" t="s">
        <v>65</v>
      </c>
      <c r="L13" s="78">
        <v>13</v>
      </c>
      <c r="M13" s="78"/>
      <c r="N13" s="73"/>
      <c r="O13" s="80" t="s">
        <v>259</v>
      </c>
      <c r="P13" s="82">
        <v>43778.41001157407</v>
      </c>
      <c r="Q13" s="80" t="s">
        <v>260</v>
      </c>
      <c r="R13" s="84" t="s">
        <v>262</v>
      </c>
      <c r="S13" s="80" t="s">
        <v>265</v>
      </c>
      <c r="T13" s="80"/>
      <c r="U13" s="80"/>
      <c r="V13" s="84" t="s">
        <v>271</v>
      </c>
      <c r="W13" s="82">
        <v>43778.41001157407</v>
      </c>
      <c r="X13" s="86">
        <v>43778</v>
      </c>
      <c r="Y13" s="88" t="s">
        <v>284</v>
      </c>
      <c r="Z13" s="84" t="s">
        <v>287</v>
      </c>
      <c r="AA13" s="80"/>
      <c r="AB13" s="80"/>
      <c r="AC13" s="88" t="s">
        <v>290</v>
      </c>
      <c r="AD13" s="80"/>
      <c r="AE13" s="80" t="b">
        <v>0</v>
      </c>
      <c r="AF13" s="80">
        <v>0</v>
      </c>
      <c r="AG13" s="88" t="s">
        <v>293</v>
      </c>
      <c r="AH13" s="80" t="b">
        <v>0</v>
      </c>
      <c r="AI13" s="80" t="s">
        <v>298</v>
      </c>
      <c r="AJ13" s="80"/>
      <c r="AK13" s="88" t="s">
        <v>293</v>
      </c>
      <c r="AL13" s="80" t="b">
        <v>0</v>
      </c>
      <c r="AM13" s="80">
        <v>4</v>
      </c>
      <c r="AN13" s="88" t="s">
        <v>291</v>
      </c>
      <c r="AO13" s="80" t="s">
        <v>301</v>
      </c>
      <c r="AP13" s="80" t="b">
        <v>0</v>
      </c>
      <c r="AQ13" s="88" t="s">
        <v>291</v>
      </c>
      <c r="AR13" s="80" t="s">
        <v>197</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2</v>
      </c>
      <c r="BF13" s="48">
        <v>1</v>
      </c>
      <c r="BG13" s="49">
        <v>4.545454545454546</v>
      </c>
      <c r="BH13" s="48">
        <v>0</v>
      </c>
      <c r="BI13" s="49">
        <v>0</v>
      </c>
      <c r="BJ13" s="48">
        <v>0</v>
      </c>
      <c r="BK13" s="49">
        <v>0</v>
      </c>
      <c r="BL13" s="48">
        <v>21</v>
      </c>
      <c r="BM13" s="49">
        <v>95.45454545454545</v>
      </c>
      <c r="BN13" s="48">
        <v>22</v>
      </c>
    </row>
    <row r="14" spans="1:66" ht="15">
      <c r="A14" s="65" t="s">
        <v>235</v>
      </c>
      <c r="B14" s="65" t="s">
        <v>253</v>
      </c>
      <c r="C14" s="66" t="s">
        <v>862</v>
      </c>
      <c r="D14" s="67">
        <v>3</v>
      </c>
      <c r="E14" s="68" t="s">
        <v>132</v>
      </c>
      <c r="F14" s="69">
        <v>32</v>
      </c>
      <c r="G14" s="66"/>
      <c r="H14" s="70"/>
      <c r="I14" s="71"/>
      <c r="J14" s="71"/>
      <c r="K14" s="34" t="s">
        <v>65</v>
      </c>
      <c r="L14" s="78">
        <v>14</v>
      </c>
      <c r="M14" s="78"/>
      <c r="N14" s="73"/>
      <c r="O14" s="80" t="s">
        <v>257</v>
      </c>
      <c r="P14" s="82">
        <v>43778.41583333333</v>
      </c>
      <c r="Q14" s="80" t="s">
        <v>884</v>
      </c>
      <c r="R14" s="84" t="s">
        <v>908</v>
      </c>
      <c r="S14" s="80" t="s">
        <v>264</v>
      </c>
      <c r="T14" s="80" t="s">
        <v>534</v>
      </c>
      <c r="U14" s="80"/>
      <c r="V14" s="84" t="s">
        <v>271</v>
      </c>
      <c r="W14" s="82">
        <v>43778.41583333333</v>
      </c>
      <c r="X14" s="86">
        <v>43778</v>
      </c>
      <c r="Y14" s="88" t="s">
        <v>938</v>
      </c>
      <c r="Z14" s="84" t="s">
        <v>986</v>
      </c>
      <c r="AA14" s="80"/>
      <c r="AB14" s="80"/>
      <c r="AC14" s="88" t="s">
        <v>1039</v>
      </c>
      <c r="AD14" s="80"/>
      <c r="AE14" s="80" t="b">
        <v>0</v>
      </c>
      <c r="AF14" s="80">
        <v>0</v>
      </c>
      <c r="AG14" s="88" t="s">
        <v>293</v>
      </c>
      <c r="AH14" s="80" t="b">
        <v>1</v>
      </c>
      <c r="AI14" s="80" t="s">
        <v>298</v>
      </c>
      <c r="AJ14" s="80"/>
      <c r="AK14" s="88" t="s">
        <v>1100</v>
      </c>
      <c r="AL14" s="80" t="b">
        <v>0</v>
      </c>
      <c r="AM14" s="80">
        <v>6</v>
      </c>
      <c r="AN14" s="88" t="s">
        <v>1085</v>
      </c>
      <c r="AO14" s="80" t="s">
        <v>301</v>
      </c>
      <c r="AP14" s="80" t="b">
        <v>0</v>
      </c>
      <c r="AQ14" s="88" t="s">
        <v>1085</v>
      </c>
      <c r="AR14" s="80" t="s">
        <v>197</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2</v>
      </c>
      <c r="BF14" s="48">
        <v>0</v>
      </c>
      <c r="BG14" s="49">
        <v>0</v>
      </c>
      <c r="BH14" s="48">
        <v>0</v>
      </c>
      <c r="BI14" s="49">
        <v>0</v>
      </c>
      <c r="BJ14" s="48">
        <v>0</v>
      </c>
      <c r="BK14" s="49">
        <v>0</v>
      </c>
      <c r="BL14" s="48">
        <v>3</v>
      </c>
      <c r="BM14" s="49">
        <v>100</v>
      </c>
      <c r="BN14" s="48">
        <v>3</v>
      </c>
    </row>
    <row r="15" spans="1:66" ht="15">
      <c r="A15" s="65" t="s">
        <v>235</v>
      </c>
      <c r="B15" s="65" t="s">
        <v>246</v>
      </c>
      <c r="C15" s="66" t="s">
        <v>862</v>
      </c>
      <c r="D15" s="67">
        <v>3</v>
      </c>
      <c r="E15" s="68" t="s">
        <v>132</v>
      </c>
      <c r="F15" s="69">
        <v>32</v>
      </c>
      <c r="G15" s="66"/>
      <c r="H15" s="70"/>
      <c r="I15" s="71"/>
      <c r="J15" s="71"/>
      <c r="K15" s="34" t="s">
        <v>65</v>
      </c>
      <c r="L15" s="78">
        <v>15</v>
      </c>
      <c r="M15" s="78"/>
      <c r="N15" s="73"/>
      <c r="O15" s="80" t="s">
        <v>257</v>
      </c>
      <c r="P15" s="82">
        <v>43778.41762731481</v>
      </c>
      <c r="Q15" s="80" t="s">
        <v>885</v>
      </c>
      <c r="R15" s="84" t="s">
        <v>909</v>
      </c>
      <c r="S15" s="80" t="s">
        <v>266</v>
      </c>
      <c r="T15" s="80" t="s">
        <v>534</v>
      </c>
      <c r="U15" s="80"/>
      <c r="V15" s="84" t="s">
        <v>271</v>
      </c>
      <c r="W15" s="82">
        <v>43778.41762731481</v>
      </c>
      <c r="X15" s="86">
        <v>43778</v>
      </c>
      <c r="Y15" s="88" t="s">
        <v>939</v>
      </c>
      <c r="Z15" s="84" t="s">
        <v>987</v>
      </c>
      <c r="AA15" s="80"/>
      <c r="AB15" s="80"/>
      <c r="AC15" s="88" t="s">
        <v>1040</v>
      </c>
      <c r="AD15" s="80"/>
      <c r="AE15" s="80" t="b">
        <v>0</v>
      </c>
      <c r="AF15" s="80">
        <v>0</v>
      </c>
      <c r="AG15" s="88" t="s">
        <v>293</v>
      </c>
      <c r="AH15" s="80" t="b">
        <v>1</v>
      </c>
      <c r="AI15" s="80" t="s">
        <v>298</v>
      </c>
      <c r="AJ15" s="80"/>
      <c r="AK15" s="88" t="s">
        <v>291</v>
      </c>
      <c r="AL15" s="80" t="b">
        <v>0</v>
      </c>
      <c r="AM15" s="80">
        <v>2</v>
      </c>
      <c r="AN15" s="88" t="s">
        <v>1079</v>
      </c>
      <c r="AO15" s="80" t="s">
        <v>301</v>
      </c>
      <c r="AP15" s="80" t="b">
        <v>0</v>
      </c>
      <c r="AQ15" s="88" t="s">
        <v>1079</v>
      </c>
      <c r="AR15" s="80" t="s">
        <v>197</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8">
        <v>0</v>
      </c>
      <c r="BG15" s="49">
        <v>0</v>
      </c>
      <c r="BH15" s="48">
        <v>0</v>
      </c>
      <c r="BI15" s="49">
        <v>0</v>
      </c>
      <c r="BJ15" s="48">
        <v>0</v>
      </c>
      <c r="BK15" s="49">
        <v>0</v>
      </c>
      <c r="BL15" s="48">
        <v>25</v>
      </c>
      <c r="BM15" s="49">
        <v>100</v>
      </c>
      <c r="BN15" s="48">
        <v>25</v>
      </c>
    </row>
    <row r="16" spans="1:66" ht="15">
      <c r="A16" s="65" t="s">
        <v>248</v>
      </c>
      <c r="B16" s="65" t="s">
        <v>253</v>
      </c>
      <c r="C16" s="66" t="s">
        <v>862</v>
      </c>
      <c r="D16" s="67">
        <v>3</v>
      </c>
      <c r="E16" s="68" t="s">
        <v>132</v>
      </c>
      <c r="F16" s="69">
        <v>32</v>
      </c>
      <c r="G16" s="66"/>
      <c r="H16" s="70"/>
      <c r="I16" s="71"/>
      <c r="J16" s="71"/>
      <c r="K16" s="34" t="s">
        <v>65</v>
      </c>
      <c r="L16" s="78">
        <v>16</v>
      </c>
      <c r="M16" s="78"/>
      <c r="N16" s="73"/>
      <c r="O16" s="80" t="s">
        <v>257</v>
      </c>
      <c r="P16" s="82">
        <v>43782.386516203704</v>
      </c>
      <c r="Q16" s="80" t="s">
        <v>886</v>
      </c>
      <c r="R16" s="80"/>
      <c r="S16" s="80"/>
      <c r="T16" s="80" t="s">
        <v>534</v>
      </c>
      <c r="U16" s="80"/>
      <c r="V16" s="84" t="s">
        <v>283</v>
      </c>
      <c r="W16" s="82">
        <v>43782.386516203704</v>
      </c>
      <c r="X16" s="86">
        <v>43782</v>
      </c>
      <c r="Y16" s="88" t="s">
        <v>940</v>
      </c>
      <c r="Z16" s="84" t="s">
        <v>988</v>
      </c>
      <c r="AA16" s="80"/>
      <c r="AB16" s="80"/>
      <c r="AC16" s="88" t="s">
        <v>1041</v>
      </c>
      <c r="AD16" s="80"/>
      <c r="AE16" s="80" t="b">
        <v>0</v>
      </c>
      <c r="AF16" s="80">
        <v>0</v>
      </c>
      <c r="AG16" s="88" t="s">
        <v>293</v>
      </c>
      <c r="AH16" s="80" t="b">
        <v>0</v>
      </c>
      <c r="AI16" s="80" t="s">
        <v>298</v>
      </c>
      <c r="AJ16" s="80"/>
      <c r="AK16" s="88" t="s">
        <v>293</v>
      </c>
      <c r="AL16" s="80" t="b">
        <v>0</v>
      </c>
      <c r="AM16" s="80">
        <v>7</v>
      </c>
      <c r="AN16" s="88" t="s">
        <v>1086</v>
      </c>
      <c r="AO16" s="80" t="s">
        <v>304</v>
      </c>
      <c r="AP16" s="80" t="b">
        <v>0</v>
      </c>
      <c r="AQ16" s="88" t="s">
        <v>1086</v>
      </c>
      <c r="AR16" s="80" t="s">
        <v>197</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248</v>
      </c>
      <c r="B17" s="65" t="s">
        <v>878</v>
      </c>
      <c r="C17" s="66" t="s">
        <v>862</v>
      </c>
      <c r="D17" s="67">
        <v>3</v>
      </c>
      <c r="E17" s="68" t="s">
        <v>132</v>
      </c>
      <c r="F17" s="69">
        <v>32</v>
      </c>
      <c r="G17" s="66"/>
      <c r="H17" s="70"/>
      <c r="I17" s="71"/>
      <c r="J17" s="71"/>
      <c r="K17" s="34" t="s">
        <v>65</v>
      </c>
      <c r="L17" s="78">
        <v>17</v>
      </c>
      <c r="M17" s="78"/>
      <c r="N17" s="73"/>
      <c r="O17" s="80" t="s">
        <v>258</v>
      </c>
      <c r="P17" s="82">
        <v>43782.386516203704</v>
      </c>
      <c r="Q17" s="80" t="s">
        <v>886</v>
      </c>
      <c r="R17" s="80"/>
      <c r="S17" s="80"/>
      <c r="T17" s="80" t="s">
        <v>534</v>
      </c>
      <c r="U17" s="80"/>
      <c r="V17" s="84" t="s">
        <v>283</v>
      </c>
      <c r="W17" s="82">
        <v>43782.386516203704</v>
      </c>
      <c r="X17" s="86">
        <v>43782</v>
      </c>
      <c r="Y17" s="88" t="s">
        <v>940</v>
      </c>
      <c r="Z17" s="84" t="s">
        <v>988</v>
      </c>
      <c r="AA17" s="80"/>
      <c r="AB17" s="80"/>
      <c r="AC17" s="88" t="s">
        <v>1041</v>
      </c>
      <c r="AD17" s="80"/>
      <c r="AE17" s="80" t="b">
        <v>0</v>
      </c>
      <c r="AF17" s="80">
        <v>0</v>
      </c>
      <c r="AG17" s="88" t="s">
        <v>293</v>
      </c>
      <c r="AH17" s="80" t="b">
        <v>0</v>
      </c>
      <c r="AI17" s="80" t="s">
        <v>298</v>
      </c>
      <c r="AJ17" s="80"/>
      <c r="AK17" s="88" t="s">
        <v>293</v>
      </c>
      <c r="AL17" s="80" t="b">
        <v>0</v>
      </c>
      <c r="AM17" s="80">
        <v>7</v>
      </c>
      <c r="AN17" s="88" t="s">
        <v>1086</v>
      </c>
      <c r="AO17" s="80" t="s">
        <v>304</v>
      </c>
      <c r="AP17" s="80" t="b">
        <v>0</v>
      </c>
      <c r="AQ17" s="88" t="s">
        <v>1086</v>
      </c>
      <c r="AR17" s="80" t="s">
        <v>197</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8">
        <v>2</v>
      </c>
      <c r="BG17" s="49">
        <v>5.882352941176471</v>
      </c>
      <c r="BH17" s="48">
        <v>1</v>
      </c>
      <c r="BI17" s="49">
        <v>2.9411764705882355</v>
      </c>
      <c r="BJ17" s="48">
        <v>0</v>
      </c>
      <c r="BK17" s="49">
        <v>0</v>
      </c>
      <c r="BL17" s="48">
        <v>31</v>
      </c>
      <c r="BM17" s="49">
        <v>91.17647058823529</v>
      </c>
      <c r="BN17" s="48">
        <v>34</v>
      </c>
    </row>
    <row r="18" spans="1:66" ht="15">
      <c r="A18" s="65" t="s">
        <v>867</v>
      </c>
      <c r="B18" s="65" t="s">
        <v>253</v>
      </c>
      <c r="C18" s="66" t="s">
        <v>862</v>
      </c>
      <c r="D18" s="67">
        <v>3</v>
      </c>
      <c r="E18" s="68" t="s">
        <v>132</v>
      </c>
      <c r="F18" s="69">
        <v>32</v>
      </c>
      <c r="G18" s="66"/>
      <c r="H18" s="70"/>
      <c r="I18" s="71"/>
      <c r="J18" s="71"/>
      <c r="K18" s="34" t="s">
        <v>65</v>
      </c>
      <c r="L18" s="78">
        <v>18</v>
      </c>
      <c r="M18" s="78"/>
      <c r="N18" s="73"/>
      <c r="O18" s="80" t="s">
        <v>257</v>
      </c>
      <c r="P18" s="82">
        <v>43782.51400462963</v>
      </c>
      <c r="Q18" s="80" t="s">
        <v>887</v>
      </c>
      <c r="R18" s="80"/>
      <c r="S18" s="80"/>
      <c r="T18" s="80" t="s">
        <v>534</v>
      </c>
      <c r="U18" s="80"/>
      <c r="V18" s="84" t="s">
        <v>927</v>
      </c>
      <c r="W18" s="82">
        <v>43782.51400462963</v>
      </c>
      <c r="X18" s="86">
        <v>43782</v>
      </c>
      <c r="Y18" s="88" t="s">
        <v>941</v>
      </c>
      <c r="Z18" s="84" t="s">
        <v>989</v>
      </c>
      <c r="AA18" s="80"/>
      <c r="AB18" s="80"/>
      <c r="AC18" s="88" t="s">
        <v>1042</v>
      </c>
      <c r="AD18" s="80"/>
      <c r="AE18" s="80" t="b">
        <v>0</v>
      </c>
      <c r="AF18" s="80">
        <v>0</v>
      </c>
      <c r="AG18" s="88" t="s">
        <v>293</v>
      </c>
      <c r="AH18" s="80" t="b">
        <v>0</v>
      </c>
      <c r="AI18" s="80" t="s">
        <v>298</v>
      </c>
      <c r="AJ18" s="80"/>
      <c r="AK18" s="88" t="s">
        <v>293</v>
      </c>
      <c r="AL18" s="80" t="b">
        <v>0</v>
      </c>
      <c r="AM18" s="80">
        <v>13</v>
      </c>
      <c r="AN18" s="88" t="s">
        <v>1087</v>
      </c>
      <c r="AO18" s="80" t="s">
        <v>304</v>
      </c>
      <c r="AP18" s="80" t="b">
        <v>0</v>
      </c>
      <c r="AQ18" s="88" t="s">
        <v>1087</v>
      </c>
      <c r="AR18" s="80" t="s">
        <v>197</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8"/>
      <c r="BG18" s="49"/>
      <c r="BH18" s="48"/>
      <c r="BI18" s="49"/>
      <c r="BJ18" s="48"/>
      <c r="BK18" s="49"/>
      <c r="BL18" s="48"/>
      <c r="BM18" s="49"/>
      <c r="BN18" s="48"/>
    </row>
    <row r="19" spans="1:66" ht="15">
      <c r="A19" s="65" t="s">
        <v>867</v>
      </c>
      <c r="B19" s="65" t="s">
        <v>878</v>
      </c>
      <c r="C19" s="66" t="s">
        <v>862</v>
      </c>
      <c r="D19" s="67">
        <v>3</v>
      </c>
      <c r="E19" s="68" t="s">
        <v>132</v>
      </c>
      <c r="F19" s="69">
        <v>32</v>
      </c>
      <c r="G19" s="66"/>
      <c r="H19" s="70"/>
      <c r="I19" s="71"/>
      <c r="J19" s="71"/>
      <c r="K19" s="34" t="s">
        <v>65</v>
      </c>
      <c r="L19" s="78">
        <v>19</v>
      </c>
      <c r="M19" s="78"/>
      <c r="N19" s="73"/>
      <c r="O19" s="80" t="s">
        <v>258</v>
      </c>
      <c r="P19" s="82">
        <v>43782.51400462963</v>
      </c>
      <c r="Q19" s="80" t="s">
        <v>887</v>
      </c>
      <c r="R19" s="80"/>
      <c r="S19" s="80"/>
      <c r="T19" s="80" t="s">
        <v>534</v>
      </c>
      <c r="U19" s="80"/>
      <c r="V19" s="84" t="s">
        <v>927</v>
      </c>
      <c r="W19" s="82">
        <v>43782.51400462963</v>
      </c>
      <c r="X19" s="86">
        <v>43782</v>
      </c>
      <c r="Y19" s="88" t="s">
        <v>941</v>
      </c>
      <c r="Z19" s="84" t="s">
        <v>989</v>
      </c>
      <c r="AA19" s="80"/>
      <c r="AB19" s="80"/>
      <c r="AC19" s="88" t="s">
        <v>1042</v>
      </c>
      <c r="AD19" s="80"/>
      <c r="AE19" s="80" t="b">
        <v>0</v>
      </c>
      <c r="AF19" s="80">
        <v>0</v>
      </c>
      <c r="AG19" s="88" t="s">
        <v>293</v>
      </c>
      <c r="AH19" s="80" t="b">
        <v>0</v>
      </c>
      <c r="AI19" s="80" t="s">
        <v>298</v>
      </c>
      <c r="AJ19" s="80"/>
      <c r="AK19" s="88" t="s">
        <v>293</v>
      </c>
      <c r="AL19" s="80" t="b">
        <v>0</v>
      </c>
      <c r="AM19" s="80">
        <v>13</v>
      </c>
      <c r="AN19" s="88" t="s">
        <v>1087</v>
      </c>
      <c r="AO19" s="80" t="s">
        <v>304</v>
      </c>
      <c r="AP19" s="80" t="b">
        <v>0</v>
      </c>
      <c r="AQ19" s="88" t="s">
        <v>1087</v>
      </c>
      <c r="AR19" s="80" t="s">
        <v>197</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8">
        <v>0</v>
      </c>
      <c r="BG19" s="49">
        <v>0</v>
      </c>
      <c r="BH19" s="48">
        <v>0</v>
      </c>
      <c r="BI19" s="49">
        <v>0</v>
      </c>
      <c r="BJ19" s="48">
        <v>0</v>
      </c>
      <c r="BK19" s="49">
        <v>0</v>
      </c>
      <c r="BL19" s="48">
        <v>42</v>
      </c>
      <c r="BM19" s="49">
        <v>100</v>
      </c>
      <c r="BN19" s="48">
        <v>42</v>
      </c>
    </row>
    <row r="20" spans="1:66" ht="15">
      <c r="A20" s="65" t="s">
        <v>868</v>
      </c>
      <c r="B20" s="65" t="s">
        <v>253</v>
      </c>
      <c r="C20" s="66" t="s">
        <v>862</v>
      </c>
      <c r="D20" s="67">
        <v>3</v>
      </c>
      <c r="E20" s="68" t="s">
        <v>132</v>
      </c>
      <c r="F20" s="69">
        <v>32</v>
      </c>
      <c r="G20" s="66"/>
      <c r="H20" s="70"/>
      <c r="I20" s="71"/>
      <c r="J20" s="71"/>
      <c r="K20" s="34" t="s">
        <v>65</v>
      </c>
      <c r="L20" s="78">
        <v>20</v>
      </c>
      <c r="M20" s="78"/>
      <c r="N20" s="73"/>
      <c r="O20" s="80" t="s">
        <v>257</v>
      </c>
      <c r="P20" s="82">
        <v>43782.51693287037</v>
      </c>
      <c r="Q20" s="80" t="s">
        <v>887</v>
      </c>
      <c r="R20" s="80"/>
      <c r="S20" s="80"/>
      <c r="T20" s="80" t="s">
        <v>534</v>
      </c>
      <c r="U20" s="80"/>
      <c r="V20" s="84" t="s">
        <v>928</v>
      </c>
      <c r="W20" s="82">
        <v>43782.51693287037</v>
      </c>
      <c r="X20" s="86">
        <v>43782</v>
      </c>
      <c r="Y20" s="88" t="s">
        <v>942</v>
      </c>
      <c r="Z20" s="84" t="s">
        <v>990</v>
      </c>
      <c r="AA20" s="80"/>
      <c r="AB20" s="80"/>
      <c r="AC20" s="88" t="s">
        <v>1043</v>
      </c>
      <c r="AD20" s="80"/>
      <c r="AE20" s="80" t="b">
        <v>0</v>
      </c>
      <c r="AF20" s="80">
        <v>0</v>
      </c>
      <c r="AG20" s="88" t="s">
        <v>293</v>
      </c>
      <c r="AH20" s="80" t="b">
        <v>0</v>
      </c>
      <c r="AI20" s="80" t="s">
        <v>298</v>
      </c>
      <c r="AJ20" s="80"/>
      <c r="AK20" s="88" t="s">
        <v>293</v>
      </c>
      <c r="AL20" s="80" t="b">
        <v>0</v>
      </c>
      <c r="AM20" s="80">
        <v>13</v>
      </c>
      <c r="AN20" s="88" t="s">
        <v>1087</v>
      </c>
      <c r="AO20" s="80" t="s">
        <v>305</v>
      </c>
      <c r="AP20" s="80" t="b">
        <v>0</v>
      </c>
      <c r="AQ20" s="88" t="s">
        <v>1087</v>
      </c>
      <c r="AR20" s="80" t="s">
        <v>197</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868</v>
      </c>
      <c r="B21" s="65" t="s">
        <v>878</v>
      </c>
      <c r="C21" s="66" t="s">
        <v>862</v>
      </c>
      <c r="D21" s="67">
        <v>3</v>
      </c>
      <c r="E21" s="68" t="s">
        <v>132</v>
      </c>
      <c r="F21" s="69">
        <v>32</v>
      </c>
      <c r="G21" s="66"/>
      <c r="H21" s="70"/>
      <c r="I21" s="71"/>
      <c r="J21" s="71"/>
      <c r="K21" s="34" t="s">
        <v>65</v>
      </c>
      <c r="L21" s="78">
        <v>21</v>
      </c>
      <c r="M21" s="78"/>
      <c r="N21" s="73"/>
      <c r="O21" s="80" t="s">
        <v>258</v>
      </c>
      <c r="P21" s="82">
        <v>43782.51693287037</v>
      </c>
      <c r="Q21" s="80" t="s">
        <v>887</v>
      </c>
      <c r="R21" s="80"/>
      <c r="S21" s="80"/>
      <c r="T21" s="80" t="s">
        <v>534</v>
      </c>
      <c r="U21" s="80"/>
      <c r="V21" s="84" t="s">
        <v>928</v>
      </c>
      <c r="W21" s="82">
        <v>43782.51693287037</v>
      </c>
      <c r="X21" s="86">
        <v>43782</v>
      </c>
      <c r="Y21" s="88" t="s">
        <v>942</v>
      </c>
      <c r="Z21" s="84" t="s">
        <v>990</v>
      </c>
      <c r="AA21" s="80"/>
      <c r="AB21" s="80"/>
      <c r="AC21" s="88" t="s">
        <v>1043</v>
      </c>
      <c r="AD21" s="80"/>
      <c r="AE21" s="80" t="b">
        <v>0</v>
      </c>
      <c r="AF21" s="80">
        <v>0</v>
      </c>
      <c r="AG21" s="88" t="s">
        <v>293</v>
      </c>
      <c r="AH21" s="80" t="b">
        <v>0</v>
      </c>
      <c r="AI21" s="80" t="s">
        <v>298</v>
      </c>
      <c r="AJ21" s="80"/>
      <c r="AK21" s="88" t="s">
        <v>293</v>
      </c>
      <c r="AL21" s="80" t="b">
        <v>0</v>
      </c>
      <c r="AM21" s="80">
        <v>13</v>
      </c>
      <c r="AN21" s="88" t="s">
        <v>1087</v>
      </c>
      <c r="AO21" s="80" t="s">
        <v>305</v>
      </c>
      <c r="AP21" s="80" t="b">
        <v>0</v>
      </c>
      <c r="AQ21" s="88" t="s">
        <v>1087</v>
      </c>
      <c r="AR21" s="80" t="s">
        <v>197</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8">
        <v>0</v>
      </c>
      <c r="BG21" s="49">
        <v>0</v>
      </c>
      <c r="BH21" s="48">
        <v>0</v>
      </c>
      <c r="BI21" s="49">
        <v>0</v>
      </c>
      <c r="BJ21" s="48">
        <v>0</v>
      </c>
      <c r="BK21" s="49">
        <v>0</v>
      </c>
      <c r="BL21" s="48">
        <v>42</v>
      </c>
      <c r="BM21" s="49">
        <v>100</v>
      </c>
      <c r="BN21" s="48">
        <v>42</v>
      </c>
    </row>
    <row r="22" spans="1:66" ht="15">
      <c r="A22" s="65" t="s">
        <v>869</v>
      </c>
      <c r="B22" s="65" t="s">
        <v>253</v>
      </c>
      <c r="C22" s="66" t="s">
        <v>862</v>
      </c>
      <c r="D22" s="67">
        <v>3</v>
      </c>
      <c r="E22" s="68" t="s">
        <v>132</v>
      </c>
      <c r="F22" s="69">
        <v>32</v>
      </c>
      <c r="G22" s="66"/>
      <c r="H22" s="70"/>
      <c r="I22" s="71"/>
      <c r="J22" s="71"/>
      <c r="K22" s="34" t="s">
        <v>65</v>
      </c>
      <c r="L22" s="78">
        <v>22</v>
      </c>
      <c r="M22" s="78"/>
      <c r="N22" s="73"/>
      <c r="O22" s="80" t="s">
        <v>257</v>
      </c>
      <c r="P22" s="82">
        <v>43782.54923611111</v>
      </c>
      <c r="Q22" s="80" t="s">
        <v>887</v>
      </c>
      <c r="R22" s="80"/>
      <c r="S22" s="80"/>
      <c r="T22" s="80" t="s">
        <v>534</v>
      </c>
      <c r="U22" s="80"/>
      <c r="V22" s="84" t="s">
        <v>929</v>
      </c>
      <c r="W22" s="82">
        <v>43782.54923611111</v>
      </c>
      <c r="X22" s="86">
        <v>43782</v>
      </c>
      <c r="Y22" s="88" t="s">
        <v>943</v>
      </c>
      <c r="Z22" s="84" t="s">
        <v>991</v>
      </c>
      <c r="AA22" s="80"/>
      <c r="AB22" s="80"/>
      <c r="AC22" s="88" t="s">
        <v>1044</v>
      </c>
      <c r="AD22" s="80"/>
      <c r="AE22" s="80" t="b">
        <v>0</v>
      </c>
      <c r="AF22" s="80">
        <v>0</v>
      </c>
      <c r="AG22" s="88" t="s">
        <v>293</v>
      </c>
      <c r="AH22" s="80" t="b">
        <v>0</v>
      </c>
      <c r="AI22" s="80" t="s">
        <v>298</v>
      </c>
      <c r="AJ22" s="80"/>
      <c r="AK22" s="88" t="s">
        <v>293</v>
      </c>
      <c r="AL22" s="80" t="b">
        <v>0</v>
      </c>
      <c r="AM22" s="80">
        <v>13</v>
      </c>
      <c r="AN22" s="88" t="s">
        <v>1087</v>
      </c>
      <c r="AO22" s="80" t="s">
        <v>301</v>
      </c>
      <c r="AP22" s="80" t="b">
        <v>0</v>
      </c>
      <c r="AQ22" s="88" t="s">
        <v>1087</v>
      </c>
      <c r="AR22" s="80" t="s">
        <v>197</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869</v>
      </c>
      <c r="B23" s="65" t="s">
        <v>878</v>
      </c>
      <c r="C23" s="66" t="s">
        <v>862</v>
      </c>
      <c r="D23" s="67">
        <v>3</v>
      </c>
      <c r="E23" s="68" t="s">
        <v>132</v>
      </c>
      <c r="F23" s="69">
        <v>32</v>
      </c>
      <c r="G23" s="66"/>
      <c r="H23" s="70"/>
      <c r="I23" s="71"/>
      <c r="J23" s="71"/>
      <c r="K23" s="34" t="s">
        <v>65</v>
      </c>
      <c r="L23" s="78">
        <v>23</v>
      </c>
      <c r="M23" s="78"/>
      <c r="N23" s="73"/>
      <c r="O23" s="80" t="s">
        <v>258</v>
      </c>
      <c r="P23" s="82">
        <v>43782.54923611111</v>
      </c>
      <c r="Q23" s="80" t="s">
        <v>887</v>
      </c>
      <c r="R23" s="80"/>
      <c r="S23" s="80"/>
      <c r="T23" s="80" t="s">
        <v>534</v>
      </c>
      <c r="U23" s="80"/>
      <c r="V23" s="84" t="s">
        <v>929</v>
      </c>
      <c r="W23" s="82">
        <v>43782.54923611111</v>
      </c>
      <c r="X23" s="86">
        <v>43782</v>
      </c>
      <c r="Y23" s="88" t="s">
        <v>943</v>
      </c>
      <c r="Z23" s="84" t="s">
        <v>991</v>
      </c>
      <c r="AA23" s="80"/>
      <c r="AB23" s="80"/>
      <c r="AC23" s="88" t="s">
        <v>1044</v>
      </c>
      <c r="AD23" s="80"/>
      <c r="AE23" s="80" t="b">
        <v>0</v>
      </c>
      <c r="AF23" s="80">
        <v>0</v>
      </c>
      <c r="AG23" s="88" t="s">
        <v>293</v>
      </c>
      <c r="AH23" s="80" t="b">
        <v>0</v>
      </c>
      <c r="AI23" s="80" t="s">
        <v>298</v>
      </c>
      <c r="AJ23" s="80"/>
      <c r="AK23" s="88" t="s">
        <v>293</v>
      </c>
      <c r="AL23" s="80" t="b">
        <v>0</v>
      </c>
      <c r="AM23" s="80">
        <v>13</v>
      </c>
      <c r="AN23" s="88" t="s">
        <v>1087</v>
      </c>
      <c r="AO23" s="80" t="s">
        <v>301</v>
      </c>
      <c r="AP23" s="80" t="b">
        <v>0</v>
      </c>
      <c r="AQ23" s="88" t="s">
        <v>1087</v>
      </c>
      <c r="AR23" s="80" t="s">
        <v>197</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8">
        <v>0</v>
      </c>
      <c r="BG23" s="49">
        <v>0</v>
      </c>
      <c r="BH23" s="48">
        <v>0</v>
      </c>
      <c r="BI23" s="49">
        <v>0</v>
      </c>
      <c r="BJ23" s="48">
        <v>0</v>
      </c>
      <c r="BK23" s="49">
        <v>0</v>
      </c>
      <c r="BL23" s="48">
        <v>42</v>
      </c>
      <c r="BM23" s="49">
        <v>100</v>
      </c>
      <c r="BN23" s="48">
        <v>42</v>
      </c>
    </row>
    <row r="24" spans="1:66" ht="15">
      <c r="A24" s="65" t="s">
        <v>870</v>
      </c>
      <c r="B24" s="65" t="s">
        <v>253</v>
      </c>
      <c r="C24" s="66" t="s">
        <v>862</v>
      </c>
      <c r="D24" s="67">
        <v>3</v>
      </c>
      <c r="E24" s="68" t="s">
        <v>132</v>
      </c>
      <c r="F24" s="69">
        <v>32</v>
      </c>
      <c r="G24" s="66"/>
      <c r="H24" s="70"/>
      <c r="I24" s="71"/>
      <c r="J24" s="71"/>
      <c r="K24" s="34" t="s">
        <v>65</v>
      </c>
      <c r="L24" s="78">
        <v>24</v>
      </c>
      <c r="M24" s="78"/>
      <c r="N24" s="73"/>
      <c r="O24" s="80" t="s">
        <v>257</v>
      </c>
      <c r="P24" s="82">
        <v>43782.5522337963</v>
      </c>
      <c r="Q24" s="80" t="s">
        <v>887</v>
      </c>
      <c r="R24" s="80"/>
      <c r="S24" s="80"/>
      <c r="T24" s="80" t="s">
        <v>534</v>
      </c>
      <c r="U24" s="80"/>
      <c r="V24" s="84" t="s">
        <v>930</v>
      </c>
      <c r="W24" s="82">
        <v>43782.5522337963</v>
      </c>
      <c r="X24" s="86">
        <v>43782</v>
      </c>
      <c r="Y24" s="88" t="s">
        <v>944</v>
      </c>
      <c r="Z24" s="84" t="s">
        <v>992</v>
      </c>
      <c r="AA24" s="80"/>
      <c r="AB24" s="80"/>
      <c r="AC24" s="88" t="s">
        <v>1045</v>
      </c>
      <c r="AD24" s="80"/>
      <c r="AE24" s="80" t="b">
        <v>0</v>
      </c>
      <c r="AF24" s="80">
        <v>0</v>
      </c>
      <c r="AG24" s="88" t="s">
        <v>293</v>
      </c>
      <c r="AH24" s="80" t="b">
        <v>0</v>
      </c>
      <c r="AI24" s="80" t="s">
        <v>298</v>
      </c>
      <c r="AJ24" s="80"/>
      <c r="AK24" s="88" t="s">
        <v>293</v>
      </c>
      <c r="AL24" s="80" t="b">
        <v>0</v>
      </c>
      <c r="AM24" s="80">
        <v>13</v>
      </c>
      <c r="AN24" s="88" t="s">
        <v>1087</v>
      </c>
      <c r="AO24" s="80" t="s">
        <v>302</v>
      </c>
      <c r="AP24" s="80" t="b">
        <v>0</v>
      </c>
      <c r="AQ24" s="88" t="s">
        <v>1087</v>
      </c>
      <c r="AR24" s="80" t="s">
        <v>197</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870</v>
      </c>
      <c r="B25" s="65" t="s">
        <v>878</v>
      </c>
      <c r="C25" s="66" t="s">
        <v>862</v>
      </c>
      <c r="D25" s="67">
        <v>3</v>
      </c>
      <c r="E25" s="68" t="s">
        <v>132</v>
      </c>
      <c r="F25" s="69">
        <v>32</v>
      </c>
      <c r="G25" s="66"/>
      <c r="H25" s="70"/>
      <c r="I25" s="71"/>
      <c r="J25" s="71"/>
      <c r="K25" s="34" t="s">
        <v>65</v>
      </c>
      <c r="L25" s="78">
        <v>25</v>
      </c>
      <c r="M25" s="78"/>
      <c r="N25" s="73"/>
      <c r="O25" s="80" t="s">
        <v>258</v>
      </c>
      <c r="P25" s="82">
        <v>43782.5522337963</v>
      </c>
      <c r="Q25" s="80" t="s">
        <v>887</v>
      </c>
      <c r="R25" s="80"/>
      <c r="S25" s="80"/>
      <c r="T25" s="80" t="s">
        <v>534</v>
      </c>
      <c r="U25" s="80"/>
      <c r="V25" s="84" t="s">
        <v>930</v>
      </c>
      <c r="W25" s="82">
        <v>43782.5522337963</v>
      </c>
      <c r="X25" s="86">
        <v>43782</v>
      </c>
      <c r="Y25" s="88" t="s">
        <v>944</v>
      </c>
      <c r="Z25" s="84" t="s">
        <v>992</v>
      </c>
      <c r="AA25" s="80"/>
      <c r="AB25" s="80"/>
      <c r="AC25" s="88" t="s">
        <v>1045</v>
      </c>
      <c r="AD25" s="80"/>
      <c r="AE25" s="80" t="b">
        <v>0</v>
      </c>
      <c r="AF25" s="80">
        <v>0</v>
      </c>
      <c r="AG25" s="88" t="s">
        <v>293</v>
      </c>
      <c r="AH25" s="80" t="b">
        <v>0</v>
      </c>
      <c r="AI25" s="80" t="s">
        <v>298</v>
      </c>
      <c r="AJ25" s="80"/>
      <c r="AK25" s="88" t="s">
        <v>293</v>
      </c>
      <c r="AL25" s="80" t="b">
        <v>0</v>
      </c>
      <c r="AM25" s="80">
        <v>13</v>
      </c>
      <c r="AN25" s="88" t="s">
        <v>1087</v>
      </c>
      <c r="AO25" s="80" t="s">
        <v>302</v>
      </c>
      <c r="AP25" s="80" t="b">
        <v>0</v>
      </c>
      <c r="AQ25" s="88" t="s">
        <v>1087</v>
      </c>
      <c r="AR25" s="80" t="s">
        <v>197</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8">
        <v>0</v>
      </c>
      <c r="BG25" s="49">
        <v>0</v>
      </c>
      <c r="BH25" s="48">
        <v>0</v>
      </c>
      <c r="BI25" s="49">
        <v>0</v>
      </c>
      <c r="BJ25" s="48">
        <v>0</v>
      </c>
      <c r="BK25" s="49">
        <v>0</v>
      </c>
      <c r="BL25" s="48">
        <v>42</v>
      </c>
      <c r="BM25" s="49">
        <v>100</v>
      </c>
      <c r="BN25" s="48">
        <v>42</v>
      </c>
    </row>
    <row r="26" spans="1:66" ht="15">
      <c r="A26" s="65" t="s">
        <v>254</v>
      </c>
      <c r="B26" s="65" t="s">
        <v>253</v>
      </c>
      <c r="C26" s="66" t="s">
        <v>862</v>
      </c>
      <c r="D26" s="67">
        <v>3</v>
      </c>
      <c r="E26" s="68" t="s">
        <v>132</v>
      </c>
      <c r="F26" s="69">
        <v>32</v>
      </c>
      <c r="G26" s="66"/>
      <c r="H26" s="70"/>
      <c r="I26" s="71"/>
      <c r="J26" s="71"/>
      <c r="K26" s="34" t="s">
        <v>65</v>
      </c>
      <c r="L26" s="78">
        <v>26</v>
      </c>
      <c r="M26" s="78"/>
      <c r="N26" s="73"/>
      <c r="O26" s="80" t="s">
        <v>257</v>
      </c>
      <c r="P26" s="82">
        <v>43782.559537037036</v>
      </c>
      <c r="Q26" s="80" t="s">
        <v>887</v>
      </c>
      <c r="R26" s="80"/>
      <c r="S26" s="80"/>
      <c r="T26" s="80" t="s">
        <v>534</v>
      </c>
      <c r="U26" s="80"/>
      <c r="V26" s="84" t="s">
        <v>445</v>
      </c>
      <c r="W26" s="82">
        <v>43782.559537037036</v>
      </c>
      <c r="X26" s="86">
        <v>43782</v>
      </c>
      <c r="Y26" s="88" t="s">
        <v>945</v>
      </c>
      <c r="Z26" s="84" t="s">
        <v>993</v>
      </c>
      <c r="AA26" s="80"/>
      <c r="AB26" s="80"/>
      <c r="AC26" s="88" t="s">
        <v>1046</v>
      </c>
      <c r="AD26" s="80"/>
      <c r="AE26" s="80" t="b">
        <v>0</v>
      </c>
      <c r="AF26" s="80">
        <v>0</v>
      </c>
      <c r="AG26" s="88" t="s">
        <v>293</v>
      </c>
      <c r="AH26" s="80" t="b">
        <v>0</v>
      </c>
      <c r="AI26" s="80" t="s">
        <v>298</v>
      </c>
      <c r="AJ26" s="80"/>
      <c r="AK26" s="88" t="s">
        <v>293</v>
      </c>
      <c r="AL26" s="80" t="b">
        <v>0</v>
      </c>
      <c r="AM26" s="80">
        <v>13</v>
      </c>
      <c r="AN26" s="88" t="s">
        <v>1087</v>
      </c>
      <c r="AO26" s="80" t="s">
        <v>303</v>
      </c>
      <c r="AP26" s="80" t="b">
        <v>0</v>
      </c>
      <c r="AQ26" s="88" t="s">
        <v>1087</v>
      </c>
      <c r="AR26" s="80" t="s">
        <v>197</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254</v>
      </c>
      <c r="B27" s="65" t="s">
        <v>878</v>
      </c>
      <c r="C27" s="66" t="s">
        <v>862</v>
      </c>
      <c r="D27" s="67">
        <v>3</v>
      </c>
      <c r="E27" s="68" t="s">
        <v>132</v>
      </c>
      <c r="F27" s="69">
        <v>32</v>
      </c>
      <c r="G27" s="66"/>
      <c r="H27" s="70"/>
      <c r="I27" s="71"/>
      <c r="J27" s="71"/>
      <c r="K27" s="34" t="s">
        <v>65</v>
      </c>
      <c r="L27" s="78">
        <v>27</v>
      </c>
      <c r="M27" s="78"/>
      <c r="N27" s="73"/>
      <c r="O27" s="80" t="s">
        <v>258</v>
      </c>
      <c r="P27" s="82">
        <v>43782.559537037036</v>
      </c>
      <c r="Q27" s="80" t="s">
        <v>887</v>
      </c>
      <c r="R27" s="80"/>
      <c r="S27" s="80"/>
      <c r="T27" s="80" t="s">
        <v>534</v>
      </c>
      <c r="U27" s="80"/>
      <c r="V27" s="84" t="s">
        <v>445</v>
      </c>
      <c r="W27" s="82">
        <v>43782.559537037036</v>
      </c>
      <c r="X27" s="86">
        <v>43782</v>
      </c>
      <c r="Y27" s="88" t="s">
        <v>945</v>
      </c>
      <c r="Z27" s="84" t="s">
        <v>993</v>
      </c>
      <c r="AA27" s="80"/>
      <c r="AB27" s="80"/>
      <c r="AC27" s="88" t="s">
        <v>1046</v>
      </c>
      <c r="AD27" s="80"/>
      <c r="AE27" s="80" t="b">
        <v>0</v>
      </c>
      <c r="AF27" s="80">
        <v>0</v>
      </c>
      <c r="AG27" s="88" t="s">
        <v>293</v>
      </c>
      <c r="AH27" s="80" t="b">
        <v>0</v>
      </c>
      <c r="AI27" s="80" t="s">
        <v>298</v>
      </c>
      <c r="AJ27" s="80"/>
      <c r="AK27" s="88" t="s">
        <v>293</v>
      </c>
      <c r="AL27" s="80" t="b">
        <v>0</v>
      </c>
      <c r="AM27" s="80">
        <v>13</v>
      </c>
      <c r="AN27" s="88" t="s">
        <v>1087</v>
      </c>
      <c r="AO27" s="80" t="s">
        <v>303</v>
      </c>
      <c r="AP27" s="80" t="b">
        <v>0</v>
      </c>
      <c r="AQ27" s="88" t="s">
        <v>1087</v>
      </c>
      <c r="AR27" s="80" t="s">
        <v>197</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42</v>
      </c>
      <c r="BM27" s="49">
        <v>100</v>
      </c>
      <c r="BN27" s="48">
        <v>42</v>
      </c>
    </row>
    <row r="28" spans="1:66" ht="15">
      <c r="A28" s="65" t="s">
        <v>871</v>
      </c>
      <c r="B28" s="65" t="s">
        <v>253</v>
      </c>
      <c r="C28" s="66" t="s">
        <v>862</v>
      </c>
      <c r="D28" s="67">
        <v>3</v>
      </c>
      <c r="E28" s="68" t="s">
        <v>132</v>
      </c>
      <c r="F28" s="69">
        <v>32</v>
      </c>
      <c r="G28" s="66"/>
      <c r="H28" s="70"/>
      <c r="I28" s="71"/>
      <c r="J28" s="71"/>
      <c r="K28" s="34" t="s">
        <v>65</v>
      </c>
      <c r="L28" s="78">
        <v>28</v>
      </c>
      <c r="M28" s="78"/>
      <c r="N28" s="73"/>
      <c r="O28" s="80" t="s">
        <v>257</v>
      </c>
      <c r="P28" s="82">
        <v>43782.56920138889</v>
      </c>
      <c r="Q28" s="80" t="s">
        <v>887</v>
      </c>
      <c r="R28" s="80"/>
      <c r="S28" s="80"/>
      <c r="T28" s="80" t="s">
        <v>534</v>
      </c>
      <c r="U28" s="80"/>
      <c r="V28" s="84" t="s">
        <v>931</v>
      </c>
      <c r="W28" s="82">
        <v>43782.56920138889</v>
      </c>
      <c r="X28" s="86">
        <v>43782</v>
      </c>
      <c r="Y28" s="88" t="s">
        <v>946</v>
      </c>
      <c r="Z28" s="84" t="s">
        <v>994</v>
      </c>
      <c r="AA28" s="80"/>
      <c r="AB28" s="80"/>
      <c r="AC28" s="88" t="s">
        <v>1047</v>
      </c>
      <c r="AD28" s="80"/>
      <c r="AE28" s="80" t="b">
        <v>0</v>
      </c>
      <c r="AF28" s="80">
        <v>0</v>
      </c>
      <c r="AG28" s="88" t="s">
        <v>293</v>
      </c>
      <c r="AH28" s="80" t="b">
        <v>0</v>
      </c>
      <c r="AI28" s="80" t="s">
        <v>298</v>
      </c>
      <c r="AJ28" s="80"/>
      <c r="AK28" s="88" t="s">
        <v>293</v>
      </c>
      <c r="AL28" s="80" t="b">
        <v>0</v>
      </c>
      <c r="AM28" s="80">
        <v>13</v>
      </c>
      <c r="AN28" s="88" t="s">
        <v>1087</v>
      </c>
      <c r="AO28" s="80" t="s">
        <v>303</v>
      </c>
      <c r="AP28" s="80" t="b">
        <v>0</v>
      </c>
      <c r="AQ28" s="88" t="s">
        <v>1087</v>
      </c>
      <c r="AR28" s="80" t="s">
        <v>197</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871</v>
      </c>
      <c r="B29" s="65" t="s">
        <v>878</v>
      </c>
      <c r="C29" s="66" t="s">
        <v>862</v>
      </c>
      <c r="D29" s="67">
        <v>3</v>
      </c>
      <c r="E29" s="68" t="s">
        <v>132</v>
      </c>
      <c r="F29" s="69">
        <v>32</v>
      </c>
      <c r="G29" s="66"/>
      <c r="H29" s="70"/>
      <c r="I29" s="71"/>
      <c r="J29" s="71"/>
      <c r="K29" s="34" t="s">
        <v>65</v>
      </c>
      <c r="L29" s="78">
        <v>29</v>
      </c>
      <c r="M29" s="78"/>
      <c r="N29" s="73"/>
      <c r="O29" s="80" t="s">
        <v>258</v>
      </c>
      <c r="P29" s="82">
        <v>43782.56920138889</v>
      </c>
      <c r="Q29" s="80" t="s">
        <v>887</v>
      </c>
      <c r="R29" s="80"/>
      <c r="S29" s="80"/>
      <c r="T29" s="80" t="s">
        <v>534</v>
      </c>
      <c r="U29" s="80"/>
      <c r="V29" s="84" t="s">
        <v>931</v>
      </c>
      <c r="W29" s="82">
        <v>43782.56920138889</v>
      </c>
      <c r="X29" s="86">
        <v>43782</v>
      </c>
      <c r="Y29" s="88" t="s">
        <v>946</v>
      </c>
      <c r="Z29" s="84" t="s">
        <v>994</v>
      </c>
      <c r="AA29" s="80"/>
      <c r="AB29" s="80"/>
      <c r="AC29" s="88" t="s">
        <v>1047</v>
      </c>
      <c r="AD29" s="80"/>
      <c r="AE29" s="80" t="b">
        <v>0</v>
      </c>
      <c r="AF29" s="80">
        <v>0</v>
      </c>
      <c r="AG29" s="88" t="s">
        <v>293</v>
      </c>
      <c r="AH29" s="80" t="b">
        <v>0</v>
      </c>
      <c r="AI29" s="80" t="s">
        <v>298</v>
      </c>
      <c r="AJ29" s="80"/>
      <c r="AK29" s="88" t="s">
        <v>293</v>
      </c>
      <c r="AL29" s="80" t="b">
        <v>0</v>
      </c>
      <c r="AM29" s="80">
        <v>13</v>
      </c>
      <c r="AN29" s="88" t="s">
        <v>1087</v>
      </c>
      <c r="AO29" s="80" t="s">
        <v>303</v>
      </c>
      <c r="AP29" s="80" t="b">
        <v>0</v>
      </c>
      <c r="AQ29" s="88" t="s">
        <v>1087</v>
      </c>
      <c r="AR29" s="80" t="s">
        <v>197</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8">
        <v>0</v>
      </c>
      <c r="BG29" s="49">
        <v>0</v>
      </c>
      <c r="BH29" s="48">
        <v>0</v>
      </c>
      <c r="BI29" s="49">
        <v>0</v>
      </c>
      <c r="BJ29" s="48">
        <v>0</v>
      </c>
      <c r="BK29" s="49">
        <v>0</v>
      </c>
      <c r="BL29" s="48">
        <v>42</v>
      </c>
      <c r="BM29" s="49">
        <v>100</v>
      </c>
      <c r="BN29" s="48">
        <v>42</v>
      </c>
    </row>
    <row r="30" spans="1:66" ht="15">
      <c r="A30" s="65" t="s">
        <v>240</v>
      </c>
      <c r="B30" s="65" t="s">
        <v>253</v>
      </c>
      <c r="C30" s="66" t="s">
        <v>863</v>
      </c>
      <c r="D30" s="67">
        <v>4.75</v>
      </c>
      <c r="E30" s="68" t="s">
        <v>136</v>
      </c>
      <c r="F30" s="69">
        <v>28.75</v>
      </c>
      <c r="G30" s="66"/>
      <c r="H30" s="70"/>
      <c r="I30" s="71"/>
      <c r="J30" s="71"/>
      <c r="K30" s="34" t="s">
        <v>65</v>
      </c>
      <c r="L30" s="78">
        <v>30</v>
      </c>
      <c r="M30" s="78"/>
      <c r="N30" s="73"/>
      <c r="O30" s="80" t="s">
        <v>257</v>
      </c>
      <c r="P30" s="82">
        <v>43782.394849537035</v>
      </c>
      <c r="Q30" s="80" t="s">
        <v>886</v>
      </c>
      <c r="R30" s="80"/>
      <c r="S30" s="80"/>
      <c r="T30" s="80" t="s">
        <v>534</v>
      </c>
      <c r="U30" s="80"/>
      <c r="V30" s="84" t="s">
        <v>276</v>
      </c>
      <c r="W30" s="82">
        <v>43782.394849537035</v>
      </c>
      <c r="X30" s="86">
        <v>43782</v>
      </c>
      <c r="Y30" s="88" t="s">
        <v>947</v>
      </c>
      <c r="Z30" s="84" t="s">
        <v>995</v>
      </c>
      <c r="AA30" s="80"/>
      <c r="AB30" s="80"/>
      <c r="AC30" s="88" t="s">
        <v>1048</v>
      </c>
      <c r="AD30" s="80"/>
      <c r="AE30" s="80" t="b">
        <v>0</v>
      </c>
      <c r="AF30" s="80">
        <v>0</v>
      </c>
      <c r="AG30" s="88" t="s">
        <v>293</v>
      </c>
      <c r="AH30" s="80" t="b">
        <v>0</v>
      </c>
      <c r="AI30" s="80" t="s">
        <v>298</v>
      </c>
      <c r="AJ30" s="80"/>
      <c r="AK30" s="88" t="s">
        <v>293</v>
      </c>
      <c r="AL30" s="80" t="b">
        <v>0</v>
      </c>
      <c r="AM30" s="80">
        <v>7</v>
      </c>
      <c r="AN30" s="88" t="s">
        <v>1086</v>
      </c>
      <c r="AO30" s="80" t="s">
        <v>304</v>
      </c>
      <c r="AP30" s="80" t="b">
        <v>0</v>
      </c>
      <c r="AQ30" s="88" t="s">
        <v>1086</v>
      </c>
      <c r="AR30" s="80" t="s">
        <v>197</v>
      </c>
      <c r="AS30" s="80">
        <v>0</v>
      </c>
      <c r="AT30" s="80">
        <v>0</v>
      </c>
      <c r="AU30" s="80"/>
      <c r="AV30" s="80"/>
      <c r="AW30" s="80"/>
      <c r="AX30" s="80"/>
      <c r="AY30" s="80"/>
      <c r="AZ30" s="80"/>
      <c r="BA30" s="80"/>
      <c r="BB30" s="80"/>
      <c r="BC30" s="80">
        <v>2</v>
      </c>
      <c r="BD30" s="79" t="str">
        <f>REPLACE(INDEX(GroupVertices[Group],MATCH(Edges[[#This Row],[Vertex 1]],GroupVertices[Vertex],0)),1,1,"")</f>
        <v>2</v>
      </c>
      <c r="BE30" s="79" t="str">
        <f>REPLACE(INDEX(GroupVertices[Group],MATCH(Edges[[#This Row],[Vertex 2]],GroupVertices[Vertex],0)),1,1,"")</f>
        <v>2</v>
      </c>
      <c r="BF30" s="48"/>
      <c r="BG30" s="49"/>
      <c r="BH30" s="48"/>
      <c r="BI30" s="49"/>
      <c r="BJ30" s="48"/>
      <c r="BK30" s="49"/>
      <c r="BL30" s="48"/>
      <c r="BM30" s="49"/>
      <c r="BN30" s="48"/>
    </row>
    <row r="31" spans="1:66" ht="15">
      <c r="A31" s="65" t="s">
        <v>240</v>
      </c>
      <c r="B31" s="65" t="s">
        <v>878</v>
      </c>
      <c r="C31" s="66" t="s">
        <v>863</v>
      </c>
      <c r="D31" s="67">
        <v>4.75</v>
      </c>
      <c r="E31" s="68" t="s">
        <v>136</v>
      </c>
      <c r="F31" s="69">
        <v>28.75</v>
      </c>
      <c r="G31" s="66"/>
      <c r="H31" s="70"/>
      <c r="I31" s="71"/>
      <c r="J31" s="71"/>
      <c r="K31" s="34" t="s">
        <v>65</v>
      </c>
      <c r="L31" s="78">
        <v>31</v>
      </c>
      <c r="M31" s="78"/>
      <c r="N31" s="73"/>
      <c r="O31" s="80" t="s">
        <v>258</v>
      </c>
      <c r="P31" s="82">
        <v>43782.394849537035</v>
      </c>
      <c r="Q31" s="80" t="s">
        <v>886</v>
      </c>
      <c r="R31" s="80"/>
      <c r="S31" s="80"/>
      <c r="T31" s="80" t="s">
        <v>534</v>
      </c>
      <c r="U31" s="80"/>
      <c r="V31" s="84" t="s">
        <v>276</v>
      </c>
      <c r="W31" s="82">
        <v>43782.394849537035</v>
      </c>
      <c r="X31" s="86">
        <v>43782</v>
      </c>
      <c r="Y31" s="88" t="s">
        <v>947</v>
      </c>
      <c r="Z31" s="84" t="s">
        <v>995</v>
      </c>
      <c r="AA31" s="80"/>
      <c r="AB31" s="80"/>
      <c r="AC31" s="88" t="s">
        <v>1048</v>
      </c>
      <c r="AD31" s="80"/>
      <c r="AE31" s="80" t="b">
        <v>0</v>
      </c>
      <c r="AF31" s="80">
        <v>0</v>
      </c>
      <c r="AG31" s="88" t="s">
        <v>293</v>
      </c>
      <c r="AH31" s="80" t="b">
        <v>0</v>
      </c>
      <c r="AI31" s="80" t="s">
        <v>298</v>
      </c>
      <c r="AJ31" s="80"/>
      <c r="AK31" s="88" t="s">
        <v>293</v>
      </c>
      <c r="AL31" s="80" t="b">
        <v>0</v>
      </c>
      <c r="AM31" s="80">
        <v>7</v>
      </c>
      <c r="AN31" s="88" t="s">
        <v>1086</v>
      </c>
      <c r="AO31" s="80" t="s">
        <v>304</v>
      </c>
      <c r="AP31" s="80" t="b">
        <v>0</v>
      </c>
      <c r="AQ31" s="88" t="s">
        <v>1086</v>
      </c>
      <c r="AR31" s="80" t="s">
        <v>197</v>
      </c>
      <c r="AS31" s="80">
        <v>0</v>
      </c>
      <c r="AT31" s="80">
        <v>0</v>
      </c>
      <c r="AU31" s="80"/>
      <c r="AV31" s="80"/>
      <c r="AW31" s="80"/>
      <c r="AX31" s="80"/>
      <c r="AY31" s="80"/>
      <c r="AZ31" s="80"/>
      <c r="BA31" s="80"/>
      <c r="BB31" s="80"/>
      <c r="BC31" s="80">
        <v>2</v>
      </c>
      <c r="BD31" s="79" t="str">
        <f>REPLACE(INDEX(GroupVertices[Group],MATCH(Edges[[#This Row],[Vertex 1]],GroupVertices[Vertex],0)),1,1,"")</f>
        <v>2</v>
      </c>
      <c r="BE31" s="79" t="str">
        <f>REPLACE(INDEX(GroupVertices[Group],MATCH(Edges[[#This Row],[Vertex 2]],GroupVertices[Vertex],0)),1,1,"")</f>
        <v>2</v>
      </c>
      <c r="BF31" s="48">
        <v>2</v>
      </c>
      <c r="BG31" s="49">
        <v>5.882352941176471</v>
      </c>
      <c r="BH31" s="48">
        <v>1</v>
      </c>
      <c r="BI31" s="49">
        <v>2.9411764705882355</v>
      </c>
      <c r="BJ31" s="48">
        <v>0</v>
      </c>
      <c r="BK31" s="49">
        <v>0</v>
      </c>
      <c r="BL31" s="48">
        <v>31</v>
      </c>
      <c r="BM31" s="49">
        <v>91.17647058823529</v>
      </c>
      <c r="BN31" s="48">
        <v>34</v>
      </c>
    </row>
    <row r="32" spans="1:66" ht="15">
      <c r="A32" s="65" t="s">
        <v>240</v>
      </c>
      <c r="B32" s="65" t="s">
        <v>253</v>
      </c>
      <c r="C32" s="66" t="s">
        <v>863</v>
      </c>
      <c r="D32" s="67">
        <v>4.75</v>
      </c>
      <c r="E32" s="68" t="s">
        <v>136</v>
      </c>
      <c r="F32" s="69">
        <v>28.75</v>
      </c>
      <c r="G32" s="66"/>
      <c r="H32" s="70"/>
      <c r="I32" s="71"/>
      <c r="J32" s="71"/>
      <c r="K32" s="34" t="s">
        <v>65</v>
      </c>
      <c r="L32" s="78">
        <v>32</v>
      </c>
      <c r="M32" s="78"/>
      <c r="N32" s="73"/>
      <c r="O32" s="80" t="s">
        <v>257</v>
      </c>
      <c r="P32" s="82">
        <v>43782.65076388889</v>
      </c>
      <c r="Q32" s="80" t="s">
        <v>887</v>
      </c>
      <c r="R32" s="80"/>
      <c r="S32" s="80"/>
      <c r="T32" s="80" t="s">
        <v>534</v>
      </c>
      <c r="U32" s="80"/>
      <c r="V32" s="84" t="s">
        <v>276</v>
      </c>
      <c r="W32" s="82">
        <v>43782.65076388889</v>
      </c>
      <c r="X32" s="86">
        <v>43782</v>
      </c>
      <c r="Y32" s="88" t="s">
        <v>948</v>
      </c>
      <c r="Z32" s="84" t="s">
        <v>996</v>
      </c>
      <c r="AA32" s="80"/>
      <c r="AB32" s="80"/>
      <c r="AC32" s="88" t="s">
        <v>1049</v>
      </c>
      <c r="AD32" s="80"/>
      <c r="AE32" s="80" t="b">
        <v>0</v>
      </c>
      <c r="AF32" s="80">
        <v>0</v>
      </c>
      <c r="AG32" s="88" t="s">
        <v>293</v>
      </c>
      <c r="AH32" s="80" t="b">
        <v>0</v>
      </c>
      <c r="AI32" s="80" t="s">
        <v>298</v>
      </c>
      <c r="AJ32" s="80"/>
      <c r="AK32" s="88" t="s">
        <v>293</v>
      </c>
      <c r="AL32" s="80" t="b">
        <v>0</v>
      </c>
      <c r="AM32" s="80">
        <v>13</v>
      </c>
      <c r="AN32" s="88" t="s">
        <v>1087</v>
      </c>
      <c r="AO32" s="80" t="s">
        <v>304</v>
      </c>
      <c r="AP32" s="80" t="b">
        <v>0</v>
      </c>
      <c r="AQ32" s="88" t="s">
        <v>1087</v>
      </c>
      <c r="AR32" s="80" t="s">
        <v>197</v>
      </c>
      <c r="AS32" s="80">
        <v>0</v>
      </c>
      <c r="AT32" s="80">
        <v>0</v>
      </c>
      <c r="AU32" s="80"/>
      <c r="AV32" s="80"/>
      <c r="AW32" s="80"/>
      <c r="AX32" s="80"/>
      <c r="AY32" s="80"/>
      <c r="AZ32" s="80"/>
      <c r="BA32" s="80"/>
      <c r="BB32" s="80"/>
      <c r="BC32" s="80">
        <v>2</v>
      </c>
      <c r="BD32" s="79" t="str">
        <f>REPLACE(INDEX(GroupVertices[Group],MATCH(Edges[[#This Row],[Vertex 1]],GroupVertices[Vertex],0)),1,1,"")</f>
        <v>2</v>
      </c>
      <c r="BE32" s="79" t="str">
        <f>REPLACE(INDEX(GroupVertices[Group],MATCH(Edges[[#This Row],[Vertex 2]],GroupVertices[Vertex],0)),1,1,"")</f>
        <v>2</v>
      </c>
      <c r="BF32" s="48"/>
      <c r="BG32" s="49"/>
      <c r="BH32" s="48"/>
      <c r="BI32" s="49"/>
      <c r="BJ32" s="48"/>
      <c r="BK32" s="49"/>
      <c r="BL32" s="48"/>
      <c r="BM32" s="49"/>
      <c r="BN32" s="48"/>
    </row>
    <row r="33" spans="1:66" ht="15">
      <c r="A33" s="65" t="s">
        <v>240</v>
      </c>
      <c r="B33" s="65" t="s">
        <v>878</v>
      </c>
      <c r="C33" s="66" t="s">
        <v>863</v>
      </c>
      <c r="D33" s="67">
        <v>4.75</v>
      </c>
      <c r="E33" s="68" t="s">
        <v>136</v>
      </c>
      <c r="F33" s="69">
        <v>28.75</v>
      </c>
      <c r="G33" s="66"/>
      <c r="H33" s="70"/>
      <c r="I33" s="71"/>
      <c r="J33" s="71"/>
      <c r="K33" s="34" t="s">
        <v>65</v>
      </c>
      <c r="L33" s="78">
        <v>33</v>
      </c>
      <c r="M33" s="78"/>
      <c r="N33" s="73"/>
      <c r="O33" s="80" t="s">
        <v>258</v>
      </c>
      <c r="P33" s="82">
        <v>43782.65076388889</v>
      </c>
      <c r="Q33" s="80" t="s">
        <v>887</v>
      </c>
      <c r="R33" s="80"/>
      <c r="S33" s="80"/>
      <c r="T33" s="80" t="s">
        <v>534</v>
      </c>
      <c r="U33" s="80"/>
      <c r="V33" s="84" t="s">
        <v>276</v>
      </c>
      <c r="W33" s="82">
        <v>43782.65076388889</v>
      </c>
      <c r="X33" s="86">
        <v>43782</v>
      </c>
      <c r="Y33" s="88" t="s">
        <v>948</v>
      </c>
      <c r="Z33" s="84" t="s">
        <v>996</v>
      </c>
      <c r="AA33" s="80"/>
      <c r="AB33" s="80"/>
      <c r="AC33" s="88" t="s">
        <v>1049</v>
      </c>
      <c r="AD33" s="80"/>
      <c r="AE33" s="80" t="b">
        <v>0</v>
      </c>
      <c r="AF33" s="80">
        <v>0</v>
      </c>
      <c r="AG33" s="88" t="s">
        <v>293</v>
      </c>
      <c r="AH33" s="80" t="b">
        <v>0</v>
      </c>
      <c r="AI33" s="80" t="s">
        <v>298</v>
      </c>
      <c r="AJ33" s="80"/>
      <c r="AK33" s="88" t="s">
        <v>293</v>
      </c>
      <c r="AL33" s="80" t="b">
        <v>0</v>
      </c>
      <c r="AM33" s="80">
        <v>13</v>
      </c>
      <c r="AN33" s="88" t="s">
        <v>1087</v>
      </c>
      <c r="AO33" s="80" t="s">
        <v>304</v>
      </c>
      <c r="AP33" s="80" t="b">
        <v>0</v>
      </c>
      <c r="AQ33" s="88" t="s">
        <v>1087</v>
      </c>
      <c r="AR33" s="80" t="s">
        <v>197</v>
      </c>
      <c r="AS33" s="80">
        <v>0</v>
      </c>
      <c r="AT33" s="80">
        <v>0</v>
      </c>
      <c r="AU33" s="80"/>
      <c r="AV33" s="80"/>
      <c r="AW33" s="80"/>
      <c r="AX33" s="80"/>
      <c r="AY33" s="80"/>
      <c r="AZ33" s="80"/>
      <c r="BA33" s="80"/>
      <c r="BB33" s="80"/>
      <c r="BC33" s="80">
        <v>2</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42</v>
      </c>
      <c r="BM33" s="49">
        <v>100</v>
      </c>
      <c r="BN33" s="48">
        <v>42</v>
      </c>
    </row>
    <row r="34" spans="1:66" ht="15">
      <c r="A34" s="65" t="s">
        <v>236</v>
      </c>
      <c r="B34" s="65" t="s">
        <v>253</v>
      </c>
      <c r="C34" s="66" t="s">
        <v>863</v>
      </c>
      <c r="D34" s="67">
        <v>4.75</v>
      </c>
      <c r="E34" s="68" t="s">
        <v>136</v>
      </c>
      <c r="F34" s="69">
        <v>28.75</v>
      </c>
      <c r="G34" s="66"/>
      <c r="H34" s="70"/>
      <c r="I34" s="71"/>
      <c r="J34" s="71"/>
      <c r="K34" s="34" t="s">
        <v>65</v>
      </c>
      <c r="L34" s="78">
        <v>34</v>
      </c>
      <c r="M34" s="78"/>
      <c r="N34" s="73"/>
      <c r="O34" s="80" t="s">
        <v>257</v>
      </c>
      <c r="P34" s="82">
        <v>43782.40849537037</v>
      </c>
      <c r="Q34" s="80" t="s">
        <v>886</v>
      </c>
      <c r="R34" s="80"/>
      <c r="S34" s="80"/>
      <c r="T34" s="80" t="s">
        <v>534</v>
      </c>
      <c r="U34" s="80"/>
      <c r="V34" s="84" t="s">
        <v>272</v>
      </c>
      <c r="W34" s="82">
        <v>43782.40849537037</v>
      </c>
      <c r="X34" s="86">
        <v>43782</v>
      </c>
      <c r="Y34" s="88" t="s">
        <v>949</v>
      </c>
      <c r="Z34" s="84" t="s">
        <v>997</v>
      </c>
      <c r="AA34" s="80"/>
      <c r="AB34" s="80"/>
      <c r="AC34" s="88" t="s">
        <v>1050</v>
      </c>
      <c r="AD34" s="80"/>
      <c r="AE34" s="80" t="b">
        <v>0</v>
      </c>
      <c r="AF34" s="80">
        <v>0</v>
      </c>
      <c r="AG34" s="88" t="s">
        <v>293</v>
      </c>
      <c r="AH34" s="80" t="b">
        <v>0</v>
      </c>
      <c r="AI34" s="80" t="s">
        <v>298</v>
      </c>
      <c r="AJ34" s="80"/>
      <c r="AK34" s="88" t="s">
        <v>293</v>
      </c>
      <c r="AL34" s="80" t="b">
        <v>0</v>
      </c>
      <c r="AM34" s="80">
        <v>7</v>
      </c>
      <c r="AN34" s="88" t="s">
        <v>1086</v>
      </c>
      <c r="AO34" s="80" t="s">
        <v>304</v>
      </c>
      <c r="AP34" s="80" t="b">
        <v>0</v>
      </c>
      <c r="AQ34" s="88" t="s">
        <v>1086</v>
      </c>
      <c r="AR34" s="80" t="s">
        <v>197</v>
      </c>
      <c r="AS34" s="80">
        <v>0</v>
      </c>
      <c r="AT34" s="80">
        <v>0</v>
      </c>
      <c r="AU34" s="80"/>
      <c r="AV34" s="80"/>
      <c r="AW34" s="80"/>
      <c r="AX34" s="80"/>
      <c r="AY34" s="80"/>
      <c r="AZ34" s="80"/>
      <c r="BA34" s="80"/>
      <c r="BB34" s="80"/>
      <c r="BC34" s="80">
        <v>2</v>
      </c>
      <c r="BD34" s="79" t="str">
        <f>REPLACE(INDEX(GroupVertices[Group],MATCH(Edges[[#This Row],[Vertex 1]],GroupVertices[Vertex],0)),1,1,"")</f>
        <v>2</v>
      </c>
      <c r="BE34" s="79" t="str">
        <f>REPLACE(INDEX(GroupVertices[Group],MATCH(Edges[[#This Row],[Vertex 2]],GroupVertices[Vertex],0)),1,1,"")</f>
        <v>2</v>
      </c>
      <c r="BF34" s="48"/>
      <c r="BG34" s="49"/>
      <c r="BH34" s="48"/>
      <c r="BI34" s="49"/>
      <c r="BJ34" s="48"/>
      <c r="BK34" s="49"/>
      <c r="BL34" s="48"/>
      <c r="BM34" s="49"/>
      <c r="BN34" s="48"/>
    </row>
    <row r="35" spans="1:66" ht="15">
      <c r="A35" s="65" t="s">
        <v>236</v>
      </c>
      <c r="B35" s="65" t="s">
        <v>878</v>
      </c>
      <c r="C35" s="66" t="s">
        <v>863</v>
      </c>
      <c r="D35" s="67">
        <v>4.75</v>
      </c>
      <c r="E35" s="68" t="s">
        <v>136</v>
      </c>
      <c r="F35" s="69">
        <v>28.75</v>
      </c>
      <c r="G35" s="66"/>
      <c r="H35" s="70"/>
      <c r="I35" s="71"/>
      <c r="J35" s="71"/>
      <c r="K35" s="34" t="s">
        <v>65</v>
      </c>
      <c r="L35" s="78">
        <v>35</v>
      </c>
      <c r="M35" s="78"/>
      <c r="N35" s="73"/>
      <c r="O35" s="80" t="s">
        <v>258</v>
      </c>
      <c r="P35" s="82">
        <v>43782.40849537037</v>
      </c>
      <c r="Q35" s="80" t="s">
        <v>886</v>
      </c>
      <c r="R35" s="80"/>
      <c r="S35" s="80"/>
      <c r="T35" s="80" t="s">
        <v>534</v>
      </c>
      <c r="U35" s="80"/>
      <c r="V35" s="84" t="s">
        <v>272</v>
      </c>
      <c r="W35" s="82">
        <v>43782.40849537037</v>
      </c>
      <c r="X35" s="86">
        <v>43782</v>
      </c>
      <c r="Y35" s="88" t="s">
        <v>949</v>
      </c>
      <c r="Z35" s="84" t="s">
        <v>997</v>
      </c>
      <c r="AA35" s="80"/>
      <c r="AB35" s="80"/>
      <c r="AC35" s="88" t="s">
        <v>1050</v>
      </c>
      <c r="AD35" s="80"/>
      <c r="AE35" s="80" t="b">
        <v>0</v>
      </c>
      <c r="AF35" s="80">
        <v>0</v>
      </c>
      <c r="AG35" s="88" t="s">
        <v>293</v>
      </c>
      <c r="AH35" s="80" t="b">
        <v>0</v>
      </c>
      <c r="AI35" s="80" t="s">
        <v>298</v>
      </c>
      <c r="AJ35" s="80"/>
      <c r="AK35" s="88" t="s">
        <v>293</v>
      </c>
      <c r="AL35" s="80" t="b">
        <v>0</v>
      </c>
      <c r="AM35" s="80">
        <v>7</v>
      </c>
      <c r="AN35" s="88" t="s">
        <v>1086</v>
      </c>
      <c r="AO35" s="80" t="s">
        <v>304</v>
      </c>
      <c r="AP35" s="80" t="b">
        <v>0</v>
      </c>
      <c r="AQ35" s="88" t="s">
        <v>1086</v>
      </c>
      <c r="AR35" s="80" t="s">
        <v>197</v>
      </c>
      <c r="AS35" s="80">
        <v>0</v>
      </c>
      <c r="AT35" s="80">
        <v>0</v>
      </c>
      <c r="AU35" s="80"/>
      <c r="AV35" s="80"/>
      <c r="AW35" s="80"/>
      <c r="AX35" s="80"/>
      <c r="AY35" s="80"/>
      <c r="AZ35" s="80"/>
      <c r="BA35" s="80"/>
      <c r="BB35" s="80"/>
      <c r="BC35" s="80">
        <v>2</v>
      </c>
      <c r="BD35" s="79" t="str">
        <f>REPLACE(INDEX(GroupVertices[Group],MATCH(Edges[[#This Row],[Vertex 1]],GroupVertices[Vertex],0)),1,1,"")</f>
        <v>2</v>
      </c>
      <c r="BE35" s="79" t="str">
        <f>REPLACE(INDEX(GroupVertices[Group],MATCH(Edges[[#This Row],[Vertex 2]],GroupVertices[Vertex],0)),1,1,"")</f>
        <v>2</v>
      </c>
      <c r="BF35" s="48">
        <v>2</v>
      </c>
      <c r="BG35" s="49">
        <v>5.882352941176471</v>
      </c>
      <c r="BH35" s="48">
        <v>1</v>
      </c>
      <c r="BI35" s="49">
        <v>2.9411764705882355</v>
      </c>
      <c r="BJ35" s="48">
        <v>0</v>
      </c>
      <c r="BK35" s="49">
        <v>0</v>
      </c>
      <c r="BL35" s="48">
        <v>31</v>
      </c>
      <c r="BM35" s="49">
        <v>91.17647058823529</v>
      </c>
      <c r="BN35" s="48">
        <v>34</v>
      </c>
    </row>
    <row r="36" spans="1:66" ht="15">
      <c r="A36" s="65" t="s">
        <v>236</v>
      </c>
      <c r="B36" s="65" t="s">
        <v>253</v>
      </c>
      <c r="C36" s="66" t="s">
        <v>863</v>
      </c>
      <c r="D36" s="67">
        <v>4.75</v>
      </c>
      <c r="E36" s="68" t="s">
        <v>136</v>
      </c>
      <c r="F36" s="69">
        <v>28.75</v>
      </c>
      <c r="G36" s="66"/>
      <c r="H36" s="70"/>
      <c r="I36" s="71"/>
      <c r="J36" s="71"/>
      <c r="K36" s="34" t="s">
        <v>65</v>
      </c>
      <c r="L36" s="78">
        <v>36</v>
      </c>
      <c r="M36" s="78"/>
      <c r="N36" s="73"/>
      <c r="O36" s="80" t="s">
        <v>257</v>
      </c>
      <c r="P36" s="82">
        <v>43782.70118055555</v>
      </c>
      <c r="Q36" s="80" t="s">
        <v>887</v>
      </c>
      <c r="R36" s="80"/>
      <c r="S36" s="80"/>
      <c r="T36" s="80" t="s">
        <v>534</v>
      </c>
      <c r="U36" s="80"/>
      <c r="V36" s="84" t="s">
        <v>272</v>
      </c>
      <c r="W36" s="82">
        <v>43782.70118055555</v>
      </c>
      <c r="X36" s="86">
        <v>43782</v>
      </c>
      <c r="Y36" s="88" t="s">
        <v>950</v>
      </c>
      <c r="Z36" s="84" t="s">
        <v>998</v>
      </c>
      <c r="AA36" s="80"/>
      <c r="AB36" s="80"/>
      <c r="AC36" s="88" t="s">
        <v>1051</v>
      </c>
      <c r="AD36" s="80"/>
      <c r="AE36" s="80" t="b">
        <v>0</v>
      </c>
      <c r="AF36" s="80">
        <v>0</v>
      </c>
      <c r="AG36" s="88" t="s">
        <v>293</v>
      </c>
      <c r="AH36" s="80" t="b">
        <v>0</v>
      </c>
      <c r="AI36" s="80" t="s">
        <v>298</v>
      </c>
      <c r="AJ36" s="80"/>
      <c r="AK36" s="88" t="s">
        <v>293</v>
      </c>
      <c r="AL36" s="80" t="b">
        <v>0</v>
      </c>
      <c r="AM36" s="80">
        <v>13</v>
      </c>
      <c r="AN36" s="88" t="s">
        <v>1087</v>
      </c>
      <c r="AO36" s="80" t="s">
        <v>304</v>
      </c>
      <c r="AP36" s="80" t="b">
        <v>0</v>
      </c>
      <c r="AQ36" s="88" t="s">
        <v>1087</v>
      </c>
      <c r="AR36" s="80" t="s">
        <v>197</v>
      </c>
      <c r="AS36" s="80">
        <v>0</v>
      </c>
      <c r="AT36" s="80">
        <v>0</v>
      </c>
      <c r="AU36" s="80"/>
      <c r="AV36" s="80"/>
      <c r="AW36" s="80"/>
      <c r="AX36" s="80"/>
      <c r="AY36" s="80"/>
      <c r="AZ36" s="80"/>
      <c r="BA36" s="80"/>
      <c r="BB36" s="80"/>
      <c r="BC36" s="80">
        <v>2</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236</v>
      </c>
      <c r="B37" s="65" t="s">
        <v>878</v>
      </c>
      <c r="C37" s="66" t="s">
        <v>863</v>
      </c>
      <c r="D37" s="67">
        <v>4.75</v>
      </c>
      <c r="E37" s="68" t="s">
        <v>136</v>
      </c>
      <c r="F37" s="69">
        <v>28.75</v>
      </c>
      <c r="G37" s="66"/>
      <c r="H37" s="70"/>
      <c r="I37" s="71"/>
      <c r="J37" s="71"/>
      <c r="K37" s="34" t="s">
        <v>65</v>
      </c>
      <c r="L37" s="78">
        <v>37</v>
      </c>
      <c r="M37" s="78"/>
      <c r="N37" s="73"/>
      <c r="O37" s="80" t="s">
        <v>258</v>
      </c>
      <c r="P37" s="82">
        <v>43782.70118055555</v>
      </c>
      <c r="Q37" s="80" t="s">
        <v>887</v>
      </c>
      <c r="R37" s="80"/>
      <c r="S37" s="80"/>
      <c r="T37" s="80" t="s">
        <v>534</v>
      </c>
      <c r="U37" s="80"/>
      <c r="V37" s="84" t="s">
        <v>272</v>
      </c>
      <c r="W37" s="82">
        <v>43782.70118055555</v>
      </c>
      <c r="X37" s="86">
        <v>43782</v>
      </c>
      <c r="Y37" s="88" t="s">
        <v>950</v>
      </c>
      <c r="Z37" s="84" t="s">
        <v>998</v>
      </c>
      <c r="AA37" s="80"/>
      <c r="AB37" s="80"/>
      <c r="AC37" s="88" t="s">
        <v>1051</v>
      </c>
      <c r="AD37" s="80"/>
      <c r="AE37" s="80" t="b">
        <v>0</v>
      </c>
      <c r="AF37" s="80">
        <v>0</v>
      </c>
      <c r="AG37" s="88" t="s">
        <v>293</v>
      </c>
      <c r="AH37" s="80" t="b">
        <v>0</v>
      </c>
      <c r="AI37" s="80" t="s">
        <v>298</v>
      </c>
      <c r="AJ37" s="80"/>
      <c r="AK37" s="88" t="s">
        <v>293</v>
      </c>
      <c r="AL37" s="80" t="b">
        <v>0</v>
      </c>
      <c r="AM37" s="80">
        <v>13</v>
      </c>
      <c r="AN37" s="88" t="s">
        <v>1087</v>
      </c>
      <c r="AO37" s="80" t="s">
        <v>304</v>
      </c>
      <c r="AP37" s="80" t="b">
        <v>0</v>
      </c>
      <c r="AQ37" s="88" t="s">
        <v>1087</v>
      </c>
      <c r="AR37" s="80" t="s">
        <v>197</v>
      </c>
      <c r="AS37" s="80">
        <v>0</v>
      </c>
      <c r="AT37" s="80">
        <v>0</v>
      </c>
      <c r="AU37" s="80"/>
      <c r="AV37" s="80"/>
      <c r="AW37" s="80"/>
      <c r="AX37" s="80"/>
      <c r="AY37" s="80"/>
      <c r="AZ37" s="80"/>
      <c r="BA37" s="80"/>
      <c r="BB37" s="80"/>
      <c r="BC37" s="80">
        <v>2</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42</v>
      </c>
      <c r="BM37" s="49">
        <v>100</v>
      </c>
      <c r="BN37" s="48">
        <v>42</v>
      </c>
    </row>
    <row r="38" spans="1:66" ht="15">
      <c r="A38" s="65" t="s">
        <v>872</v>
      </c>
      <c r="B38" s="65" t="s">
        <v>253</v>
      </c>
      <c r="C38" s="66" t="s">
        <v>862</v>
      </c>
      <c r="D38" s="67">
        <v>3</v>
      </c>
      <c r="E38" s="68" t="s">
        <v>132</v>
      </c>
      <c r="F38" s="69">
        <v>32</v>
      </c>
      <c r="G38" s="66"/>
      <c r="H38" s="70"/>
      <c r="I38" s="71"/>
      <c r="J38" s="71"/>
      <c r="K38" s="34" t="s">
        <v>65</v>
      </c>
      <c r="L38" s="78">
        <v>38</v>
      </c>
      <c r="M38" s="78"/>
      <c r="N38" s="73"/>
      <c r="O38" s="80" t="s">
        <v>257</v>
      </c>
      <c r="P38" s="82">
        <v>43782.75193287037</v>
      </c>
      <c r="Q38" s="80" t="s">
        <v>886</v>
      </c>
      <c r="R38" s="80"/>
      <c r="S38" s="80"/>
      <c r="T38" s="80" t="s">
        <v>534</v>
      </c>
      <c r="U38" s="80"/>
      <c r="V38" s="84" t="s">
        <v>932</v>
      </c>
      <c r="W38" s="82">
        <v>43782.75193287037</v>
      </c>
      <c r="X38" s="86">
        <v>43782</v>
      </c>
      <c r="Y38" s="88" t="s">
        <v>951</v>
      </c>
      <c r="Z38" s="84" t="s">
        <v>999</v>
      </c>
      <c r="AA38" s="80"/>
      <c r="AB38" s="80"/>
      <c r="AC38" s="88" t="s">
        <v>1052</v>
      </c>
      <c r="AD38" s="80"/>
      <c r="AE38" s="80" t="b">
        <v>0</v>
      </c>
      <c r="AF38" s="80">
        <v>0</v>
      </c>
      <c r="AG38" s="88" t="s">
        <v>293</v>
      </c>
      <c r="AH38" s="80" t="b">
        <v>0</v>
      </c>
      <c r="AI38" s="80" t="s">
        <v>298</v>
      </c>
      <c r="AJ38" s="80"/>
      <c r="AK38" s="88" t="s">
        <v>293</v>
      </c>
      <c r="AL38" s="80" t="b">
        <v>0</v>
      </c>
      <c r="AM38" s="80">
        <v>7</v>
      </c>
      <c r="AN38" s="88" t="s">
        <v>1086</v>
      </c>
      <c r="AO38" s="80" t="s">
        <v>303</v>
      </c>
      <c r="AP38" s="80" t="b">
        <v>0</v>
      </c>
      <c r="AQ38" s="88" t="s">
        <v>1086</v>
      </c>
      <c r="AR38" s="80" t="s">
        <v>197</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872</v>
      </c>
      <c r="B39" s="65" t="s">
        <v>878</v>
      </c>
      <c r="C39" s="66" t="s">
        <v>862</v>
      </c>
      <c r="D39" s="67">
        <v>3</v>
      </c>
      <c r="E39" s="68" t="s">
        <v>132</v>
      </c>
      <c r="F39" s="69">
        <v>32</v>
      </c>
      <c r="G39" s="66"/>
      <c r="H39" s="70"/>
      <c r="I39" s="71"/>
      <c r="J39" s="71"/>
      <c r="K39" s="34" t="s">
        <v>65</v>
      </c>
      <c r="L39" s="78">
        <v>39</v>
      </c>
      <c r="M39" s="78"/>
      <c r="N39" s="73"/>
      <c r="O39" s="80" t="s">
        <v>258</v>
      </c>
      <c r="P39" s="82">
        <v>43782.75193287037</v>
      </c>
      <c r="Q39" s="80" t="s">
        <v>886</v>
      </c>
      <c r="R39" s="80"/>
      <c r="S39" s="80"/>
      <c r="T39" s="80" t="s">
        <v>534</v>
      </c>
      <c r="U39" s="80"/>
      <c r="V39" s="84" t="s">
        <v>932</v>
      </c>
      <c r="W39" s="82">
        <v>43782.75193287037</v>
      </c>
      <c r="X39" s="86">
        <v>43782</v>
      </c>
      <c r="Y39" s="88" t="s">
        <v>951</v>
      </c>
      <c r="Z39" s="84" t="s">
        <v>999</v>
      </c>
      <c r="AA39" s="80"/>
      <c r="AB39" s="80"/>
      <c r="AC39" s="88" t="s">
        <v>1052</v>
      </c>
      <c r="AD39" s="80"/>
      <c r="AE39" s="80" t="b">
        <v>0</v>
      </c>
      <c r="AF39" s="80">
        <v>0</v>
      </c>
      <c r="AG39" s="88" t="s">
        <v>293</v>
      </c>
      <c r="AH39" s="80" t="b">
        <v>0</v>
      </c>
      <c r="AI39" s="80" t="s">
        <v>298</v>
      </c>
      <c r="AJ39" s="80"/>
      <c r="AK39" s="88" t="s">
        <v>293</v>
      </c>
      <c r="AL39" s="80" t="b">
        <v>0</v>
      </c>
      <c r="AM39" s="80">
        <v>7</v>
      </c>
      <c r="AN39" s="88" t="s">
        <v>1086</v>
      </c>
      <c r="AO39" s="80" t="s">
        <v>303</v>
      </c>
      <c r="AP39" s="80" t="b">
        <v>0</v>
      </c>
      <c r="AQ39" s="88" t="s">
        <v>1086</v>
      </c>
      <c r="AR39" s="80" t="s">
        <v>197</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8">
        <v>2</v>
      </c>
      <c r="BG39" s="49">
        <v>5.882352941176471</v>
      </c>
      <c r="BH39" s="48">
        <v>1</v>
      </c>
      <c r="BI39" s="49">
        <v>2.9411764705882355</v>
      </c>
      <c r="BJ39" s="48">
        <v>0</v>
      </c>
      <c r="BK39" s="49">
        <v>0</v>
      </c>
      <c r="BL39" s="48">
        <v>31</v>
      </c>
      <c r="BM39" s="49">
        <v>91.17647058823529</v>
      </c>
      <c r="BN39" s="48">
        <v>34</v>
      </c>
    </row>
    <row r="40" spans="1:66" ht="15">
      <c r="A40" s="65" t="s">
        <v>873</v>
      </c>
      <c r="B40" s="65" t="s">
        <v>253</v>
      </c>
      <c r="C40" s="66" t="s">
        <v>862</v>
      </c>
      <c r="D40" s="67">
        <v>3</v>
      </c>
      <c r="E40" s="68" t="s">
        <v>132</v>
      </c>
      <c r="F40" s="69">
        <v>32</v>
      </c>
      <c r="G40" s="66"/>
      <c r="H40" s="70"/>
      <c r="I40" s="71"/>
      <c r="J40" s="71"/>
      <c r="K40" s="34" t="s">
        <v>65</v>
      </c>
      <c r="L40" s="78">
        <v>40</v>
      </c>
      <c r="M40" s="78"/>
      <c r="N40" s="73"/>
      <c r="O40" s="80" t="s">
        <v>257</v>
      </c>
      <c r="P40" s="82">
        <v>43782.75556712963</v>
      </c>
      <c r="Q40" s="80" t="s">
        <v>887</v>
      </c>
      <c r="R40" s="80"/>
      <c r="S40" s="80"/>
      <c r="T40" s="80" t="s">
        <v>534</v>
      </c>
      <c r="U40" s="80"/>
      <c r="V40" s="84" t="s">
        <v>933</v>
      </c>
      <c r="W40" s="82">
        <v>43782.75556712963</v>
      </c>
      <c r="X40" s="86">
        <v>43782</v>
      </c>
      <c r="Y40" s="88" t="s">
        <v>952</v>
      </c>
      <c r="Z40" s="84" t="s">
        <v>1000</v>
      </c>
      <c r="AA40" s="80"/>
      <c r="AB40" s="80"/>
      <c r="AC40" s="88" t="s">
        <v>1053</v>
      </c>
      <c r="AD40" s="80"/>
      <c r="AE40" s="80" t="b">
        <v>0</v>
      </c>
      <c r="AF40" s="80">
        <v>0</v>
      </c>
      <c r="AG40" s="88" t="s">
        <v>293</v>
      </c>
      <c r="AH40" s="80" t="b">
        <v>0</v>
      </c>
      <c r="AI40" s="80" t="s">
        <v>298</v>
      </c>
      <c r="AJ40" s="80"/>
      <c r="AK40" s="88" t="s">
        <v>293</v>
      </c>
      <c r="AL40" s="80" t="b">
        <v>0</v>
      </c>
      <c r="AM40" s="80">
        <v>13</v>
      </c>
      <c r="AN40" s="88" t="s">
        <v>1087</v>
      </c>
      <c r="AO40" s="80" t="s">
        <v>301</v>
      </c>
      <c r="AP40" s="80" t="b">
        <v>0</v>
      </c>
      <c r="AQ40" s="88" t="s">
        <v>1087</v>
      </c>
      <c r="AR40" s="80" t="s">
        <v>197</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873</v>
      </c>
      <c r="B41" s="65" t="s">
        <v>878</v>
      </c>
      <c r="C41" s="66" t="s">
        <v>862</v>
      </c>
      <c r="D41" s="67">
        <v>3</v>
      </c>
      <c r="E41" s="68" t="s">
        <v>132</v>
      </c>
      <c r="F41" s="69">
        <v>32</v>
      </c>
      <c r="G41" s="66"/>
      <c r="H41" s="70"/>
      <c r="I41" s="71"/>
      <c r="J41" s="71"/>
      <c r="K41" s="34" t="s">
        <v>65</v>
      </c>
      <c r="L41" s="78">
        <v>41</v>
      </c>
      <c r="M41" s="78"/>
      <c r="N41" s="73"/>
      <c r="O41" s="80" t="s">
        <v>258</v>
      </c>
      <c r="P41" s="82">
        <v>43782.75556712963</v>
      </c>
      <c r="Q41" s="80" t="s">
        <v>887</v>
      </c>
      <c r="R41" s="80"/>
      <c r="S41" s="80"/>
      <c r="T41" s="80" t="s">
        <v>534</v>
      </c>
      <c r="U41" s="80"/>
      <c r="V41" s="84" t="s">
        <v>933</v>
      </c>
      <c r="W41" s="82">
        <v>43782.75556712963</v>
      </c>
      <c r="X41" s="86">
        <v>43782</v>
      </c>
      <c r="Y41" s="88" t="s">
        <v>952</v>
      </c>
      <c r="Z41" s="84" t="s">
        <v>1000</v>
      </c>
      <c r="AA41" s="80"/>
      <c r="AB41" s="80"/>
      <c r="AC41" s="88" t="s">
        <v>1053</v>
      </c>
      <c r="AD41" s="80"/>
      <c r="AE41" s="80" t="b">
        <v>0</v>
      </c>
      <c r="AF41" s="80">
        <v>0</v>
      </c>
      <c r="AG41" s="88" t="s">
        <v>293</v>
      </c>
      <c r="AH41" s="80" t="b">
        <v>0</v>
      </c>
      <c r="AI41" s="80" t="s">
        <v>298</v>
      </c>
      <c r="AJ41" s="80"/>
      <c r="AK41" s="88" t="s">
        <v>293</v>
      </c>
      <c r="AL41" s="80" t="b">
        <v>0</v>
      </c>
      <c r="AM41" s="80">
        <v>13</v>
      </c>
      <c r="AN41" s="88" t="s">
        <v>1087</v>
      </c>
      <c r="AO41" s="80" t="s">
        <v>301</v>
      </c>
      <c r="AP41" s="80" t="b">
        <v>0</v>
      </c>
      <c r="AQ41" s="88" t="s">
        <v>1087</v>
      </c>
      <c r="AR41" s="80" t="s">
        <v>197</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42</v>
      </c>
      <c r="BM41" s="49">
        <v>100</v>
      </c>
      <c r="BN41" s="48">
        <v>42</v>
      </c>
    </row>
    <row r="42" spans="1:66" ht="15">
      <c r="A42" s="65" t="s">
        <v>874</v>
      </c>
      <c r="B42" s="65" t="s">
        <v>253</v>
      </c>
      <c r="C42" s="66" t="s">
        <v>862</v>
      </c>
      <c r="D42" s="67">
        <v>3</v>
      </c>
      <c r="E42" s="68" t="s">
        <v>132</v>
      </c>
      <c r="F42" s="69">
        <v>32</v>
      </c>
      <c r="G42" s="66"/>
      <c r="H42" s="70"/>
      <c r="I42" s="71"/>
      <c r="J42" s="71"/>
      <c r="K42" s="34" t="s">
        <v>65</v>
      </c>
      <c r="L42" s="78">
        <v>42</v>
      </c>
      <c r="M42" s="78"/>
      <c r="N42" s="73"/>
      <c r="O42" s="80" t="s">
        <v>257</v>
      </c>
      <c r="P42" s="82">
        <v>43782.82671296296</v>
      </c>
      <c r="Q42" s="80" t="s">
        <v>887</v>
      </c>
      <c r="R42" s="80"/>
      <c r="S42" s="80"/>
      <c r="T42" s="80" t="s">
        <v>534</v>
      </c>
      <c r="U42" s="80"/>
      <c r="V42" s="84" t="s">
        <v>934</v>
      </c>
      <c r="W42" s="82">
        <v>43782.82671296296</v>
      </c>
      <c r="X42" s="86">
        <v>43782</v>
      </c>
      <c r="Y42" s="88" t="s">
        <v>953</v>
      </c>
      <c r="Z42" s="84" t="s">
        <v>1001</v>
      </c>
      <c r="AA42" s="80"/>
      <c r="AB42" s="80"/>
      <c r="AC42" s="88" t="s">
        <v>1054</v>
      </c>
      <c r="AD42" s="80"/>
      <c r="AE42" s="80" t="b">
        <v>0</v>
      </c>
      <c r="AF42" s="80">
        <v>0</v>
      </c>
      <c r="AG42" s="88" t="s">
        <v>293</v>
      </c>
      <c r="AH42" s="80" t="b">
        <v>0</v>
      </c>
      <c r="AI42" s="80" t="s">
        <v>298</v>
      </c>
      <c r="AJ42" s="80"/>
      <c r="AK42" s="88" t="s">
        <v>293</v>
      </c>
      <c r="AL42" s="80" t="b">
        <v>0</v>
      </c>
      <c r="AM42" s="80">
        <v>13</v>
      </c>
      <c r="AN42" s="88" t="s">
        <v>1087</v>
      </c>
      <c r="AO42" s="80" t="s">
        <v>304</v>
      </c>
      <c r="AP42" s="80" t="b">
        <v>0</v>
      </c>
      <c r="AQ42" s="88" t="s">
        <v>1087</v>
      </c>
      <c r="AR42" s="80" t="s">
        <v>197</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874</v>
      </c>
      <c r="B43" s="65" t="s">
        <v>878</v>
      </c>
      <c r="C43" s="66" t="s">
        <v>862</v>
      </c>
      <c r="D43" s="67">
        <v>3</v>
      </c>
      <c r="E43" s="68" t="s">
        <v>132</v>
      </c>
      <c r="F43" s="69">
        <v>32</v>
      </c>
      <c r="G43" s="66"/>
      <c r="H43" s="70"/>
      <c r="I43" s="71"/>
      <c r="J43" s="71"/>
      <c r="K43" s="34" t="s">
        <v>65</v>
      </c>
      <c r="L43" s="78">
        <v>43</v>
      </c>
      <c r="M43" s="78"/>
      <c r="N43" s="73"/>
      <c r="O43" s="80" t="s">
        <v>258</v>
      </c>
      <c r="P43" s="82">
        <v>43782.82671296296</v>
      </c>
      <c r="Q43" s="80" t="s">
        <v>887</v>
      </c>
      <c r="R43" s="80"/>
      <c r="S43" s="80"/>
      <c r="T43" s="80" t="s">
        <v>534</v>
      </c>
      <c r="U43" s="80"/>
      <c r="V43" s="84" t="s">
        <v>934</v>
      </c>
      <c r="W43" s="82">
        <v>43782.82671296296</v>
      </c>
      <c r="X43" s="86">
        <v>43782</v>
      </c>
      <c r="Y43" s="88" t="s">
        <v>953</v>
      </c>
      <c r="Z43" s="84" t="s">
        <v>1001</v>
      </c>
      <c r="AA43" s="80"/>
      <c r="AB43" s="80"/>
      <c r="AC43" s="88" t="s">
        <v>1054</v>
      </c>
      <c r="AD43" s="80"/>
      <c r="AE43" s="80" t="b">
        <v>0</v>
      </c>
      <c r="AF43" s="80">
        <v>0</v>
      </c>
      <c r="AG43" s="88" t="s">
        <v>293</v>
      </c>
      <c r="AH43" s="80" t="b">
        <v>0</v>
      </c>
      <c r="AI43" s="80" t="s">
        <v>298</v>
      </c>
      <c r="AJ43" s="80"/>
      <c r="AK43" s="88" t="s">
        <v>293</v>
      </c>
      <c r="AL43" s="80" t="b">
        <v>0</v>
      </c>
      <c r="AM43" s="80">
        <v>13</v>
      </c>
      <c r="AN43" s="88" t="s">
        <v>1087</v>
      </c>
      <c r="AO43" s="80" t="s">
        <v>304</v>
      </c>
      <c r="AP43" s="80" t="b">
        <v>0</v>
      </c>
      <c r="AQ43" s="88" t="s">
        <v>1087</v>
      </c>
      <c r="AR43" s="80" t="s">
        <v>197</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42</v>
      </c>
      <c r="BM43" s="49">
        <v>100</v>
      </c>
      <c r="BN43" s="48">
        <v>42</v>
      </c>
    </row>
    <row r="44" spans="1:66" ht="15">
      <c r="A44" s="65" t="s">
        <v>251</v>
      </c>
      <c r="B44" s="65" t="s">
        <v>879</v>
      </c>
      <c r="C44" s="66" t="s">
        <v>862</v>
      </c>
      <c r="D44" s="67">
        <v>3</v>
      </c>
      <c r="E44" s="68" t="s">
        <v>132</v>
      </c>
      <c r="F44" s="69">
        <v>32</v>
      </c>
      <c r="G44" s="66"/>
      <c r="H44" s="70"/>
      <c r="I44" s="71"/>
      <c r="J44" s="71"/>
      <c r="K44" s="34" t="s">
        <v>65</v>
      </c>
      <c r="L44" s="78">
        <v>44</v>
      </c>
      <c r="M44" s="78"/>
      <c r="N44" s="73"/>
      <c r="O44" s="80" t="s">
        <v>258</v>
      </c>
      <c r="P44" s="82">
        <v>43782.915358796294</v>
      </c>
      <c r="Q44" s="80" t="s">
        <v>888</v>
      </c>
      <c r="R44" s="80"/>
      <c r="S44" s="80"/>
      <c r="T44" s="80" t="s">
        <v>534</v>
      </c>
      <c r="U44" s="80"/>
      <c r="V44" s="84" t="s">
        <v>442</v>
      </c>
      <c r="W44" s="82">
        <v>43782.915358796294</v>
      </c>
      <c r="X44" s="86">
        <v>43782</v>
      </c>
      <c r="Y44" s="88" t="s">
        <v>954</v>
      </c>
      <c r="Z44" s="84" t="s">
        <v>1002</v>
      </c>
      <c r="AA44" s="80"/>
      <c r="AB44" s="80"/>
      <c r="AC44" s="88" t="s">
        <v>1055</v>
      </c>
      <c r="AD44" s="88" t="s">
        <v>1056</v>
      </c>
      <c r="AE44" s="80" t="b">
        <v>0</v>
      </c>
      <c r="AF44" s="80">
        <v>1</v>
      </c>
      <c r="AG44" s="88" t="s">
        <v>1096</v>
      </c>
      <c r="AH44" s="80" t="b">
        <v>0</v>
      </c>
      <c r="AI44" s="80" t="s">
        <v>298</v>
      </c>
      <c r="AJ44" s="80"/>
      <c r="AK44" s="88" t="s">
        <v>293</v>
      </c>
      <c r="AL44" s="80" t="b">
        <v>0</v>
      </c>
      <c r="AM44" s="80">
        <v>0</v>
      </c>
      <c r="AN44" s="88" t="s">
        <v>293</v>
      </c>
      <c r="AO44" s="80" t="s">
        <v>304</v>
      </c>
      <c r="AP44" s="80" t="b">
        <v>0</v>
      </c>
      <c r="AQ44" s="88" t="s">
        <v>1056</v>
      </c>
      <c r="AR44" s="80" t="s">
        <v>197</v>
      </c>
      <c r="AS44" s="80">
        <v>0</v>
      </c>
      <c r="AT44" s="80">
        <v>0</v>
      </c>
      <c r="AU44" s="80"/>
      <c r="AV44" s="80"/>
      <c r="AW44" s="80"/>
      <c r="AX44" s="80"/>
      <c r="AY44" s="80"/>
      <c r="AZ44" s="80"/>
      <c r="BA44" s="80"/>
      <c r="BB44" s="80"/>
      <c r="BC44" s="80">
        <v>1</v>
      </c>
      <c r="BD44" s="79" t="str">
        <f>REPLACE(INDEX(GroupVertices[Group],MATCH(Edges[[#This Row],[Vertex 1]],GroupVertices[Vertex],0)),1,1,"")</f>
        <v>3</v>
      </c>
      <c r="BE44" s="79" t="str">
        <f>REPLACE(INDEX(GroupVertices[Group],MATCH(Edges[[#This Row],[Vertex 2]],GroupVertices[Vertex],0)),1,1,"")</f>
        <v>3</v>
      </c>
      <c r="BF44" s="48"/>
      <c r="BG44" s="49"/>
      <c r="BH44" s="48"/>
      <c r="BI44" s="49"/>
      <c r="BJ44" s="48"/>
      <c r="BK44" s="49"/>
      <c r="BL44" s="48"/>
      <c r="BM44" s="49"/>
      <c r="BN44" s="48"/>
    </row>
    <row r="45" spans="1:66" ht="15">
      <c r="A45" s="65" t="s">
        <v>875</v>
      </c>
      <c r="B45" s="65" t="s">
        <v>253</v>
      </c>
      <c r="C45" s="66" t="s">
        <v>862</v>
      </c>
      <c r="D45" s="67">
        <v>3</v>
      </c>
      <c r="E45" s="68" t="s">
        <v>132</v>
      </c>
      <c r="F45" s="69">
        <v>32</v>
      </c>
      <c r="G45" s="66"/>
      <c r="H45" s="70"/>
      <c r="I45" s="71"/>
      <c r="J45" s="71"/>
      <c r="K45" s="34" t="s">
        <v>65</v>
      </c>
      <c r="L45" s="78">
        <v>45</v>
      </c>
      <c r="M45" s="78"/>
      <c r="N45" s="73"/>
      <c r="O45" s="80" t="s">
        <v>259</v>
      </c>
      <c r="P45" s="82">
        <v>43772.414305555554</v>
      </c>
      <c r="Q45" s="80" t="s">
        <v>889</v>
      </c>
      <c r="R45" s="84" t="s">
        <v>910</v>
      </c>
      <c r="S45" s="80" t="s">
        <v>264</v>
      </c>
      <c r="T45" s="80" t="s">
        <v>534</v>
      </c>
      <c r="U45" s="80"/>
      <c r="V45" s="84" t="s">
        <v>935</v>
      </c>
      <c r="W45" s="82">
        <v>43772.414305555554</v>
      </c>
      <c r="X45" s="86">
        <v>43772</v>
      </c>
      <c r="Y45" s="88" t="s">
        <v>955</v>
      </c>
      <c r="Z45" s="84" t="s">
        <v>1003</v>
      </c>
      <c r="AA45" s="80"/>
      <c r="AB45" s="80"/>
      <c r="AC45" s="88" t="s">
        <v>1056</v>
      </c>
      <c r="AD45" s="80"/>
      <c r="AE45" s="80" t="b">
        <v>0</v>
      </c>
      <c r="AF45" s="80">
        <v>4</v>
      </c>
      <c r="AG45" s="88" t="s">
        <v>294</v>
      </c>
      <c r="AH45" s="80" t="b">
        <v>1</v>
      </c>
      <c r="AI45" s="80" t="s">
        <v>298</v>
      </c>
      <c r="AJ45" s="80"/>
      <c r="AK45" s="88" t="s">
        <v>1101</v>
      </c>
      <c r="AL45" s="80" t="b">
        <v>0</v>
      </c>
      <c r="AM45" s="80">
        <v>1</v>
      </c>
      <c r="AN45" s="88" t="s">
        <v>293</v>
      </c>
      <c r="AO45" s="80" t="s">
        <v>301</v>
      </c>
      <c r="AP45" s="80" t="b">
        <v>0</v>
      </c>
      <c r="AQ45" s="88" t="s">
        <v>1056</v>
      </c>
      <c r="AR45" s="80" t="s">
        <v>257</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2</v>
      </c>
      <c r="BF45" s="48">
        <v>2</v>
      </c>
      <c r="BG45" s="49">
        <v>6.666666666666667</v>
      </c>
      <c r="BH45" s="48">
        <v>0</v>
      </c>
      <c r="BI45" s="49">
        <v>0</v>
      </c>
      <c r="BJ45" s="48">
        <v>0</v>
      </c>
      <c r="BK45" s="49">
        <v>0</v>
      </c>
      <c r="BL45" s="48">
        <v>28</v>
      </c>
      <c r="BM45" s="49">
        <v>93.33333333333333</v>
      </c>
      <c r="BN45" s="48">
        <v>30</v>
      </c>
    </row>
    <row r="46" spans="1:66" ht="15">
      <c r="A46" s="65" t="s">
        <v>251</v>
      </c>
      <c r="B46" s="65" t="s">
        <v>875</v>
      </c>
      <c r="C46" s="66" t="s">
        <v>862</v>
      </c>
      <c r="D46" s="67">
        <v>3</v>
      </c>
      <c r="E46" s="68" t="s">
        <v>132</v>
      </c>
      <c r="F46" s="69">
        <v>32</v>
      </c>
      <c r="G46" s="66"/>
      <c r="H46" s="70"/>
      <c r="I46" s="71"/>
      <c r="J46" s="71"/>
      <c r="K46" s="34" t="s">
        <v>65</v>
      </c>
      <c r="L46" s="78">
        <v>46</v>
      </c>
      <c r="M46" s="78"/>
      <c r="N46" s="73"/>
      <c r="O46" s="80" t="s">
        <v>259</v>
      </c>
      <c r="P46" s="82">
        <v>43782.915358796294</v>
      </c>
      <c r="Q46" s="80" t="s">
        <v>888</v>
      </c>
      <c r="R46" s="80"/>
      <c r="S46" s="80"/>
      <c r="T46" s="80" t="s">
        <v>534</v>
      </c>
      <c r="U46" s="80"/>
      <c r="V46" s="84" t="s">
        <v>442</v>
      </c>
      <c r="W46" s="82">
        <v>43782.915358796294</v>
      </c>
      <c r="X46" s="86">
        <v>43782</v>
      </c>
      <c r="Y46" s="88" t="s">
        <v>954</v>
      </c>
      <c r="Z46" s="84" t="s">
        <v>1002</v>
      </c>
      <c r="AA46" s="80"/>
      <c r="AB46" s="80"/>
      <c r="AC46" s="88" t="s">
        <v>1055</v>
      </c>
      <c r="AD46" s="88" t="s">
        <v>1056</v>
      </c>
      <c r="AE46" s="80" t="b">
        <v>0</v>
      </c>
      <c r="AF46" s="80">
        <v>1</v>
      </c>
      <c r="AG46" s="88" t="s">
        <v>1096</v>
      </c>
      <c r="AH46" s="80" t="b">
        <v>0</v>
      </c>
      <c r="AI46" s="80" t="s">
        <v>298</v>
      </c>
      <c r="AJ46" s="80"/>
      <c r="AK46" s="88" t="s">
        <v>293</v>
      </c>
      <c r="AL46" s="80" t="b">
        <v>0</v>
      </c>
      <c r="AM46" s="80">
        <v>0</v>
      </c>
      <c r="AN46" s="88" t="s">
        <v>293</v>
      </c>
      <c r="AO46" s="80" t="s">
        <v>304</v>
      </c>
      <c r="AP46" s="80" t="b">
        <v>0</v>
      </c>
      <c r="AQ46" s="88" t="s">
        <v>1056</v>
      </c>
      <c r="AR46" s="80" t="s">
        <v>197</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8">
        <v>2</v>
      </c>
      <c r="BG46" s="49">
        <v>5</v>
      </c>
      <c r="BH46" s="48">
        <v>0</v>
      </c>
      <c r="BI46" s="49">
        <v>0</v>
      </c>
      <c r="BJ46" s="48">
        <v>0</v>
      </c>
      <c r="BK46" s="49">
        <v>0</v>
      </c>
      <c r="BL46" s="48">
        <v>38</v>
      </c>
      <c r="BM46" s="49">
        <v>95</v>
      </c>
      <c r="BN46" s="48">
        <v>40</v>
      </c>
    </row>
    <row r="47" spans="1:66" ht="15">
      <c r="A47" s="65" t="s">
        <v>251</v>
      </c>
      <c r="B47" s="65" t="s">
        <v>875</v>
      </c>
      <c r="C47" s="66" t="s">
        <v>862</v>
      </c>
      <c r="D47" s="67">
        <v>3</v>
      </c>
      <c r="E47" s="68" t="s">
        <v>132</v>
      </c>
      <c r="F47" s="69">
        <v>32</v>
      </c>
      <c r="G47" s="66"/>
      <c r="H47" s="70"/>
      <c r="I47" s="71"/>
      <c r="J47" s="71"/>
      <c r="K47" s="34" t="s">
        <v>65</v>
      </c>
      <c r="L47" s="78">
        <v>47</v>
      </c>
      <c r="M47" s="78"/>
      <c r="N47" s="73"/>
      <c r="O47" s="80" t="s">
        <v>257</v>
      </c>
      <c r="P47" s="82">
        <v>43782.91542824074</v>
      </c>
      <c r="Q47" s="80" t="s">
        <v>889</v>
      </c>
      <c r="R47" s="80"/>
      <c r="S47" s="80"/>
      <c r="T47" s="80"/>
      <c r="U47" s="80"/>
      <c r="V47" s="84" t="s">
        <v>442</v>
      </c>
      <c r="W47" s="82">
        <v>43782.91542824074</v>
      </c>
      <c r="X47" s="86">
        <v>43782</v>
      </c>
      <c r="Y47" s="88" t="s">
        <v>956</v>
      </c>
      <c r="Z47" s="84" t="s">
        <v>1004</v>
      </c>
      <c r="AA47" s="80"/>
      <c r="AB47" s="80"/>
      <c r="AC47" s="88" t="s">
        <v>1057</v>
      </c>
      <c r="AD47" s="80"/>
      <c r="AE47" s="80" t="b">
        <v>0</v>
      </c>
      <c r="AF47" s="80">
        <v>0</v>
      </c>
      <c r="AG47" s="88" t="s">
        <v>293</v>
      </c>
      <c r="AH47" s="80" t="b">
        <v>1</v>
      </c>
      <c r="AI47" s="80" t="s">
        <v>298</v>
      </c>
      <c r="AJ47" s="80"/>
      <c r="AK47" s="88" t="s">
        <v>1101</v>
      </c>
      <c r="AL47" s="80" t="b">
        <v>0</v>
      </c>
      <c r="AM47" s="80">
        <v>1</v>
      </c>
      <c r="AN47" s="88" t="s">
        <v>1056</v>
      </c>
      <c r="AO47" s="80" t="s">
        <v>304</v>
      </c>
      <c r="AP47" s="80" t="b">
        <v>0</v>
      </c>
      <c r="AQ47" s="88" t="s">
        <v>1056</v>
      </c>
      <c r="AR47" s="80" t="s">
        <v>197</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8">
        <v>2</v>
      </c>
      <c r="BG47" s="49">
        <v>6.666666666666667</v>
      </c>
      <c r="BH47" s="48">
        <v>0</v>
      </c>
      <c r="BI47" s="49">
        <v>0</v>
      </c>
      <c r="BJ47" s="48">
        <v>0</v>
      </c>
      <c r="BK47" s="49">
        <v>0</v>
      </c>
      <c r="BL47" s="48">
        <v>28</v>
      </c>
      <c r="BM47" s="49">
        <v>93.33333333333333</v>
      </c>
      <c r="BN47" s="48">
        <v>30</v>
      </c>
    </row>
    <row r="48" spans="1:66" ht="15">
      <c r="A48" s="65" t="s">
        <v>255</v>
      </c>
      <c r="B48" s="65" t="s">
        <v>256</v>
      </c>
      <c r="C48" s="66" t="s">
        <v>862</v>
      </c>
      <c r="D48" s="67">
        <v>3</v>
      </c>
      <c r="E48" s="68" t="s">
        <v>132</v>
      </c>
      <c r="F48" s="69">
        <v>32</v>
      </c>
      <c r="G48" s="66"/>
      <c r="H48" s="70"/>
      <c r="I48" s="71"/>
      <c r="J48" s="71"/>
      <c r="K48" s="34" t="s">
        <v>65</v>
      </c>
      <c r="L48" s="78">
        <v>48</v>
      </c>
      <c r="M48" s="78"/>
      <c r="N48" s="73"/>
      <c r="O48" s="80" t="s">
        <v>258</v>
      </c>
      <c r="P48" s="82">
        <v>43774.80378472222</v>
      </c>
      <c r="Q48" s="80" t="s">
        <v>890</v>
      </c>
      <c r="R48" s="80"/>
      <c r="S48" s="80"/>
      <c r="T48" s="80" t="s">
        <v>534</v>
      </c>
      <c r="U48" s="84" t="s">
        <v>922</v>
      </c>
      <c r="V48" s="84" t="s">
        <v>922</v>
      </c>
      <c r="W48" s="82">
        <v>43774.80378472222</v>
      </c>
      <c r="X48" s="86">
        <v>43774</v>
      </c>
      <c r="Y48" s="88" t="s">
        <v>957</v>
      </c>
      <c r="Z48" s="84" t="s">
        <v>1005</v>
      </c>
      <c r="AA48" s="80"/>
      <c r="AB48" s="80"/>
      <c r="AC48" s="88" t="s">
        <v>1058</v>
      </c>
      <c r="AD48" s="88" t="s">
        <v>1092</v>
      </c>
      <c r="AE48" s="80" t="b">
        <v>0</v>
      </c>
      <c r="AF48" s="80">
        <v>1</v>
      </c>
      <c r="AG48" s="88" t="s">
        <v>297</v>
      </c>
      <c r="AH48" s="80" t="b">
        <v>0</v>
      </c>
      <c r="AI48" s="80" t="s">
        <v>298</v>
      </c>
      <c r="AJ48" s="80"/>
      <c r="AK48" s="88" t="s">
        <v>293</v>
      </c>
      <c r="AL48" s="80" t="b">
        <v>0</v>
      </c>
      <c r="AM48" s="80">
        <v>0</v>
      </c>
      <c r="AN48" s="88" t="s">
        <v>293</v>
      </c>
      <c r="AO48" s="80" t="s">
        <v>304</v>
      </c>
      <c r="AP48" s="80" t="b">
        <v>0</v>
      </c>
      <c r="AQ48" s="88" t="s">
        <v>1092</v>
      </c>
      <c r="AR48" s="80" t="s">
        <v>197</v>
      </c>
      <c r="AS48" s="80">
        <v>0</v>
      </c>
      <c r="AT48" s="80">
        <v>0</v>
      </c>
      <c r="AU48" s="80" t="s">
        <v>1103</v>
      </c>
      <c r="AV48" s="80" t="s">
        <v>307</v>
      </c>
      <c r="AW48" s="80" t="s">
        <v>308</v>
      </c>
      <c r="AX48" s="80" t="s">
        <v>1104</v>
      </c>
      <c r="AY48" s="80" t="s">
        <v>1105</v>
      </c>
      <c r="AZ48" s="80" t="s">
        <v>1106</v>
      </c>
      <c r="BA48" s="80" t="s">
        <v>312</v>
      </c>
      <c r="BB48" s="84" t="s">
        <v>1107</v>
      </c>
      <c r="BC48" s="80">
        <v>1</v>
      </c>
      <c r="BD48" s="79" t="str">
        <f>REPLACE(INDEX(GroupVertices[Group],MATCH(Edges[[#This Row],[Vertex 1]],GroupVertices[Vertex],0)),1,1,"")</f>
        <v>3</v>
      </c>
      <c r="BE48" s="79" t="str">
        <f>REPLACE(INDEX(GroupVertices[Group],MATCH(Edges[[#This Row],[Vertex 2]],GroupVertices[Vertex],0)),1,1,"")</f>
        <v>3</v>
      </c>
      <c r="BF48" s="48"/>
      <c r="BG48" s="49"/>
      <c r="BH48" s="48"/>
      <c r="BI48" s="49"/>
      <c r="BJ48" s="48"/>
      <c r="BK48" s="49"/>
      <c r="BL48" s="48"/>
      <c r="BM48" s="49"/>
      <c r="BN48" s="48"/>
    </row>
    <row r="49" spans="1:66" ht="15">
      <c r="A49" s="65" t="s">
        <v>241</v>
      </c>
      <c r="B49" s="65" t="s">
        <v>255</v>
      </c>
      <c r="C49" s="66" t="s">
        <v>2071</v>
      </c>
      <c r="D49" s="67">
        <v>8.25</v>
      </c>
      <c r="E49" s="68" t="s">
        <v>136</v>
      </c>
      <c r="F49" s="69">
        <v>22.25</v>
      </c>
      <c r="G49" s="66"/>
      <c r="H49" s="70"/>
      <c r="I49" s="71"/>
      <c r="J49" s="71"/>
      <c r="K49" s="34" t="s">
        <v>66</v>
      </c>
      <c r="L49" s="78">
        <v>49</v>
      </c>
      <c r="M49" s="78"/>
      <c r="N49" s="73"/>
      <c r="O49" s="80" t="s">
        <v>258</v>
      </c>
      <c r="P49" s="82">
        <v>43780.902650462966</v>
      </c>
      <c r="Q49" s="80" t="s">
        <v>891</v>
      </c>
      <c r="R49" s="80"/>
      <c r="S49" s="80"/>
      <c r="T49" s="80" t="s">
        <v>918</v>
      </c>
      <c r="U49" s="80"/>
      <c r="V49" s="84" t="s">
        <v>277</v>
      </c>
      <c r="W49" s="82">
        <v>43780.902650462966</v>
      </c>
      <c r="X49" s="86">
        <v>43780</v>
      </c>
      <c r="Y49" s="88" t="s">
        <v>958</v>
      </c>
      <c r="Z49" s="84" t="s">
        <v>1006</v>
      </c>
      <c r="AA49" s="80"/>
      <c r="AB49" s="80"/>
      <c r="AC49" s="88" t="s">
        <v>1059</v>
      </c>
      <c r="AD49" s="88" t="s">
        <v>1093</v>
      </c>
      <c r="AE49" s="80" t="b">
        <v>0</v>
      </c>
      <c r="AF49" s="80">
        <v>2</v>
      </c>
      <c r="AG49" s="88" t="s">
        <v>295</v>
      </c>
      <c r="AH49" s="80" t="b">
        <v>0</v>
      </c>
      <c r="AI49" s="80" t="s">
        <v>298</v>
      </c>
      <c r="AJ49" s="80"/>
      <c r="AK49" s="88" t="s">
        <v>293</v>
      </c>
      <c r="AL49" s="80" t="b">
        <v>0</v>
      </c>
      <c r="AM49" s="80">
        <v>1</v>
      </c>
      <c r="AN49" s="88" t="s">
        <v>293</v>
      </c>
      <c r="AO49" s="80" t="s">
        <v>303</v>
      </c>
      <c r="AP49" s="80" t="b">
        <v>0</v>
      </c>
      <c r="AQ49" s="88" t="s">
        <v>1093</v>
      </c>
      <c r="AR49" s="80" t="s">
        <v>197</v>
      </c>
      <c r="AS49" s="80">
        <v>0</v>
      </c>
      <c r="AT49" s="80">
        <v>0</v>
      </c>
      <c r="AU49" s="80"/>
      <c r="AV49" s="80"/>
      <c r="AW49" s="80"/>
      <c r="AX49" s="80"/>
      <c r="AY49" s="80"/>
      <c r="AZ49" s="80"/>
      <c r="BA49" s="80"/>
      <c r="BB49" s="80"/>
      <c r="BC49" s="80">
        <v>4</v>
      </c>
      <c r="BD49" s="79" t="str">
        <f>REPLACE(INDEX(GroupVertices[Group],MATCH(Edges[[#This Row],[Vertex 1]],GroupVertices[Vertex],0)),1,1,"")</f>
        <v>1</v>
      </c>
      <c r="BE49" s="79" t="str">
        <f>REPLACE(INDEX(GroupVertices[Group],MATCH(Edges[[#This Row],[Vertex 2]],GroupVertices[Vertex],0)),1,1,"")</f>
        <v>3</v>
      </c>
      <c r="BF49" s="48">
        <v>1</v>
      </c>
      <c r="BG49" s="49">
        <v>2.5</v>
      </c>
      <c r="BH49" s="48">
        <v>1</v>
      </c>
      <c r="BI49" s="49">
        <v>2.5</v>
      </c>
      <c r="BJ49" s="48">
        <v>0</v>
      </c>
      <c r="BK49" s="49">
        <v>0</v>
      </c>
      <c r="BL49" s="48">
        <v>38</v>
      </c>
      <c r="BM49" s="49">
        <v>95</v>
      </c>
      <c r="BN49" s="48">
        <v>40</v>
      </c>
    </row>
    <row r="50" spans="1:66" ht="15">
      <c r="A50" s="65" t="s">
        <v>255</v>
      </c>
      <c r="B50" s="65" t="s">
        <v>237</v>
      </c>
      <c r="C50" s="66" t="s">
        <v>862</v>
      </c>
      <c r="D50" s="67">
        <v>3</v>
      </c>
      <c r="E50" s="68" t="s">
        <v>132</v>
      </c>
      <c r="F50" s="69">
        <v>32</v>
      </c>
      <c r="G50" s="66"/>
      <c r="H50" s="70"/>
      <c r="I50" s="71"/>
      <c r="J50" s="71"/>
      <c r="K50" s="34" t="s">
        <v>65</v>
      </c>
      <c r="L50" s="78">
        <v>50</v>
      </c>
      <c r="M50" s="78"/>
      <c r="N50" s="73"/>
      <c r="O50" s="80" t="s">
        <v>258</v>
      </c>
      <c r="P50" s="82">
        <v>43774.80378472222</v>
      </c>
      <c r="Q50" s="80" t="s">
        <v>890</v>
      </c>
      <c r="R50" s="80"/>
      <c r="S50" s="80"/>
      <c r="T50" s="80" t="s">
        <v>534</v>
      </c>
      <c r="U50" s="84" t="s">
        <v>922</v>
      </c>
      <c r="V50" s="84" t="s">
        <v>922</v>
      </c>
      <c r="W50" s="82">
        <v>43774.80378472222</v>
      </c>
      <c r="X50" s="86">
        <v>43774</v>
      </c>
      <c r="Y50" s="88" t="s">
        <v>957</v>
      </c>
      <c r="Z50" s="84" t="s">
        <v>1005</v>
      </c>
      <c r="AA50" s="80"/>
      <c r="AB50" s="80"/>
      <c r="AC50" s="88" t="s">
        <v>1058</v>
      </c>
      <c r="AD50" s="88" t="s">
        <v>1092</v>
      </c>
      <c r="AE50" s="80" t="b">
        <v>0</v>
      </c>
      <c r="AF50" s="80">
        <v>1</v>
      </c>
      <c r="AG50" s="88" t="s">
        <v>297</v>
      </c>
      <c r="AH50" s="80" t="b">
        <v>0</v>
      </c>
      <c r="AI50" s="80" t="s">
        <v>298</v>
      </c>
      <c r="AJ50" s="80"/>
      <c r="AK50" s="88" t="s">
        <v>293</v>
      </c>
      <c r="AL50" s="80" t="b">
        <v>0</v>
      </c>
      <c r="AM50" s="80">
        <v>0</v>
      </c>
      <c r="AN50" s="88" t="s">
        <v>293</v>
      </c>
      <c r="AO50" s="80" t="s">
        <v>304</v>
      </c>
      <c r="AP50" s="80" t="b">
        <v>0</v>
      </c>
      <c r="AQ50" s="88" t="s">
        <v>1092</v>
      </c>
      <c r="AR50" s="80" t="s">
        <v>197</v>
      </c>
      <c r="AS50" s="80">
        <v>0</v>
      </c>
      <c r="AT50" s="80">
        <v>0</v>
      </c>
      <c r="AU50" s="80" t="s">
        <v>1103</v>
      </c>
      <c r="AV50" s="80" t="s">
        <v>307</v>
      </c>
      <c r="AW50" s="80" t="s">
        <v>308</v>
      </c>
      <c r="AX50" s="80" t="s">
        <v>1104</v>
      </c>
      <c r="AY50" s="80" t="s">
        <v>1105</v>
      </c>
      <c r="AZ50" s="80" t="s">
        <v>1106</v>
      </c>
      <c r="BA50" s="80" t="s">
        <v>312</v>
      </c>
      <c r="BB50" s="84" t="s">
        <v>1107</v>
      </c>
      <c r="BC50" s="80">
        <v>1</v>
      </c>
      <c r="BD50" s="79" t="str">
        <f>REPLACE(INDEX(GroupVertices[Group],MATCH(Edges[[#This Row],[Vertex 1]],GroupVertices[Vertex],0)),1,1,"")</f>
        <v>3</v>
      </c>
      <c r="BE50" s="79" t="str">
        <f>REPLACE(INDEX(GroupVertices[Group],MATCH(Edges[[#This Row],[Vertex 2]],GroupVertices[Vertex],0)),1,1,"")</f>
        <v>3</v>
      </c>
      <c r="BF50" s="48">
        <v>0</v>
      </c>
      <c r="BG50" s="49">
        <v>0</v>
      </c>
      <c r="BH50" s="48">
        <v>0</v>
      </c>
      <c r="BI50" s="49">
        <v>0</v>
      </c>
      <c r="BJ50" s="48">
        <v>0</v>
      </c>
      <c r="BK50" s="49">
        <v>0</v>
      </c>
      <c r="BL50" s="48">
        <v>14</v>
      </c>
      <c r="BM50" s="49">
        <v>100</v>
      </c>
      <c r="BN50" s="48">
        <v>14</v>
      </c>
    </row>
    <row r="51" spans="1:66" ht="15">
      <c r="A51" s="65" t="s">
        <v>255</v>
      </c>
      <c r="B51" s="65" t="s">
        <v>251</v>
      </c>
      <c r="C51" s="66" t="s">
        <v>863</v>
      </c>
      <c r="D51" s="67">
        <v>4.75</v>
      </c>
      <c r="E51" s="68" t="s">
        <v>136</v>
      </c>
      <c r="F51" s="69">
        <v>28.75</v>
      </c>
      <c r="G51" s="66"/>
      <c r="H51" s="70"/>
      <c r="I51" s="71"/>
      <c r="J51" s="71"/>
      <c r="K51" s="34" t="s">
        <v>65</v>
      </c>
      <c r="L51" s="78">
        <v>51</v>
      </c>
      <c r="M51" s="78"/>
      <c r="N51" s="73"/>
      <c r="O51" s="80" t="s">
        <v>258</v>
      </c>
      <c r="P51" s="82">
        <v>43774.80378472222</v>
      </c>
      <c r="Q51" s="80" t="s">
        <v>890</v>
      </c>
      <c r="R51" s="80"/>
      <c r="S51" s="80"/>
      <c r="T51" s="80" t="s">
        <v>534</v>
      </c>
      <c r="U51" s="84" t="s">
        <v>922</v>
      </c>
      <c r="V51" s="84" t="s">
        <v>922</v>
      </c>
      <c r="W51" s="82">
        <v>43774.80378472222</v>
      </c>
      <c r="X51" s="86">
        <v>43774</v>
      </c>
      <c r="Y51" s="88" t="s">
        <v>957</v>
      </c>
      <c r="Z51" s="84" t="s">
        <v>1005</v>
      </c>
      <c r="AA51" s="80"/>
      <c r="AB51" s="80"/>
      <c r="AC51" s="88" t="s">
        <v>1058</v>
      </c>
      <c r="AD51" s="88" t="s">
        <v>1092</v>
      </c>
      <c r="AE51" s="80" t="b">
        <v>0</v>
      </c>
      <c r="AF51" s="80">
        <v>1</v>
      </c>
      <c r="AG51" s="88" t="s">
        <v>297</v>
      </c>
      <c r="AH51" s="80" t="b">
        <v>0</v>
      </c>
      <c r="AI51" s="80" t="s">
        <v>298</v>
      </c>
      <c r="AJ51" s="80"/>
      <c r="AK51" s="88" t="s">
        <v>293</v>
      </c>
      <c r="AL51" s="80" t="b">
        <v>0</v>
      </c>
      <c r="AM51" s="80">
        <v>0</v>
      </c>
      <c r="AN51" s="88" t="s">
        <v>293</v>
      </c>
      <c r="AO51" s="80" t="s">
        <v>304</v>
      </c>
      <c r="AP51" s="80" t="b">
        <v>0</v>
      </c>
      <c r="AQ51" s="88" t="s">
        <v>1092</v>
      </c>
      <c r="AR51" s="80" t="s">
        <v>197</v>
      </c>
      <c r="AS51" s="80">
        <v>0</v>
      </c>
      <c r="AT51" s="80">
        <v>0</v>
      </c>
      <c r="AU51" s="80" t="s">
        <v>1103</v>
      </c>
      <c r="AV51" s="80" t="s">
        <v>307</v>
      </c>
      <c r="AW51" s="80" t="s">
        <v>308</v>
      </c>
      <c r="AX51" s="80" t="s">
        <v>1104</v>
      </c>
      <c r="AY51" s="80" t="s">
        <v>1105</v>
      </c>
      <c r="AZ51" s="80" t="s">
        <v>1106</v>
      </c>
      <c r="BA51" s="80" t="s">
        <v>312</v>
      </c>
      <c r="BB51" s="84" t="s">
        <v>1107</v>
      </c>
      <c r="BC51" s="80">
        <v>2</v>
      </c>
      <c r="BD51" s="79" t="str">
        <f>REPLACE(INDEX(GroupVertices[Group],MATCH(Edges[[#This Row],[Vertex 1]],GroupVertices[Vertex],0)),1,1,"")</f>
        <v>3</v>
      </c>
      <c r="BE51" s="79" t="str">
        <f>REPLACE(INDEX(GroupVertices[Group],MATCH(Edges[[#This Row],[Vertex 2]],GroupVertices[Vertex],0)),1,1,"")</f>
        <v>3</v>
      </c>
      <c r="BF51" s="48"/>
      <c r="BG51" s="49"/>
      <c r="BH51" s="48"/>
      <c r="BI51" s="49"/>
      <c r="BJ51" s="48"/>
      <c r="BK51" s="49"/>
      <c r="BL51" s="48"/>
      <c r="BM51" s="49"/>
      <c r="BN51" s="48"/>
    </row>
    <row r="52" spans="1:66" ht="15">
      <c r="A52" s="65" t="s">
        <v>255</v>
      </c>
      <c r="B52" s="65" t="s">
        <v>253</v>
      </c>
      <c r="C52" s="66" t="s">
        <v>863</v>
      </c>
      <c r="D52" s="67">
        <v>4.75</v>
      </c>
      <c r="E52" s="68" t="s">
        <v>136</v>
      </c>
      <c r="F52" s="69">
        <v>28.75</v>
      </c>
      <c r="G52" s="66"/>
      <c r="H52" s="70"/>
      <c r="I52" s="71"/>
      <c r="J52" s="71"/>
      <c r="K52" s="34" t="s">
        <v>65</v>
      </c>
      <c r="L52" s="78">
        <v>52</v>
      </c>
      <c r="M52" s="78"/>
      <c r="N52" s="73"/>
      <c r="O52" s="80" t="s">
        <v>258</v>
      </c>
      <c r="P52" s="82">
        <v>43774.80378472222</v>
      </c>
      <c r="Q52" s="80" t="s">
        <v>890</v>
      </c>
      <c r="R52" s="80"/>
      <c r="S52" s="80"/>
      <c r="T52" s="80" t="s">
        <v>534</v>
      </c>
      <c r="U52" s="84" t="s">
        <v>922</v>
      </c>
      <c r="V52" s="84" t="s">
        <v>922</v>
      </c>
      <c r="W52" s="82">
        <v>43774.80378472222</v>
      </c>
      <c r="X52" s="86">
        <v>43774</v>
      </c>
      <c r="Y52" s="88" t="s">
        <v>957</v>
      </c>
      <c r="Z52" s="84" t="s">
        <v>1005</v>
      </c>
      <c r="AA52" s="80"/>
      <c r="AB52" s="80"/>
      <c r="AC52" s="88" t="s">
        <v>1058</v>
      </c>
      <c r="AD52" s="88" t="s">
        <v>1092</v>
      </c>
      <c r="AE52" s="80" t="b">
        <v>0</v>
      </c>
      <c r="AF52" s="80">
        <v>1</v>
      </c>
      <c r="AG52" s="88" t="s">
        <v>297</v>
      </c>
      <c r="AH52" s="80" t="b">
        <v>0</v>
      </c>
      <c r="AI52" s="80" t="s">
        <v>298</v>
      </c>
      <c r="AJ52" s="80"/>
      <c r="AK52" s="88" t="s">
        <v>293</v>
      </c>
      <c r="AL52" s="80" t="b">
        <v>0</v>
      </c>
      <c r="AM52" s="80">
        <v>0</v>
      </c>
      <c r="AN52" s="88" t="s">
        <v>293</v>
      </c>
      <c r="AO52" s="80" t="s">
        <v>304</v>
      </c>
      <c r="AP52" s="80" t="b">
        <v>0</v>
      </c>
      <c r="AQ52" s="88" t="s">
        <v>1092</v>
      </c>
      <c r="AR52" s="80" t="s">
        <v>197</v>
      </c>
      <c r="AS52" s="80">
        <v>0</v>
      </c>
      <c r="AT52" s="80">
        <v>0</v>
      </c>
      <c r="AU52" s="80" t="s">
        <v>1103</v>
      </c>
      <c r="AV52" s="80" t="s">
        <v>307</v>
      </c>
      <c r="AW52" s="80" t="s">
        <v>308</v>
      </c>
      <c r="AX52" s="80" t="s">
        <v>1104</v>
      </c>
      <c r="AY52" s="80" t="s">
        <v>1105</v>
      </c>
      <c r="AZ52" s="80" t="s">
        <v>1106</v>
      </c>
      <c r="BA52" s="80" t="s">
        <v>312</v>
      </c>
      <c r="BB52" s="84" t="s">
        <v>1107</v>
      </c>
      <c r="BC52" s="80">
        <v>2</v>
      </c>
      <c r="BD52" s="79" t="str">
        <f>REPLACE(INDEX(GroupVertices[Group],MATCH(Edges[[#This Row],[Vertex 1]],GroupVertices[Vertex],0)),1,1,"")</f>
        <v>3</v>
      </c>
      <c r="BE52" s="79" t="str">
        <f>REPLACE(INDEX(GroupVertices[Group],MATCH(Edges[[#This Row],[Vertex 2]],GroupVertices[Vertex],0)),1,1,"")</f>
        <v>2</v>
      </c>
      <c r="BF52" s="48"/>
      <c r="BG52" s="49"/>
      <c r="BH52" s="48"/>
      <c r="BI52" s="49"/>
      <c r="BJ52" s="48"/>
      <c r="BK52" s="49"/>
      <c r="BL52" s="48"/>
      <c r="BM52" s="49"/>
      <c r="BN52" s="48"/>
    </row>
    <row r="53" spans="1:66" ht="15">
      <c r="A53" s="65" t="s">
        <v>255</v>
      </c>
      <c r="B53" s="65" t="s">
        <v>241</v>
      </c>
      <c r="C53" s="66" t="s">
        <v>862</v>
      </c>
      <c r="D53" s="67">
        <v>3</v>
      </c>
      <c r="E53" s="68" t="s">
        <v>132</v>
      </c>
      <c r="F53" s="69">
        <v>32</v>
      </c>
      <c r="G53" s="66"/>
      <c r="H53" s="70"/>
      <c r="I53" s="71"/>
      <c r="J53" s="71"/>
      <c r="K53" s="34" t="s">
        <v>66</v>
      </c>
      <c r="L53" s="78">
        <v>53</v>
      </c>
      <c r="M53" s="78"/>
      <c r="N53" s="73"/>
      <c r="O53" s="80" t="s">
        <v>258</v>
      </c>
      <c r="P53" s="82">
        <v>43774.80378472222</v>
      </c>
      <c r="Q53" s="80" t="s">
        <v>890</v>
      </c>
      <c r="R53" s="80"/>
      <c r="S53" s="80"/>
      <c r="T53" s="80" t="s">
        <v>534</v>
      </c>
      <c r="U53" s="84" t="s">
        <v>922</v>
      </c>
      <c r="V53" s="84" t="s">
        <v>922</v>
      </c>
      <c r="W53" s="82">
        <v>43774.80378472222</v>
      </c>
      <c r="X53" s="86">
        <v>43774</v>
      </c>
      <c r="Y53" s="88" t="s">
        <v>957</v>
      </c>
      <c r="Z53" s="84" t="s">
        <v>1005</v>
      </c>
      <c r="AA53" s="80"/>
      <c r="AB53" s="80"/>
      <c r="AC53" s="88" t="s">
        <v>1058</v>
      </c>
      <c r="AD53" s="88" t="s">
        <v>1092</v>
      </c>
      <c r="AE53" s="80" t="b">
        <v>0</v>
      </c>
      <c r="AF53" s="80">
        <v>1</v>
      </c>
      <c r="AG53" s="88" t="s">
        <v>297</v>
      </c>
      <c r="AH53" s="80" t="b">
        <v>0</v>
      </c>
      <c r="AI53" s="80" t="s">
        <v>298</v>
      </c>
      <c r="AJ53" s="80"/>
      <c r="AK53" s="88" t="s">
        <v>293</v>
      </c>
      <c r="AL53" s="80" t="b">
        <v>0</v>
      </c>
      <c r="AM53" s="80">
        <v>0</v>
      </c>
      <c r="AN53" s="88" t="s">
        <v>293</v>
      </c>
      <c r="AO53" s="80" t="s">
        <v>304</v>
      </c>
      <c r="AP53" s="80" t="b">
        <v>0</v>
      </c>
      <c r="AQ53" s="88" t="s">
        <v>1092</v>
      </c>
      <c r="AR53" s="80" t="s">
        <v>197</v>
      </c>
      <c r="AS53" s="80">
        <v>0</v>
      </c>
      <c r="AT53" s="80">
        <v>0</v>
      </c>
      <c r="AU53" s="80" t="s">
        <v>1103</v>
      </c>
      <c r="AV53" s="80" t="s">
        <v>307</v>
      </c>
      <c r="AW53" s="80" t="s">
        <v>308</v>
      </c>
      <c r="AX53" s="80" t="s">
        <v>1104</v>
      </c>
      <c r="AY53" s="80" t="s">
        <v>1105</v>
      </c>
      <c r="AZ53" s="80" t="s">
        <v>1106</v>
      </c>
      <c r="BA53" s="80" t="s">
        <v>312</v>
      </c>
      <c r="BB53" s="84" t="s">
        <v>1107</v>
      </c>
      <c r="BC53" s="80">
        <v>1</v>
      </c>
      <c r="BD53" s="79" t="str">
        <f>REPLACE(INDEX(GroupVertices[Group],MATCH(Edges[[#This Row],[Vertex 1]],GroupVertices[Vertex],0)),1,1,"")</f>
        <v>3</v>
      </c>
      <c r="BE53" s="79" t="str">
        <f>REPLACE(INDEX(GroupVertices[Group],MATCH(Edges[[#This Row],[Vertex 2]],GroupVertices[Vertex],0)),1,1,"")</f>
        <v>1</v>
      </c>
      <c r="BF53" s="48"/>
      <c r="BG53" s="49"/>
      <c r="BH53" s="48"/>
      <c r="BI53" s="49"/>
      <c r="BJ53" s="48"/>
      <c r="BK53" s="49"/>
      <c r="BL53" s="48"/>
      <c r="BM53" s="49"/>
      <c r="BN53" s="48"/>
    </row>
    <row r="54" spans="1:66" ht="15">
      <c r="A54" s="65" t="s">
        <v>255</v>
      </c>
      <c r="B54" s="65" t="s">
        <v>239</v>
      </c>
      <c r="C54" s="66" t="s">
        <v>862</v>
      </c>
      <c r="D54" s="67">
        <v>3</v>
      </c>
      <c r="E54" s="68" t="s">
        <v>132</v>
      </c>
      <c r="F54" s="69">
        <v>32</v>
      </c>
      <c r="G54" s="66"/>
      <c r="H54" s="70"/>
      <c r="I54" s="71"/>
      <c r="J54" s="71"/>
      <c r="K54" s="34" t="s">
        <v>66</v>
      </c>
      <c r="L54" s="78">
        <v>54</v>
      </c>
      <c r="M54" s="78"/>
      <c r="N54" s="73"/>
      <c r="O54" s="80" t="s">
        <v>259</v>
      </c>
      <c r="P54" s="82">
        <v>43774.80378472222</v>
      </c>
      <c r="Q54" s="80" t="s">
        <v>890</v>
      </c>
      <c r="R54" s="80"/>
      <c r="S54" s="80"/>
      <c r="T54" s="80" t="s">
        <v>534</v>
      </c>
      <c r="U54" s="84" t="s">
        <v>922</v>
      </c>
      <c r="V54" s="84" t="s">
        <v>922</v>
      </c>
      <c r="W54" s="82">
        <v>43774.80378472222</v>
      </c>
      <c r="X54" s="86">
        <v>43774</v>
      </c>
      <c r="Y54" s="88" t="s">
        <v>957</v>
      </c>
      <c r="Z54" s="84" t="s">
        <v>1005</v>
      </c>
      <c r="AA54" s="80"/>
      <c r="AB54" s="80"/>
      <c r="AC54" s="88" t="s">
        <v>1058</v>
      </c>
      <c r="AD54" s="88" t="s">
        <v>1092</v>
      </c>
      <c r="AE54" s="80" t="b">
        <v>0</v>
      </c>
      <c r="AF54" s="80">
        <v>1</v>
      </c>
      <c r="AG54" s="88" t="s">
        <v>297</v>
      </c>
      <c r="AH54" s="80" t="b">
        <v>0</v>
      </c>
      <c r="AI54" s="80" t="s">
        <v>298</v>
      </c>
      <c r="AJ54" s="80"/>
      <c r="AK54" s="88" t="s">
        <v>293</v>
      </c>
      <c r="AL54" s="80" t="b">
        <v>0</v>
      </c>
      <c r="AM54" s="80">
        <v>0</v>
      </c>
      <c r="AN54" s="88" t="s">
        <v>293</v>
      </c>
      <c r="AO54" s="80" t="s">
        <v>304</v>
      </c>
      <c r="AP54" s="80" t="b">
        <v>0</v>
      </c>
      <c r="AQ54" s="88" t="s">
        <v>1092</v>
      </c>
      <c r="AR54" s="80" t="s">
        <v>197</v>
      </c>
      <c r="AS54" s="80">
        <v>0</v>
      </c>
      <c r="AT54" s="80">
        <v>0</v>
      </c>
      <c r="AU54" s="80" t="s">
        <v>1103</v>
      </c>
      <c r="AV54" s="80" t="s">
        <v>307</v>
      </c>
      <c r="AW54" s="80" t="s">
        <v>308</v>
      </c>
      <c r="AX54" s="80" t="s">
        <v>1104</v>
      </c>
      <c r="AY54" s="80" t="s">
        <v>1105</v>
      </c>
      <c r="AZ54" s="80" t="s">
        <v>1106</v>
      </c>
      <c r="BA54" s="80" t="s">
        <v>312</v>
      </c>
      <c r="BB54" s="84" t="s">
        <v>1107</v>
      </c>
      <c r="BC54" s="80">
        <v>1</v>
      </c>
      <c r="BD54" s="79" t="str">
        <f>REPLACE(INDEX(GroupVertices[Group],MATCH(Edges[[#This Row],[Vertex 1]],GroupVertices[Vertex],0)),1,1,"")</f>
        <v>3</v>
      </c>
      <c r="BE54" s="79" t="str">
        <f>REPLACE(INDEX(GroupVertices[Group],MATCH(Edges[[#This Row],[Vertex 2]],GroupVertices[Vertex],0)),1,1,"")</f>
        <v>3</v>
      </c>
      <c r="BF54" s="48"/>
      <c r="BG54" s="49"/>
      <c r="BH54" s="48"/>
      <c r="BI54" s="49"/>
      <c r="BJ54" s="48"/>
      <c r="BK54" s="49"/>
      <c r="BL54" s="48"/>
      <c r="BM54" s="49"/>
      <c r="BN54" s="48"/>
    </row>
    <row r="55" spans="1:66" ht="15">
      <c r="A55" s="65" t="s">
        <v>255</v>
      </c>
      <c r="B55" s="65" t="s">
        <v>241</v>
      </c>
      <c r="C55" s="66" t="s">
        <v>862</v>
      </c>
      <c r="D55" s="67">
        <v>3</v>
      </c>
      <c r="E55" s="68" t="s">
        <v>132</v>
      </c>
      <c r="F55" s="69">
        <v>32</v>
      </c>
      <c r="G55" s="66"/>
      <c r="H55" s="70"/>
      <c r="I55" s="71"/>
      <c r="J55" s="71"/>
      <c r="K55" s="34" t="s">
        <v>66</v>
      </c>
      <c r="L55" s="78">
        <v>55</v>
      </c>
      <c r="M55" s="78"/>
      <c r="N55" s="73"/>
      <c r="O55" s="80" t="s">
        <v>257</v>
      </c>
      <c r="P55" s="82">
        <v>43780.92990740741</v>
      </c>
      <c r="Q55" s="80" t="s">
        <v>891</v>
      </c>
      <c r="R55" s="80"/>
      <c r="S55" s="80"/>
      <c r="T55" s="80" t="s">
        <v>534</v>
      </c>
      <c r="U55" s="80"/>
      <c r="V55" s="84" t="s">
        <v>446</v>
      </c>
      <c r="W55" s="82">
        <v>43780.92990740741</v>
      </c>
      <c r="X55" s="86">
        <v>43780</v>
      </c>
      <c r="Y55" s="88" t="s">
        <v>959</v>
      </c>
      <c r="Z55" s="84" t="s">
        <v>1007</v>
      </c>
      <c r="AA55" s="80"/>
      <c r="AB55" s="80"/>
      <c r="AC55" s="88" t="s">
        <v>1060</v>
      </c>
      <c r="AD55" s="80"/>
      <c r="AE55" s="80" t="b">
        <v>0</v>
      </c>
      <c r="AF55" s="80">
        <v>0</v>
      </c>
      <c r="AG55" s="88" t="s">
        <v>293</v>
      </c>
      <c r="AH55" s="80" t="b">
        <v>0</v>
      </c>
      <c r="AI55" s="80" t="s">
        <v>298</v>
      </c>
      <c r="AJ55" s="80"/>
      <c r="AK55" s="88" t="s">
        <v>293</v>
      </c>
      <c r="AL55" s="80" t="b">
        <v>0</v>
      </c>
      <c r="AM55" s="80">
        <v>1</v>
      </c>
      <c r="AN55" s="88" t="s">
        <v>1059</v>
      </c>
      <c r="AO55" s="80" t="s">
        <v>304</v>
      </c>
      <c r="AP55" s="80" t="b">
        <v>0</v>
      </c>
      <c r="AQ55" s="88" t="s">
        <v>1059</v>
      </c>
      <c r="AR55" s="80" t="s">
        <v>197</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1</v>
      </c>
      <c r="BF55" s="48"/>
      <c r="BG55" s="49"/>
      <c r="BH55" s="48"/>
      <c r="BI55" s="49"/>
      <c r="BJ55" s="48"/>
      <c r="BK55" s="49"/>
      <c r="BL55" s="48"/>
      <c r="BM55" s="49"/>
      <c r="BN55" s="48"/>
    </row>
    <row r="56" spans="1:66" ht="15">
      <c r="A56" s="65" t="s">
        <v>255</v>
      </c>
      <c r="B56" s="65" t="s">
        <v>239</v>
      </c>
      <c r="C56" s="66" t="s">
        <v>862</v>
      </c>
      <c r="D56" s="67">
        <v>3</v>
      </c>
      <c r="E56" s="68" t="s">
        <v>132</v>
      </c>
      <c r="F56" s="69">
        <v>32</v>
      </c>
      <c r="G56" s="66"/>
      <c r="H56" s="70"/>
      <c r="I56" s="71"/>
      <c r="J56" s="71"/>
      <c r="K56" s="34" t="s">
        <v>66</v>
      </c>
      <c r="L56" s="78">
        <v>56</v>
      </c>
      <c r="M56" s="78"/>
      <c r="N56" s="73"/>
      <c r="O56" s="80" t="s">
        <v>258</v>
      </c>
      <c r="P56" s="82">
        <v>43780.92990740741</v>
      </c>
      <c r="Q56" s="80" t="s">
        <v>891</v>
      </c>
      <c r="R56" s="80"/>
      <c r="S56" s="80"/>
      <c r="T56" s="80" t="s">
        <v>534</v>
      </c>
      <c r="U56" s="80"/>
      <c r="V56" s="84" t="s">
        <v>446</v>
      </c>
      <c r="W56" s="82">
        <v>43780.92990740741</v>
      </c>
      <c r="X56" s="86">
        <v>43780</v>
      </c>
      <c r="Y56" s="88" t="s">
        <v>959</v>
      </c>
      <c r="Z56" s="84" t="s">
        <v>1007</v>
      </c>
      <c r="AA56" s="80"/>
      <c r="AB56" s="80"/>
      <c r="AC56" s="88" t="s">
        <v>1060</v>
      </c>
      <c r="AD56" s="80"/>
      <c r="AE56" s="80" t="b">
        <v>0</v>
      </c>
      <c r="AF56" s="80">
        <v>0</v>
      </c>
      <c r="AG56" s="88" t="s">
        <v>293</v>
      </c>
      <c r="AH56" s="80" t="b">
        <v>0</v>
      </c>
      <c r="AI56" s="80" t="s">
        <v>298</v>
      </c>
      <c r="AJ56" s="80"/>
      <c r="AK56" s="88" t="s">
        <v>293</v>
      </c>
      <c r="AL56" s="80" t="b">
        <v>0</v>
      </c>
      <c r="AM56" s="80">
        <v>1</v>
      </c>
      <c r="AN56" s="88" t="s">
        <v>1059</v>
      </c>
      <c r="AO56" s="80" t="s">
        <v>304</v>
      </c>
      <c r="AP56" s="80" t="b">
        <v>0</v>
      </c>
      <c r="AQ56" s="88" t="s">
        <v>1059</v>
      </c>
      <c r="AR56" s="80" t="s">
        <v>197</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8"/>
      <c r="BG56" s="49"/>
      <c r="BH56" s="48"/>
      <c r="BI56" s="49"/>
      <c r="BJ56" s="48"/>
      <c r="BK56" s="49"/>
      <c r="BL56" s="48"/>
      <c r="BM56" s="49"/>
      <c r="BN56" s="48"/>
    </row>
    <row r="57" spans="1:66" ht="15">
      <c r="A57" s="65" t="s">
        <v>255</v>
      </c>
      <c r="B57" s="65" t="s">
        <v>251</v>
      </c>
      <c r="C57" s="66" t="s">
        <v>863</v>
      </c>
      <c r="D57" s="67">
        <v>4.75</v>
      </c>
      <c r="E57" s="68" t="s">
        <v>136</v>
      </c>
      <c r="F57" s="69">
        <v>28.75</v>
      </c>
      <c r="G57" s="66"/>
      <c r="H57" s="70"/>
      <c r="I57" s="71"/>
      <c r="J57" s="71"/>
      <c r="K57" s="34" t="s">
        <v>65</v>
      </c>
      <c r="L57" s="78">
        <v>57</v>
      </c>
      <c r="M57" s="78"/>
      <c r="N57" s="73"/>
      <c r="O57" s="80" t="s">
        <v>258</v>
      </c>
      <c r="P57" s="82">
        <v>43780.92990740741</v>
      </c>
      <c r="Q57" s="80" t="s">
        <v>891</v>
      </c>
      <c r="R57" s="80"/>
      <c r="S57" s="80"/>
      <c r="T57" s="80" t="s">
        <v>534</v>
      </c>
      <c r="U57" s="80"/>
      <c r="V57" s="84" t="s">
        <v>446</v>
      </c>
      <c r="W57" s="82">
        <v>43780.92990740741</v>
      </c>
      <c r="X57" s="86">
        <v>43780</v>
      </c>
      <c r="Y57" s="88" t="s">
        <v>959</v>
      </c>
      <c r="Z57" s="84" t="s">
        <v>1007</v>
      </c>
      <c r="AA57" s="80"/>
      <c r="AB57" s="80"/>
      <c r="AC57" s="88" t="s">
        <v>1060</v>
      </c>
      <c r="AD57" s="80"/>
      <c r="AE57" s="80" t="b">
        <v>0</v>
      </c>
      <c r="AF57" s="80">
        <v>0</v>
      </c>
      <c r="AG57" s="88" t="s">
        <v>293</v>
      </c>
      <c r="AH57" s="80" t="b">
        <v>0</v>
      </c>
      <c r="AI57" s="80" t="s">
        <v>298</v>
      </c>
      <c r="AJ57" s="80"/>
      <c r="AK57" s="88" t="s">
        <v>293</v>
      </c>
      <c r="AL57" s="80" t="b">
        <v>0</v>
      </c>
      <c r="AM57" s="80">
        <v>1</v>
      </c>
      <c r="AN57" s="88" t="s">
        <v>1059</v>
      </c>
      <c r="AO57" s="80" t="s">
        <v>304</v>
      </c>
      <c r="AP57" s="80" t="b">
        <v>0</v>
      </c>
      <c r="AQ57" s="88" t="s">
        <v>1059</v>
      </c>
      <c r="AR57" s="80" t="s">
        <v>197</v>
      </c>
      <c r="AS57" s="80">
        <v>0</v>
      </c>
      <c r="AT57" s="80">
        <v>0</v>
      </c>
      <c r="AU57" s="80"/>
      <c r="AV57" s="80"/>
      <c r="AW57" s="80"/>
      <c r="AX57" s="80"/>
      <c r="AY57" s="80"/>
      <c r="AZ57" s="80"/>
      <c r="BA57" s="80"/>
      <c r="BB57" s="80"/>
      <c r="BC57" s="80">
        <v>2</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255</v>
      </c>
      <c r="B58" s="65" t="s">
        <v>253</v>
      </c>
      <c r="C58" s="66" t="s">
        <v>863</v>
      </c>
      <c r="D58" s="67">
        <v>4.75</v>
      </c>
      <c r="E58" s="68" t="s">
        <v>136</v>
      </c>
      <c r="F58" s="69">
        <v>28.75</v>
      </c>
      <c r="G58" s="66"/>
      <c r="H58" s="70"/>
      <c r="I58" s="71"/>
      <c r="J58" s="71"/>
      <c r="K58" s="34" t="s">
        <v>65</v>
      </c>
      <c r="L58" s="78">
        <v>58</v>
      </c>
      <c r="M58" s="78"/>
      <c r="N58" s="73"/>
      <c r="O58" s="80" t="s">
        <v>258</v>
      </c>
      <c r="P58" s="82">
        <v>43780.92990740741</v>
      </c>
      <c r="Q58" s="80" t="s">
        <v>891</v>
      </c>
      <c r="R58" s="80"/>
      <c r="S58" s="80"/>
      <c r="T58" s="80" t="s">
        <v>534</v>
      </c>
      <c r="U58" s="80"/>
      <c r="V58" s="84" t="s">
        <v>446</v>
      </c>
      <c r="W58" s="82">
        <v>43780.92990740741</v>
      </c>
      <c r="X58" s="86">
        <v>43780</v>
      </c>
      <c r="Y58" s="88" t="s">
        <v>959</v>
      </c>
      <c r="Z58" s="84" t="s">
        <v>1007</v>
      </c>
      <c r="AA58" s="80"/>
      <c r="AB58" s="80"/>
      <c r="AC58" s="88" t="s">
        <v>1060</v>
      </c>
      <c r="AD58" s="80"/>
      <c r="AE58" s="80" t="b">
        <v>0</v>
      </c>
      <c r="AF58" s="80">
        <v>0</v>
      </c>
      <c r="AG58" s="88" t="s">
        <v>293</v>
      </c>
      <c r="AH58" s="80" t="b">
        <v>0</v>
      </c>
      <c r="AI58" s="80" t="s">
        <v>298</v>
      </c>
      <c r="AJ58" s="80"/>
      <c r="AK58" s="88" t="s">
        <v>293</v>
      </c>
      <c r="AL58" s="80" t="b">
        <v>0</v>
      </c>
      <c r="AM58" s="80">
        <v>1</v>
      </c>
      <c r="AN58" s="88" t="s">
        <v>1059</v>
      </c>
      <c r="AO58" s="80" t="s">
        <v>304</v>
      </c>
      <c r="AP58" s="80" t="b">
        <v>0</v>
      </c>
      <c r="AQ58" s="88" t="s">
        <v>1059</v>
      </c>
      <c r="AR58" s="80" t="s">
        <v>197</v>
      </c>
      <c r="AS58" s="80">
        <v>0</v>
      </c>
      <c r="AT58" s="80">
        <v>0</v>
      </c>
      <c r="AU58" s="80"/>
      <c r="AV58" s="80"/>
      <c r="AW58" s="80"/>
      <c r="AX58" s="80"/>
      <c r="AY58" s="80"/>
      <c r="AZ58" s="80"/>
      <c r="BA58" s="80"/>
      <c r="BB58" s="80"/>
      <c r="BC58" s="80">
        <v>2</v>
      </c>
      <c r="BD58" s="79" t="str">
        <f>REPLACE(INDEX(GroupVertices[Group],MATCH(Edges[[#This Row],[Vertex 1]],GroupVertices[Vertex],0)),1,1,"")</f>
        <v>3</v>
      </c>
      <c r="BE58" s="79" t="str">
        <f>REPLACE(INDEX(GroupVertices[Group],MATCH(Edges[[#This Row],[Vertex 2]],GroupVertices[Vertex],0)),1,1,"")</f>
        <v>2</v>
      </c>
      <c r="BF58" s="48">
        <v>1</v>
      </c>
      <c r="BG58" s="49">
        <v>2.5</v>
      </c>
      <c r="BH58" s="48">
        <v>1</v>
      </c>
      <c r="BI58" s="49">
        <v>2.5</v>
      </c>
      <c r="BJ58" s="48">
        <v>0</v>
      </c>
      <c r="BK58" s="49">
        <v>0</v>
      </c>
      <c r="BL58" s="48">
        <v>38</v>
      </c>
      <c r="BM58" s="49">
        <v>95</v>
      </c>
      <c r="BN58" s="48">
        <v>40</v>
      </c>
    </row>
    <row r="59" spans="1:66" ht="15">
      <c r="A59" s="65" t="s">
        <v>255</v>
      </c>
      <c r="B59" s="65" t="s">
        <v>253</v>
      </c>
      <c r="C59" s="66" t="s">
        <v>863</v>
      </c>
      <c r="D59" s="67">
        <v>4.75</v>
      </c>
      <c r="E59" s="68" t="s">
        <v>136</v>
      </c>
      <c r="F59" s="69">
        <v>28.75</v>
      </c>
      <c r="G59" s="66"/>
      <c r="H59" s="70"/>
      <c r="I59" s="71"/>
      <c r="J59" s="71"/>
      <c r="K59" s="34" t="s">
        <v>65</v>
      </c>
      <c r="L59" s="78">
        <v>59</v>
      </c>
      <c r="M59" s="78"/>
      <c r="N59" s="73"/>
      <c r="O59" s="80" t="s">
        <v>257</v>
      </c>
      <c r="P59" s="82">
        <v>43782.748923611114</v>
      </c>
      <c r="Q59" s="80" t="s">
        <v>887</v>
      </c>
      <c r="R59" s="80"/>
      <c r="S59" s="80"/>
      <c r="T59" s="80" t="s">
        <v>534</v>
      </c>
      <c r="U59" s="80"/>
      <c r="V59" s="84" t="s">
        <v>446</v>
      </c>
      <c r="W59" s="82">
        <v>43782.748923611114</v>
      </c>
      <c r="X59" s="86">
        <v>43782</v>
      </c>
      <c r="Y59" s="88" t="s">
        <v>960</v>
      </c>
      <c r="Z59" s="84" t="s">
        <v>1008</v>
      </c>
      <c r="AA59" s="80"/>
      <c r="AB59" s="80"/>
      <c r="AC59" s="88" t="s">
        <v>1061</v>
      </c>
      <c r="AD59" s="80"/>
      <c r="AE59" s="80" t="b">
        <v>0</v>
      </c>
      <c r="AF59" s="80">
        <v>0</v>
      </c>
      <c r="AG59" s="88" t="s">
        <v>293</v>
      </c>
      <c r="AH59" s="80" t="b">
        <v>0</v>
      </c>
      <c r="AI59" s="80" t="s">
        <v>298</v>
      </c>
      <c r="AJ59" s="80"/>
      <c r="AK59" s="88" t="s">
        <v>293</v>
      </c>
      <c r="AL59" s="80" t="b">
        <v>0</v>
      </c>
      <c r="AM59" s="80">
        <v>13</v>
      </c>
      <c r="AN59" s="88" t="s">
        <v>1087</v>
      </c>
      <c r="AO59" s="80" t="s">
        <v>304</v>
      </c>
      <c r="AP59" s="80" t="b">
        <v>0</v>
      </c>
      <c r="AQ59" s="88" t="s">
        <v>1087</v>
      </c>
      <c r="AR59" s="80" t="s">
        <v>197</v>
      </c>
      <c r="AS59" s="80">
        <v>0</v>
      </c>
      <c r="AT59" s="80">
        <v>0</v>
      </c>
      <c r="AU59" s="80"/>
      <c r="AV59" s="80"/>
      <c r="AW59" s="80"/>
      <c r="AX59" s="80"/>
      <c r="AY59" s="80"/>
      <c r="AZ59" s="80"/>
      <c r="BA59" s="80"/>
      <c r="BB59" s="80"/>
      <c r="BC59" s="80">
        <v>2</v>
      </c>
      <c r="BD59" s="79" t="str">
        <f>REPLACE(INDEX(GroupVertices[Group],MATCH(Edges[[#This Row],[Vertex 1]],GroupVertices[Vertex],0)),1,1,"")</f>
        <v>3</v>
      </c>
      <c r="BE59" s="79" t="str">
        <f>REPLACE(INDEX(GroupVertices[Group],MATCH(Edges[[#This Row],[Vertex 2]],GroupVertices[Vertex],0)),1,1,"")</f>
        <v>2</v>
      </c>
      <c r="BF59" s="48"/>
      <c r="BG59" s="49"/>
      <c r="BH59" s="48"/>
      <c r="BI59" s="49"/>
      <c r="BJ59" s="48"/>
      <c r="BK59" s="49"/>
      <c r="BL59" s="48"/>
      <c r="BM59" s="49"/>
      <c r="BN59" s="48"/>
    </row>
    <row r="60" spans="1:66" ht="15">
      <c r="A60" s="65" t="s">
        <v>255</v>
      </c>
      <c r="B60" s="65" t="s">
        <v>878</v>
      </c>
      <c r="C60" s="66" t="s">
        <v>862</v>
      </c>
      <c r="D60" s="67">
        <v>3</v>
      </c>
      <c r="E60" s="68" t="s">
        <v>132</v>
      </c>
      <c r="F60" s="69">
        <v>32</v>
      </c>
      <c r="G60" s="66"/>
      <c r="H60" s="70"/>
      <c r="I60" s="71"/>
      <c r="J60" s="71"/>
      <c r="K60" s="34" t="s">
        <v>65</v>
      </c>
      <c r="L60" s="78">
        <v>60</v>
      </c>
      <c r="M60" s="78"/>
      <c r="N60" s="73"/>
      <c r="O60" s="80" t="s">
        <v>258</v>
      </c>
      <c r="P60" s="82">
        <v>43782.748923611114</v>
      </c>
      <c r="Q60" s="80" t="s">
        <v>887</v>
      </c>
      <c r="R60" s="80"/>
      <c r="S60" s="80"/>
      <c r="T60" s="80" t="s">
        <v>534</v>
      </c>
      <c r="U60" s="80"/>
      <c r="V60" s="84" t="s">
        <v>446</v>
      </c>
      <c r="W60" s="82">
        <v>43782.748923611114</v>
      </c>
      <c r="X60" s="86">
        <v>43782</v>
      </c>
      <c r="Y60" s="88" t="s">
        <v>960</v>
      </c>
      <c r="Z60" s="84" t="s">
        <v>1008</v>
      </c>
      <c r="AA60" s="80"/>
      <c r="AB60" s="80"/>
      <c r="AC60" s="88" t="s">
        <v>1061</v>
      </c>
      <c r="AD60" s="80"/>
      <c r="AE60" s="80" t="b">
        <v>0</v>
      </c>
      <c r="AF60" s="80">
        <v>0</v>
      </c>
      <c r="AG60" s="88" t="s">
        <v>293</v>
      </c>
      <c r="AH60" s="80" t="b">
        <v>0</v>
      </c>
      <c r="AI60" s="80" t="s">
        <v>298</v>
      </c>
      <c r="AJ60" s="80"/>
      <c r="AK60" s="88" t="s">
        <v>293</v>
      </c>
      <c r="AL60" s="80" t="b">
        <v>0</v>
      </c>
      <c r="AM60" s="80">
        <v>13</v>
      </c>
      <c r="AN60" s="88" t="s">
        <v>1087</v>
      </c>
      <c r="AO60" s="80" t="s">
        <v>304</v>
      </c>
      <c r="AP60" s="80" t="b">
        <v>0</v>
      </c>
      <c r="AQ60" s="88" t="s">
        <v>1087</v>
      </c>
      <c r="AR60" s="80" t="s">
        <v>197</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2</v>
      </c>
      <c r="BF60" s="48">
        <v>0</v>
      </c>
      <c r="BG60" s="49">
        <v>0</v>
      </c>
      <c r="BH60" s="48">
        <v>0</v>
      </c>
      <c r="BI60" s="49">
        <v>0</v>
      </c>
      <c r="BJ60" s="48">
        <v>0</v>
      </c>
      <c r="BK60" s="49">
        <v>0</v>
      </c>
      <c r="BL60" s="48">
        <v>42</v>
      </c>
      <c r="BM60" s="49">
        <v>100</v>
      </c>
      <c r="BN60" s="48">
        <v>42</v>
      </c>
    </row>
    <row r="61" spans="1:66" ht="15">
      <c r="A61" s="65" t="s">
        <v>255</v>
      </c>
      <c r="B61" s="65" t="s">
        <v>253</v>
      </c>
      <c r="C61" s="66" t="s">
        <v>863</v>
      </c>
      <c r="D61" s="67">
        <v>4.75</v>
      </c>
      <c r="E61" s="68" t="s">
        <v>136</v>
      </c>
      <c r="F61" s="69">
        <v>28.75</v>
      </c>
      <c r="G61" s="66"/>
      <c r="H61" s="70"/>
      <c r="I61" s="71"/>
      <c r="J61" s="71"/>
      <c r="K61" s="34" t="s">
        <v>65</v>
      </c>
      <c r="L61" s="78">
        <v>61</v>
      </c>
      <c r="M61" s="78"/>
      <c r="N61" s="73"/>
      <c r="O61" s="80" t="s">
        <v>257</v>
      </c>
      <c r="P61" s="82">
        <v>43783.60663194444</v>
      </c>
      <c r="Q61" s="80" t="s">
        <v>892</v>
      </c>
      <c r="R61" s="80"/>
      <c r="S61" s="80"/>
      <c r="T61" s="80" t="s">
        <v>534</v>
      </c>
      <c r="U61" s="80"/>
      <c r="V61" s="84" t="s">
        <v>446</v>
      </c>
      <c r="W61" s="82">
        <v>43783.60663194444</v>
      </c>
      <c r="X61" s="86">
        <v>43783</v>
      </c>
      <c r="Y61" s="88" t="s">
        <v>961</v>
      </c>
      <c r="Z61" s="84" t="s">
        <v>1009</v>
      </c>
      <c r="AA61" s="80"/>
      <c r="AB61" s="80"/>
      <c r="AC61" s="88" t="s">
        <v>1062</v>
      </c>
      <c r="AD61" s="80"/>
      <c r="AE61" s="80" t="b">
        <v>0</v>
      </c>
      <c r="AF61" s="80">
        <v>0</v>
      </c>
      <c r="AG61" s="88" t="s">
        <v>293</v>
      </c>
      <c r="AH61" s="80" t="b">
        <v>1</v>
      </c>
      <c r="AI61" s="80" t="s">
        <v>298</v>
      </c>
      <c r="AJ61" s="80"/>
      <c r="AK61" s="88" t="s">
        <v>1066</v>
      </c>
      <c r="AL61" s="80" t="b">
        <v>0</v>
      </c>
      <c r="AM61" s="80">
        <v>2</v>
      </c>
      <c r="AN61" s="88" t="s">
        <v>1088</v>
      </c>
      <c r="AO61" s="80" t="s">
        <v>304</v>
      </c>
      <c r="AP61" s="80" t="b">
        <v>0</v>
      </c>
      <c r="AQ61" s="88" t="s">
        <v>1088</v>
      </c>
      <c r="AR61" s="80" t="s">
        <v>197</v>
      </c>
      <c r="AS61" s="80">
        <v>0</v>
      </c>
      <c r="AT61" s="80">
        <v>0</v>
      </c>
      <c r="AU61" s="80"/>
      <c r="AV61" s="80"/>
      <c r="AW61" s="80"/>
      <c r="AX61" s="80"/>
      <c r="AY61" s="80"/>
      <c r="AZ61" s="80"/>
      <c r="BA61" s="80"/>
      <c r="BB61" s="80"/>
      <c r="BC61" s="80">
        <v>2</v>
      </c>
      <c r="BD61" s="79" t="str">
        <f>REPLACE(INDEX(GroupVertices[Group],MATCH(Edges[[#This Row],[Vertex 1]],GroupVertices[Vertex],0)),1,1,"")</f>
        <v>3</v>
      </c>
      <c r="BE61" s="79" t="str">
        <f>REPLACE(INDEX(GroupVertices[Group],MATCH(Edges[[#This Row],[Vertex 2]],GroupVertices[Vertex],0)),1,1,"")</f>
        <v>2</v>
      </c>
      <c r="BF61" s="48">
        <v>0</v>
      </c>
      <c r="BG61" s="49">
        <v>0</v>
      </c>
      <c r="BH61" s="48">
        <v>0</v>
      </c>
      <c r="BI61" s="49">
        <v>0</v>
      </c>
      <c r="BJ61" s="48">
        <v>0</v>
      </c>
      <c r="BK61" s="49">
        <v>0</v>
      </c>
      <c r="BL61" s="48">
        <v>26</v>
      </c>
      <c r="BM61" s="49">
        <v>100</v>
      </c>
      <c r="BN61" s="48">
        <v>26</v>
      </c>
    </row>
    <row r="62" spans="1:66" ht="15">
      <c r="A62" s="65" t="s">
        <v>253</v>
      </c>
      <c r="B62" s="65" t="s">
        <v>880</v>
      </c>
      <c r="C62" s="66" t="s">
        <v>862</v>
      </c>
      <c r="D62" s="67">
        <v>3</v>
      </c>
      <c r="E62" s="68" t="s">
        <v>132</v>
      </c>
      <c r="F62" s="69">
        <v>32</v>
      </c>
      <c r="G62" s="66"/>
      <c r="H62" s="70"/>
      <c r="I62" s="71"/>
      <c r="J62" s="71"/>
      <c r="K62" s="34" t="s">
        <v>65</v>
      </c>
      <c r="L62" s="78">
        <v>62</v>
      </c>
      <c r="M62" s="78"/>
      <c r="N62" s="73"/>
      <c r="O62" s="80" t="s">
        <v>258</v>
      </c>
      <c r="P62" s="82">
        <v>43782.901655092595</v>
      </c>
      <c r="Q62" s="80" t="s">
        <v>893</v>
      </c>
      <c r="R62" s="80"/>
      <c r="S62" s="80"/>
      <c r="T62" s="80" t="s">
        <v>534</v>
      </c>
      <c r="U62" s="80"/>
      <c r="V62" s="84" t="s">
        <v>444</v>
      </c>
      <c r="W62" s="82">
        <v>43782.901655092595</v>
      </c>
      <c r="X62" s="86">
        <v>43782</v>
      </c>
      <c r="Y62" s="88" t="s">
        <v>962</v>
      </c>
      <c r="Z62" s="84" t="s">
        <v>1010</v>
      </c>
      <c r="AA62" s="80"/>
      <c r="AB62" s="80"/>
      <c r="AC62" s="88" t="s">
        <v>1063</v>
      </c>
      <c r="AD62" s="88" t="s">
        <v>1094</v>
      </c>
      <c r="AE62" s="80" t="b">
        <v>0</v>
      </c>
      <c r="AF62" s="80">
        <v>2</v>
      </c>
      <c r="AG62" s="88" t="s">
        <v>1097</v>
      </c>
      <c r="AH62" s="80" t="b">
        <v>0</v>
      </c>
      <c r="AI62" s="80" t="s">
        <v>298</v>
      </c>
      <c r="AJ62" s="80"/>
      <c r="AK62" s="88" t="s">
        <v>293</v>
      </c>
      <c r="AL62" s="80" t="b">
        <v>0</v>
      </c>
      <c r="AM62" s="80">
        <v>0</v>
      </c>
      <c r="AN62" s="88" t="s">
        <v>293</v>
      </c>
      <c r="AO62" s="80" t="s">
        <v>301</v>
      </c>
      <c r="AP62" s="80" t="b">
        <v>0</v>
      </c>
      <c r="AQ62" s="88" t="s">
        <v>1094</v>
      </c>
      <c r="AR62" s="80" t="s">
        <v>197</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253</v>
      </c>
      <c r="B63" s="65" t="s">
        <v>881</v>
      </c>
      <c r="C63" s="66" t="s">
        <v>862</v>
      </c>
      <c r="D63" s="67">
        <v>3</v>
      </c>
      <c r="E63" s="68" t="s">
        <v>132</v>
      </c>
      <c r="F63" s="69">
        <v>32</v>
      </c>
      <c r="G63" s="66"/>
      <c r="H63" s="70"/>
      <c r="I63" s="71"/>
      <c r="J63" s="71"/>
      <c r="K63" s="34" t="s">
        <v>65</v>
      </c>
      <c r="L63" s="78">
        <v>63</v>
      </c>
      <c r="M63" s="78"/>
      <c r="N63" s="73"/>
      <c r="O63" s="80" t="s">
        <v>258</v>
      </c>
      <c r="P63" s="82">
        <v>43782.901655092595</v>
      </c>
      <c r="Q63" s="80" t="s">
        <v>893</v>
      </c>
      <c r="R63" s="80"/>
      <c r="S63" s="80"/>
      <c r="T63" s="80" t="s">
        <v>534</v>
      </c>
      <c r="U63" s="80"/>
      <c r="V63" s="84" t="s">
        <v>444</v>
      </c>
      <c r="W63" s="82">
        <v>43782.901655092595</v>
      </c>
      <c r="X63" s="86">
        <v>43782</v>
      </c>
      <c r="Y63" s="88" t="s">
        <v>962</v>
      </c>
      <c r="Z63" s="84" t="s">
        <v>1010</v>
      </c>
      <c r="AA63" s="80"/>
      <c r="AB63" s="80"/>
      <c r="AC63" s="88" t="s">
        <v>1063</v>
      </c>
      <c r="AD63" s="88" t="s">
        <v>1094</v>
      </c>
      <c r="AE63" s="80" t="b">
        <v>0</v>
      </c>
      <c r="AF63" s="80">
        <v>2</v>
      </c>
      <c r="AG63" s="88" t="s">
        <v>1097</v>
      </c>
      <c r="AH63" s="80" t="b">
        <v>0</v>
      </c>
      <c r="AI63" s="80" t="s">
        <v>298</v>
      </c>
      <c r="AJ63" s="80"/>
      <c r="AK63" s="88" t="s">
        <v>293</v>
      </c>
      <c r="AL63" s="80" t="b">
        <v>0</v>
      </c>
      <c r="AM63" s="80">
        <v>0</v>
      </c>
      <c r="AN63" s="88" t="s">
        <v>293</v>
      </c>
      <c r="AO63" s="80" t="s">
        <v>301</v>
      </c>
      <c r="AP63" s="80" t="b">
        <v>0</v>
      </c>
      <c r="AQ63" s="88" t="s">
        <v>1094</v>
      </c>
      <c r="AR63" s="80" t="s">
        <v>197</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253</v>
      </c>
      <c r="B64" s="65" t="s">
        <v>882</v>
      </c>
      <c r="C64" s="66" t="s">
        <v>862</v>
      </c>
      <c r="D64" s="67">
        <v>3</v>
      </c>
      <c r="E64" s="68" t="s">
        <v>132</v>
      </c>
      <c r="F64" s="69">
        <v>32</v>
      </c>
      <c r="G64" s="66"/>
      <c r="H64" s="70"/>
      <c r="I64" s="71"/>
      <c r="J64" s="71"/>
      <c r="K64" s="34" t="s">
        <v>65</v>
      </c>
      <c r="L64" s="78">
        <v>64</v>
      </c>
      <c r="M64" s="78"/>
      <c r="N64" s="73"/>
      <c r="O64" s="80" t="s">
        <v>258</v>
      </c>
      <c r="P64" s="82">
        <v>43782.901655092595</v>
      </c>
      <c r="Q64" s="80" t="s">
        <v>893</v>
      </c>
      <c r="R64" s="80"/>
      <c r="S64" s="80"/>
      <c r="T64" s="80" t="s">
        <v>534</v>
      </c>
      <c r="U64" s="80"/>
      <c r="V64" s="84" t="s">
        <v>444</v>
      </c>
      <c r="W64" s="82">
        <v>43782.901655092595</v>
      </c>
      <c r="X64" s="86">
        <v>43782</v>
      </c>
      <c r="Y64" s="88" t="s">
        <v>962</v>
      </c>
      <c r="Z64" s="84" t="s">
        <v>1010</v>
      </c>
      <c r="AA64" s="80"/>
      <c r="AB64" s="80"/>
      <c r="AC64" s="88" t="s">
        <v>1063</v>
      </c>
      <c r="AD64" s="88" t="s">
        <v>1094</v>
      </c>
      <c r="AE64" s="80" t="b">
        <v>0</v>
      </c>
      <c r="AF64" s="80">
        <v>2</v>
      </c>
      <c r="AG64" s="88" t="s">
        <v>1097</v>
      </c>
      <c r="AH64" s="80" t="b">
        <v>0</v>
      </c>
      <c r="AI64" s="80" t="s">
        <v>298</v>
      </c>
      <c r="AJ64" s="80"/>
      <c r="AK64" s="88" t="s">
        <v>293</v>
      </c>
      <c r="AL64" s="80" t="b">
        <v>0</v>
      </c>
      <c r="AM64" s="80">
        <v>0</v>
      </c>
      <c r="AN64" s="88" t="s">
        <v>293</v>
      </c>
      <c r="AO64" s="80" t="s">
        <v>301</v>
      </c>
      <c r="AP64" s="80" t="b">
        <v>0</v>
      </c>
      <c r="AQ64" s="88" t="s">
        <v>1094</v>
      </c>
      <c r="AR64" s="80" t="s">
        <v>197</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253</v>
      </c>
      <c r="B65" s="65" t="s">
        <v>883</v>
      </c>
      <c r="C65" s="66" t="s">
        <v>862</v>
      </c>
      <c r="D65" s="67">
        <v>3</v>
      </c>
      <c r="E65" s="68" t="s">
        <v>132</v>
      </c>
      <c r="F65" s="69">
        <v>32</v>
      </c>
      <c r="G65" s="66"/>
      <c r="H65" s="70"/>
      <c r="I65" s="71"/>
      <c r="J65" s="71"/>
      <c r="K65" s="34" t="s">
        <v>65</v>
      </c>
      <c r="L65" s="78">
        <v>65</v>
      </c>
      <c r="M65" s="78"/>
      <c r="N65" s="73"/>
      <c r="O65" s="80" t="s">
        <v>259</v>
      </c>
      <c r="P65" s="82">
        <v>43782.901655092595</v>
      </c>
      <c r="Q65" s="80" t="s">
        <v>893</v>
      </c>
      <c r="R65" s="80"/>
      <c r="S65" s="80"/>
      <c r="T65" s="80" t="s">
        <v>534</v>
      </c>
      <c r="U65" s="80"/>
      <c r="V65" s="84" t="s">
        <v>444</v>
      </c>
      <c r="W65" s="82">
        <v>43782.901655092595</v>
      </c>
      <c r="X65" s="86">
        <v>43782</v>
      </c>
      <c r="Y65" s="88" t="s">
        <v>962</v>
      </c>
      <c r="Z65" s="84" t="s">
        <v>1010</v>
      </c>
      <c r="AA65" s="80"/>
      <c r="AB65" s="80"/>
      <c r="AC65" s="88" t="s">
        <v>1063</v>
      </c>
      <c r="AD65" s="88" t="s">
        <v>1094</v>
      </c>
      <c r="AE65" s="80" t="b">
        <v>0</v>
      </c>
      <c r="AF65" s="80">
        <v>2</v>
      </c>
      <c r="AG65" s="88" t="s">
        <v>1097</v>
      </c>
      <c r="AH65" s="80" t="b">
        <v>0</v>
      </c>
      <c r="AI65" s="80" t="s">
        <v>298</v>
      </c>
      <c r="AJ65" s="80"/>
      <c r="AK65" s="88" t="s">
        <v>293</v>
      </c>
      <c r="AL65" s="80" t="b">
        <v>0</v>
      </c>
      <c r="AM65" s="80">
        <v>0</v>
      </c>
      <c r="AN65" s="88" t="s">
        <v>293</v>
      </c>
      <c r="AO65" s="80" t="s">
        <v>301</v>
      </c>
      <c r="AP65" s="80" t="b">
        <v>0</v>
      </c>
      <c r="AQ65" s="88" t="s">
        <v>1094</v>
      </c>
      <c r="AR65" s="80" t="s">
        <v>197</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8">
        <v>0</v>
      </c>
      <c r="BG65" s="49">
        <v>0</v>
      </c>
      <c r="BH65" s="48">
        <v>0</v>
      </c>
      <c r="BI65" s="49">
        <v>0</v>
      </c>
      <c r="BJ65" s="48">
        <v>0</v>
      </c>
      <c r="BK65" s="49">
        <v>0</v>
      </c>
      <c r="BL65" s="48">
        <v>18</v>
      </c>
      <c r="BM65" s="49">
        <v>100</v>
      </c>
      <c r="BN65" s="48">
        <v>18</v>
      </c>
    </row>
    <row r="66" spans="1:66" ht="15">
      <c r="A66" s="65" t="s">
        <v>253</v>
      </c>
      <c r="B66" s="65" t="s">
        <v>237</v>
      </c>
      <c r="C66" s="66" t="s">
        <v>862</v>
      </c>
      <c r="D66" s="67">
        <v>3</v>
      </c>
      <c r="E66" s="68" t="s">
        <v>132</v>
      </c>
      <c r="F66" s="69">
        <v>32</v>
      </c>
      <c r="G66" s="66"/>
      <c r="H66" s="70"/>
      <c r="I66" s="71"/>
      <c r="J66" s="71"/>
      <c r="K66" s="34" t="s">
        <v>65</v>
      </c>
      <c r="L66" s="78">
        <v>66</v>
      </c>
      <c r="M66" s="78"/>
      <c r="N66" s="73"/>
      <c r="O66" s="80" t="s">
        <v>258</v>
      </c>
      <c r="P66" s="82">
        <v>43783.58799768519</v>
      </c>
      <c r="Q66" s="80" t="s">
        <v>894</v>
      </c>
      <c r="R66" s="84" t="s">
        <v>911</v>
      </c>
      <c r="S66" s="80" t="s">
        <v>266</v>
      </c>
      <c r="T66" s="80" t="s">
        <v>534</v>
      </c>
      <c r="U66" s="84" t="s">
        <v>923</v>
      </c>
      <c r="V66" s="84" t="s">
        <v>923</v>
      </c>
      <c r="W66" s="82">
        <v>43783.58799768519</v>
      </c>
      <c r="X66" s="86">
        <v>43783</v>
      </c>
      <c r="Y66" s="88" t="s">
        <v>963</v>
      </c>
      <c r="Z66" s="84" t="s">
        <v>1011</v>
      </c>
      <c r="AA66" s="80"/>
      <c r="AB66" s="80"/>
      <c r="AC66" s="88" t="s">
        <v>1064</v>
      </c>
      <c r="AD66" s="80"/>
      <c r="AE66" s="80" t="b">
        <v>0</v>
      </c>
      <c r="AF66" s="80">
        <v>0</v>
      </c>
      <c r="AG66" s="88" t="s">
        <v>293</v>
      </c>
      <c r="AH66" s="80" t="b">
        <v>0</v>
      </c>
      <c r="AI66" s="80" t="s">
        <v>298</v>
      </c>
      <c r="AJ66" s="80"/>
      <c r="AK66" s="88" t="s">
        <v>293</v>
      </c>
      <c r="AL66" s="80" t="b">
        <v>0</v>
      </c>
      <c r="AM66" s="80">
        <v>0</v>
      </c>
      <c r="AN66" s="88" t="s">
        <v>293</v>
      </c>
      <c r="AO66" s="80" t="s">
        <v>301</v>
      </c>
      <c r="AP66" s="80" t="b">
        <v>0</v>
      </c>
      <c r="AQ66" s="88" t="s">
        <v>1064</v>
      </c>
      <c r="AR66" s="80" t="s">
        <v>197</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3</v>
      </c>
      <c r="BF66" s="48">
        <v>1</v>
      </c>
      <c r="BG66" s="49">
        <v>2.7777777777777777</v>
      </c>
      <c r="BH66" s="48">
        <v>0</v>
      </c>
      <c r="BI66" s="49">
        <v>0</v>
      </c>
      <c r="BJ66" s="48">
        <v>0</v>
      </c>
      <c r="BK66" s="49">
        <v>0</v>
      </c>
      <c r="BL66" s="48">
        <v>35</v>
      </c>
      <c r="BM66" s="49">
        <v>97.22222222222223</v>
      </c>
      <c r="BN66" s="48">
        <v>36</v>
      </c>
    </row>
    <row r="67" spans="1:66" ht="15">
      <c r="A67" s="65" t="s">
        <v>876</v>
      </c>
      <c r="B67" s="65" t="s">
        <v>253</v>
      </c>
      <c r="C67" s="66" t="s">
        <v>862</v>
      </c>
      <c r="D67" s="67">
        <v>3</v>
      </c>
      <c r="E67" s="68" t="s">
        <v>132</v>
      </c>
      <c r="F67" s="69">
        <v>32</v>
      </c>
      <c r="G67" s="66"/>
      <c r="H67" s="70"/>
      <c r="I67" s="71"/>
      <c r="J67" s="71"/>
      <c r="K67" s="34" t="s">
        <v>66</v>
      </c>
      <c r="L67" s="78">
        <v>67</v>
      </c>
      <c r="M67" s="78"/>
      <c r="N67" s="73"/>
      <c r="O67" s="80" t="s">
        <v>257</v>
      </c>
      <c r="P67" s="82">
        <v>43782.54965277778</v>
      </c>
      <c r="Q67" s="80" t="s">
        <v>887</v>
      </c>
      <c r="R67" s="80"/>
      <c r="S67" s="80"/>
      <c r="T67" s="80" t="s">
        <v>534</v>
      </c>
      <c r="U67" s="80"/>
      <c r="V67" s="84" t="s">
        <v>936</v>
      </c>
      <c r="W67" s="82">
        <v>43782.54965277778</v>
      </c>
      <c r="X67" s="86">
        <v>43782</v>
      </c>
      <c r="Y67" s="88" t="s">
        <v>964</v>
      </c>
      <c r="Z67" s="84" t="s">
        <v>1012</v>
      </c>
      <c r="AA67" s="80"/>
      <c r="AB67" s="80"/>
      <c r="AC67" s="88" t="s">
        <v>1065</v>
      </c>
      <c r="AD67" s="80"/>
      <c r="AE67" s="80" t="b">
        <v>0</v>
      </c>
      <c r="AF67" s="80">
        <v>0</v>
      </c>
      <c r="AG67" s="88" t="s">
        <v>293</v>
      </c>
      <c r="AH67" s="80" t="b">
        <v>0</v>
      </c>
      <c r="AI67" s="80" t="s">
        <v>298</v>
      </c>
      <c r="AJ67" s="80"/>
      <c r="AK67" s="88" t="s">
        <v>293</v>
      </c>
      <c r="AL67" s="80" t="b">
        <v>0</v>
      </c>
      <c r="AM67" s="80">
        <v>13</v>
      </c>
      <c r="AN67" s="88" t="s">
        <v>1087</v>
      </c>
      <c r="AO67" s="80" t="s">
        <v>303</v>
      </c>
      <c r="AP67" s="80" t="b">
        <v>0</v>
      </c>
      <c r="AQ67" s="88" t="s">
        <v>1087</v>
      </c>
      <c r="AR67" s="80" t="s">
        <v>197</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876</v>
      </c>
      <c r="B68" s="65" t="s">
        <v>878</v>
      </c>
      <c r="C68" s="66" t="s">
        <v>862</v>
      </c>
      <c r="D68" s="67">
        <v>3</v>
      </c>
      <c r="E68" s="68" t="s">
        <v>132</v>
      </c>
      <c r="F68" s="69">
        <v>32</v>
      </c>
      <c r="G68" s="66"/>
      <c r="H68" s="70"/>
      <c r="I68" s="71"/>
      <c r="J68" s="71"/>
      <c r="K68" s="34" t="s">
        <v>65</v>
      </c>
      <c r="L68" s="78">
        <v>68</v>
      </c>
      <c r="M68" s="78"/>
      <c r="N68" s="73"/>
      <c r="O68" s="80" t="s">
        <v>258</v>
      </c>
      <c r="P68" s="82">
        <v>43782.54965277778</v>
      </c>
      <c r="Q68" s="80" t="s">
        <v>887</v>
      </c>
      <c r="R68" s="80"/>
      <c r="S68" s="80"/>
      <c r="T68" s="80" t="s">
        <v>534</v>
      </c>
      <c r="U68" s="80"/>
      <c r="V68" s="84" t="s">
        <v>936</v>
      </c>
      <c r="W68" s="82">
        <v>43782.54965277778</v>
      </c>
      <c r="X68" s="86">
        <v>43782</v>
      </c>
      <c r="Y68" s="88" t="s">
        <v>964</v>
      </c>
      <c r="Z68" s="84" t="s">
        <v>1012</v>
      </c>
      <c r="AA68" s="80"/>
      <c r="AB68" s="80"/>
      <c r="AC68" s="88" t="s">
        <v>1065</v>
      </c>
      <c r="AD68" s="80"/>
      <c r="AE68" s="80" t="b">
        <v>0</v>
      </c>
      <c r="AF68" s="80">
        <v>0</v>
      </c>
      <c r="AG68" s="88" t="s">
        <v>293</v>
      </c>
      <c r="AH68" s="80" t="b">
        <v>0</v>
      </c>
      <c r="AI68" s="80" t="s">
        <v>298</v>
      </c>
      <c r="AJ68" s="80"/>
      <c r="AK68" s="88" t="s">
        <v>293</v>
      </c>
      <c r="AL68" s="80" t="b">
        <v>0</v>
      </c>
      <c r="AM68" s="80">
        <v>13</v>
      </c>
      <c r="AN68" s="88" t="s">
        <v>1087</v>
      </c>
      <c r="AO68" s="80" t="s">
        <v>303</v>
      </c>
      <c r="AP68" s="80" t="b">
        <v>0</v>
      </c>
      <c r="AQ68" s="88" t="s">
        <v>1087</v>
      </c>
      <c r="AR68" s="80" t="s">
        <v>197</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8">
        <v>0</v>
      </c>
      <c r="BG68" s="49">
        <v>0</v>
      </c>
      <c r="BH68" s="48">
        <v>0</v>
      </c>
      <c r="BI68" s="49">
        <v>0</v>
      </c>
      <c r="BJ68" s="48">
        <v>0</v>
      </c>
      <c r="BK68" s="49">
        <v>0</v>
      </c>
      <c r="BL68" s="48">
        <v>42</v>
      </c>
      <c r="BM68" s="49">
        <v>100</v>
      </c>
      <c r="BN68" s="48">
        <v>42</v>
      </c>
    </row>
    <row r="69" spans="1:66" ht="15">
      <c r="A69" s="65" t="s">
        <v>876</v>
      </c>
      <c r="B69" s="65" t="s">
        <v>876</v>
      </c>
      <c r="C69" s="66" t="s">
        <v>865</v>
      </c>
      <c r="D69" s="67">
        <v>10</v>
      </c>
      <c r="E69" s="68" t="s">
        <v>136</v>
      </c>
      <c r="F69" s="69">
        <v>6</v>
      </c>
      <c r="G69" s="66"/>
      <c r="H69" s="70"/>
      <c r="I69" s="71"/>
      <c r="J69" s="71"/>
      <c r="K69" s="34" t="s">
        <v>65</v>
      </c>
      <c r="L69" s="78">
        <v>69</v>
      </c>
      <c r="M69" s="78"/>
      <c r="N69" s="73"/>
      <c r="O69" s="80" t="s">
        <v>197</v>
      </c>
      <c r="P69" s="82">
        <v>43783.46675925926</v>
      </c>
      <c r="Q69" s="80" t="s">
        <v>895</v>
      </c>
      <c r="R69" s="80"/>
      <c r="S69" s="80"/>
      <c r="T69" s="80" t="s">
        <v>919</v>
      </c>
      <c r="U69" s="80"/>
      <c r="V69" s="84" t="s">
        <v>936</v>
      </c>
      <c r="W69" s="82">
        <v>43783.46675925926</v>
      </c>
      <c r="X69" s="86">
        <v>43783</v>
      </c>
      <c r="Y69" s="88" t="s">
        <v>965</v>
      </c>
      <c r="Z69" s="84" t="s">
        <v>1013</v>
      </c>
      <c r="AA69" s="80"/>
      <c r="AB69" s="80"/>
      <c r="AC69" s="88" t="s">
        <v>1066</v>
      </c>
      <c r="AD69" s="80"/>
      <c r="AE69" s="80" t="b">
        <v>0</v>
      </c>
      <c r="AF69" s="80">
        <v>1</v>
      </c>
      <c r="AG69" s="88" t="s">
        <v>293</v>
      </c>
      <c r="AH69" s="80" t="b">
        <v>0</v>
      </c>
      <c r="AI69" s="80" t="s">
        <v>298</v>
      </c>
      <c r="AJ69" s="80"/>
      <c r="AK69" s="88" t="s">
        <v>293</v>
      </c>
      <c r="AL69" s="80" t="b">
        <v>0</v>
      </c>
      <c r="AM69" s="80">
        <v>0</v>
      </c>
      <c r="AN69" s="88" t="s">
        <v>293</v>
      </c>
      <c r="AO69" s="80" t="s">
        <v>301</v>
      </c>
      <c r="AP69" s="80" t="b">
        <v>0</v>
      </c>
      <c r="AQ69" s="88" t="s">
        <v>1066</v>
      </c>
      <c r="AR69" s="80" t="s">
        <v>197</v>
      </c>
      <c r="AS69" s="80">
        <v>0</v>
      </c>
      <c r="AT69" s="80">
        <v>0</v>
      </c>
      <c r="AU69" s="80"/>
      <c r="AV69" s="80"/>
      <c r="AW69" s="80"/>
      <c r="AX69" s="80"/>
      <c r="AY69" s="80"/>
      <c r="AZ69" s="80"/>
      <c r="BA69" s="80"/>
      <c r="BB69" s="80"/>
      <c r="BC69" s="80">
        <v>9</v>
      </c>
      <c r="BD69" s="79" t="str">
        <f>REPLACE(INDEX(GroupVertices[Group],MATCH(Edges[[#This Row],[Vertex 1]],GroupVertices[Vertex],0)),1,1,"")</f>
        <v>2</v>
      </c>
      <c r="BE69" s="79" t="str">
        <f>REPLACE(INDEX(GroupVertices[Group],MATCH(Edges[[#This Row],[Vertex 2]],GroupVertices[Vertex],0)),1,1,"")</f>
        <v>2</v>
      </c>
      <c r="BF69" s="48">
        <v>3</v>
      </c>
      <c r="BG69" s="49">
        <v>9.090909090909092</v>
      </c>
      <c r="BH69" s="48">
        <v>0</v>
      </c>
      <c r="BI69" s="49">
        <v>0</v>
      </c>
      <c r="BJ69" s="48">
        <v>0</v>
      </c>
      <c r="BK69" s="49">
        <v>0</v>
      </c>
      <c r="BL69" s="48">
        <v>30</v>
      </c>
      <c r="BM69" s="49">
        <v>90.9090909090909</v>
      </c>
      <c r="BN69" s="48">
        <v>33</v>
      </c>
    </row>
    <row r="70" spans="1:66" ht="15">
      <c r="A70" s="65" t="s">
        <v>876</v>
      </c>
      <c r="B70" s="65" t="s">
        <v>876</v>
      </c>
      <c r="C70" s="66" t="s">
        <v>865</v>
      </c>
      <c r="D70" s="67">
        <v>10</v>
      </c>
      <c r="E70" s="68" t="s">
        <v>136</v>
      </c>
      <c r="F70" s="69">
        <v>6</v>
      </c>
      <c r="G70" s="66"/>
      <c r="H70" s="70"/>
      <c r="I70" s="71"/>
      <c r="J70" s="71"/>
      <c r="K70" s="34" t="s">
        <v>65</v>
      </c>
      <c r="L70" s="78">
        <v>70</v>
      </c>
      <c r="M70" s="78"/>
      <c r="N70" s="73"/>
      <c r="O70" s="80" t="s">
        <v>197</v>
      </c>
      <c r="P70" s="82">
        <v>43783.46675925926</v>
      </c>
      <c r="Q70" s="80" t="s">
        <v>896</v>
      </c>
      <c r="R70" s="80"/>
      <c r="S70" s="80"/>
      <c r="T70" s="80" t="s">
        <v>919</v>
      </c>
      <c r="U70" s="80"/>
      <c r="V70" s="84" t="s">
        <v>936</v>
      </c>
      <c r="W70" s="82">
        <v>43783.46675925926</v>
      </c>
      <c r="X70" s="86">
        <v>43783</v>
      </c>
      <c r="Y70" s="88" t="s">
        <v>965</v>
      </c>
      <c r="Z70" s="84" t="s">
        <v>1014</v>
      </c>
      <c r="AA70" s="80"/>
      <c r="AB70" s="80"/>
      <c r="AC70" s="88" t="s">
        <v>1067</v>
      </c>
      <c r="AD70" s="88" t="s">
        <v>1066</v>
      </c>
      <c r="AE70" s="80" t="b">
        <v>0</v>
      </c>
      <c r="AF70" s="80">
        <v>0</v>
      </c>
      <c r="AG70" s="88" t="s">
        <v>1098</v>
      </c>
      <c r="AH70" s="80" t="b">
        <v>0</v>
      </c>
      <c r="AI70" s="80" t="s">
        <v>298</v>
      </c>
      <c r="AJ70" s="80"/>
      <c r="AK70" s="88" t="s">
        <v>293</v>
      </c>
      <c r="AL70" s="80" t="b">
        <v>0</v>
      </c>
      <c r="AM70" s="80">
        <v>0</v>
      </c>
      <c r="AN70" s="88" t="s">
        <v>293</v>
      </c>
      <c r="AO70" s="80" t="s">
        <v>301</v>
      </c>
      <c r="AP70" s="80" t="b">
        <v>0</v>
      </c>
      <c r="AQ70" s="88" t="s">
        <v>1066</v>
      </c>
      <c r="AR70" s="80" t="s">
        <v>197</v>
      </c>
      <c r="AS70" s="80">
        <v>0</v>
      </c>
      <c r="AT70" s="80">
        <v>0</v>
      </c>
      <c r="AU70" s="80"/>
      <c r="AV70" s="80"/>
      <c r="AW70" s="80"/>
      <c r="AX70" s="80"/>
      <c r="AY70" s="80"/>
      <c r="AZ70" s="80"/>
      <c r="BA70" s="80"/>
      <c r="BB70" s="80"/>
      <c r="BC70" s="80">
        <v>9</v>
      </c>
      <c r="BD70" s="79" t="str">
        <f>REPLACE(INDEX(GroupVertices[Group],MATCH(Edges[[#This Row],[Vertex 1]],GroupVertices[Vertex],0)),1,1,"")</f>
        <v>2</v>
      </c>
      <c r="BE70" s="79" t="str">
        <f>REPLACE(INDEX(GroupVertices[Group],MATCH(Edges[[#This Row],[Vertex 2]],GroupVertices[Vertex],0)),1,1,"")</f>
        <v>2</v>
      </c>
      <c r="BF70" s="48">
        <v>2</v>
      </c>
      <c r="BG70" s="49">
        <v>6.0606060606060606</v>
      </c>
      <c r="BH70" s="48">
        <v>0</v>
      </c>
      <c r="BI70" s="49">
        <v>0</v>
      </c>
      <c r="BJ70" s="48">
        <v>0</v>
      </c>
      <c r="BK70" s="49">
        <v>0</v>
      </c>
      <c r="BL70" s="48">
        <v>31</v>
      </c>
      <c r="BM70" s="49">
        <v>93.93939393939394</v>
      </c>
      <c r="BN70" s="48">
        <v>33</v>
      </c>
    </row>
    <row r="71" spans="1:66" ht="15">
      <c r="A71" s="65" t="s">
        <v>876</v>
      </c>
      <c r="B71" s="65" t="s">
        <v>876</v>
      </c>
      <c r="C71" s="66" t="s">
        <v>865</v>
      </c>
      <c r="D71" s="67">
        <v>10</v>
      </c>
      <c r="E71" s="68" t="s">
        <v>136</v>
      </c>
      <c r="F71" s="69">
        <v>6</v>
      </c>
      <c r="G71" s="66"/>
      <c r="H71" s="70"/>
      <c r="I71" s="71"/>
      <c r="J71" s="71"/>
      <c r="K71" s="34" t="s">
        <v>65</v>
      </c>
      <c r="L71" s="78">
        <v>71</v>
      </c>
      <c r="M71" s="78"/>
      <c r="N71" s="73"/>
      <c r="O71" s="80" t="s">
        <v>197</v>
      </c>
      <c r="P71" s="82">
        <v>43783.466770833336</v>
      </c>
      <c r="Q71" s="80" t="s">
        <v>897</v>
      </c>
      <c r="R71" s="80"/>
      <c r="S71" s="80"/>
      <c r="T71" s="80" t="s">
        <v>919</v>
      </c>
      <c r="U71" s="80"/>
      <c r="V71" s="84" t="s">
        <v>936</v>
      </c>
      <c r="W71" s="82">
        <v>43783.466770833336</v>
      </c>
      <c r="X71" s="86">
        <v>43783</v>
      </c>
      <c r="Y71" s="88" t="s">
        <v>966</v>
      </c>
      <c r="Z71" s="84" t="s">
        <v>1015</v>
      </c>
      <c r="AA71" s="80"/>
      <c r="AB71" s="80"/>
      <c r="AC71" s="88" t="s">
        <v>1068</v>
      </c>
      <c r="AD71" s="88" t="s">
        <v>1067</v>
      </c>
      <c r="AE71" s="80" t="b">
        <v>0</v>
      </c>
      <c r="AF71" s="80">
        <v>0</v>
      </c>
      <c r="AG71" s="88" t="s">
        <v>1098</v>
      </c>
      <c r="AH71" s="80" t="b">
        <v>0</v>
      </c>
      <c r="AI71" s="80" t="s">
        <v>298</v>
      </c>
      <c r="AJ71" s="80"/>
      <c r="AK71" s="88" t="s">
        <v>293</v>
      </c>
      <c r="AL71" s="80" t="b">
        <v>0</v>
      </c>
      <c r="AM71" s="80">
        <v>0</v>
      </c>
      <c r="AN71" s="88" t="s">
        <v>293</v>
      </c>
      <c r="AO71" s="80" t="s">
        <v>301</v>
      </c>
      <c r="AP71" s="80" t="b">
        <v>0</v>
      </c>
      <c r="AQ71" s="88" t="s">
        <v>1067</v>
      </c>
      <c r="AR71" s="80" t="s">
        <v>197</v>
      </c>
      <c r="AS71" s="80">
        <v>0</v>
      </c>
      <c r="AT71" s="80">
        <v>0</v>
      </c>
      <c r="AU71" s="80"/>
      <c r="AV71" s="80"/>
      <c r="AW71" s="80"/>
      <c r="AX71" s="80"/>
      <c r="AY71" s="80"/>
      <c r="AZ71" s="80"/>
      <c r="BA71" s="80"/>
      <c r="BB71" s="80"/>
      <c r="BC71" s="80">
        <v>9</v>
      </c>
      <c r="BD71" s="79" t="str">
        <f>REPLACE(INDEX(GroupVertices[Group],MATCH(Edges[[#This Row],[Vertex 1]],GroupVertices[Vertex],0)),1,1,"")</f>
        <v>2</v>
      </c>
      <c r="BE71" s="79" t="str">
        <f>REPLACE(INDEX(GroupVertices[Group],MATCH(Edges[[#This Row],[Vertex 2]],GroupVertices[Vertex],0)),1,1,"")</f>
        <v>2</v>
      </c>
      <c r="BF71" s="48">
        <v>2</v>
      </c>
      <c r="BG71" s="49">
        <v>14.285714285714286</v>
      </c>
      <c r="BH71" s="48">
        <v>0</v>
      </c>
      <c r="BI71" s="49">
        <v>0</v>
      </c>
      <c r="BJ71" s="48">
        <v>0</v>
      </c>
      <c r="BK71" s="49">
        <v>0</v>
      </c>
      <c r="BL71" s="48">
        <v>12</v>
      </c>
      <c r="BM71" s="49">
        <v>85.71428571428571</v>
      </c>
      <c r="BN71" s="48">
        <v>14</v>
      </c>
    </row>
    <row r="72" spans="1:66" ht="15">
      <c r="A72" s="65" t="s">
        <v>876</v>
      </c>
      <c r="B72" s="65" t="s">
        <v>876</v>
      </c>
      <c r="C72" s="66" t="s">
        <v>865</v>
      </c>
      <c r="D72" s="67">
        <v>10</v>
      </c>
      <c r="E72" s="68" t="s">
        <v>136</v>
      </c>
      <c r="F72" s="69">
        <v>6</v>
      </c>
      <c r="G72" s="66"/>
      <c r="H72" s="70"/>
      <c r="I72" s="71"/>
      <c r="J72" s="71"/>
      <c r="K72" s="34" t="s">
        <v>65</v>
      </c>
      <c r="L72" s="78">
        <v>72</v>
      </c>
      <c r="M72" s="78"/>
      <c r="N72" s="73"/>
      <c r="O72" s="80" t="s">
        <v>197</v>
      </c>
      <c r="P72" s="82">
        <v>43783.466770833336</v>
      </c>
      <c r="Q72" s="80" t="s">
        <v>898</v>
      </c>
      <c r="R72" s="80"/>
      <c r="S72" s="80"/>
      <c r="T72" s="80" t="s">
        <v>919</v>
      </c>
      <c r="U72" s="80"/>
      <c r="V72" s="84" t="s">
        <v>936</v>
      </c>
      <c r="W72" s="82">
        <v>43783.466770833336</v>
      </c>
      <c r="X72" s="86">
        <v>43783</v>
      </c>
      <c r="Y72" s="88" t="s">
        <v>966</v>
      </c>
      <c r="Z72" s="84" t="s">
        <v>1016</v>
      </c>
      <c r="AA72" s="80"/>
      <c r="AB72" s="80"/>
      <c r="AC72" s="88" t="s">
        <v>1069</v>
      </c>
      <c r="AD72" s="88" t="s">
        <v>1068</v>
      </c>
      <c r="AE72" s="80" t="b">
        <v>0</v>
      </c>
      <c r="AF72" s="80">
        <v>0</v>
      </c>
      <c r="AG72" s="88" t="s">
        <v>1098</v>
      </c>
      <c r="AH72" s="80" t="b">
        <v>0</v>
      </c>
      <c r="AI72" s="80" t="s">
        <v>298</v>
      </c>
      <c r="AJ72" s="80"/>
      <c r="AK72" s="88" t="s">
        <v>293</v>
      </c>
      <c r="AL72" s="80" t="b">
        <v>0</v>
      </c>
      <c r="AM72" s="80">
        <v>0</v>
      </c>
      <c r="AN72" s="88" t="s">
        <v>293</v>
      </c>
      <c r="AO72" s="80" t="s">
        <v>301</v>
      </c>
      <c r="AP72" s="80" t="b">
        <v>0</v>
      </c>
      <c r="AQ72" s="88" t="s">
        <v>1068</v>
      </c>
      <c r="AR72" s="80" t="s">
        <v>197</v>
      </c>
      <c r="AS72" s="80">
        <v>0</v>
      </c>
      <c r="AT72" s="80">
        <v>0</v>
      </c>
      <c r="AU72" s="80"/>
      <c r="AV72" s="80"/>
      <c r="AW72" s="80"/>
      <c r="AX72" s="80"/>
      <c r="AY72" s="80"/>
      <c r="AZ72" s="80"/>
      <c r="BA72" s="80"/>
      <c r="BB72" s="80"/>
      <c r="BC72" s="80">
        <v>9</v>
      </c>
      <c r="BD72" s="79" t="str">
        <f>REPLACE(INDEX(GroupVertices[Group],MATCH(Edges[[#This Row],[Vertex 1]],GroupVertices[Vertex],0)),1,1,"")</f>
        <v>2</v>
      </c>
      <c r="BE72" s="79" t="str">
        <f>REPLACE(INDEX(GroupVertices[Group],MATCH(Edges[[#This Row],[Vertex 2]],GroupVertices[Vertex],0)),1,1,"")</f>
        <v>2</v>
      </c>
      <c r="BF72" s="48">
        <v>3</v>
      </c>
      <c r="BG72" s="49">
        <v>15.789473684210526</v>
      </c>
      <c r="BH72" s="48">
        <v>1</v>
      </c>
      <c r="BI72" s="49">
        <v>5.2631578947368425</v>
      </c>
      <c r="BJ72" s="48">
        <v>0</v>
      </c>
      <c r="BK72" s="49">
        <v>0</v>
      </c>
      <c r="BL72" s="48">
        <v>15</v>
      </c>
      <c r="BM72" s="49">
        <v>78.94736842105263</v>
      </c>
      <c r="BN72" s="48">
        <v>19</v>
      </c>
    </row>
    <row r="73" spans="1:66" ht="15">
      <c r="A73" s="65" t="s">
        <v>876</v>
      </c>
      <c r="B73" s="65" t="s">
        <v>876</v>
      </c>
      <c r="C73" s="66" t="s">
        <v>865</v>
      </c>
      <c r="D73" s="67">
        <v>10</v>
      </c>
      <c r="E73" s="68" t="s">
        <v>136</v>
      </c>
      <c r="F73" s="69">
        <v>6</v>
      </c>
      <c r="G73" s="66"/>
      <c r="H73" s="70"/>
      <c r="I73" s="71"/>
      <c r="J73" s="71"/>
      <c r="K73" s="34" t="s">
        <v>65</v>
      </c>
      <c r="L73" s="78">
        <v>73</v>
      </c>
      <c r="M73" s="78"/>
      <c r="N73" s="73"/>
      <c r="O73" s="80" t="s">
        <v>197</v>
      </c>
      <c r="P73" s="82">
        <v>43783.466770833336</v>
      </c>
      <c r="Q73" s="80" t="s">
        <v>899</v>
      </c>
      <c r="R73" s="80"/>
      <c r="S73" s="80"/>
      <c r="T73" s="80" t="s">
        <v>919</v>
      </c>
      <c r="U73" s="80"/>
      <c r="V73" s="84" t="s">
        <v>936</v>
      </c>
      <c r="W73" s="82">
        <v>43783.466770833336</v>
      </c>
      <c r="X73" s="86">
        <v>43783</v>
      </c>
      <c r="Y73" s="88" t="s">
        <v>966</v>
      </c>
      <c r="Z73" s="84" t="s">
        <v>1017</v>
      </c>
      <c r="AA73" s="80"/>
      <c r="AB73" s="80"/>
      <c r="AC73" s="88" t="s">
        <v>1070</v>
      </c>
      <c r="AD73" s="88" t="s">
        <v>1069</v>
      </c>
      <c r="AE73" s="80" t="b">
        <v>0</v>
      </c>
      <c r="AF73" s="80">
        <v>0</v>
      </c>
      <c r="AG73" s="88" t="s">
        <v>1098</v>
      </c>
      <c r="AH73" s="80" t="b">
        <v>0</v>
      </c>
      <c r="AI73" s="80" t="s">
        <v>298</v>
      </c>
      <c r="AJ73" s="80"/>
      <c r="AK73" s="88" t="s">
        <v>293</v>
      </c>
      <c r="AL73" s="80" t="b">
        <v>0</v>
      </c>
      <c r="AM73" s="80">
        <v>0</v>
      </c>
      <c r="AN73" s="88" t="s">
        <v>293</v>
      </c>
      <c r="AO73" s="80" t="s">
        <v>301</v>
      </c>
      <c r="AP73" s="80" t="b">
        <v>0</v>
      </c>
      <c r="AQ73" s="88" t="s">
        <v>1069</v>
      </c>
      <c r="AR73" s="80" t="s">
        <v>197</v>
      </c>
      <c r="AS73" s="80">
        <v>0</v>
      </c>
      <c r="AT73" s="80">
        <v>0</v>
      </c>
      <c r="AU73" s="80"/>
      <c r="AV73" s="80"/>
      <c r="AW73" s="80"/>
      <c r="AX73" s="80"/>
      <c r="AY73" s="80"/>
      <c r="AZ73" s="80"/>
      <c r="BA73" s="80"/>
      <c r="BB73" s="80"/>
      <c r="BC73" s="80">
        <v>9</v>
      </c>
      <c r="BD73" s="79" t="str">
        <f>REPLACE(INDEX(GroupVertices[Group],MATCH(Edges[[#This Row],[Vertex 1]],GroupVertices[Vertex],0)),1,1,"")</f>
        <v>2</v>
      </c>
      <c r="BE73" s="79" t="str">
        <f>REPLACE(INDEX(GroupVertices[Group],MATCH(Edges[[#This Row],[Vertex 2]],GroupVertices[Vertex],0)),1,1,"")</f>
        <v>2</v>
      </c>
      <c r="BF73" s="48">
        <v>1</v>
      </c>
      <c r="BG73" s="49">
        <v>20</v>
      </c>
      <c r="BH73" s="48">
        <v>0</v>
      </c>
      <c r="BI73" s="49">
        <v>0</v>
      </c>
      <c r="BJ73" s="48">
        <v>0</v>
      </c>
      <c r="BK73" s="49">
        <v>0</v>
      </c>
      <c r="BL73" s="48">
        <v>4</v>
      </c>
      <c r="BM73" s="49">
        <v>80</v>
      </c>
      <c r="BN73" s="48">
        <v>5</v>
      </c>
    </row>
    <row r="74" spans="1:66" ht="15">
      <c r="A74" s="65" t="s">
        <v>876</v>
      </c>
      <c r="B74" s="65" t="s">
        <v>876</v>
      </c>
      <c r="C74" s="66" t="s">
        <v>865</v>
      </c>
      <c r="D74" s="67">
        <v>10</v>
      </c>
      <c r="E74" s="68" t="s">
        <v>136</v>
      </c>
      <c r="F74" s="69">
        <v>6</v>
      </c>
      <c r="G74" s="66"/>
      <c r="H74" s="70"/>
      <c r="I74" s="71"/>
      <c r="J74" s="71"/>
      <c r="K74" s="34" t="s">
        <v>65</v>
      </c>
      <c r="L74" s="78">
        <v>74</v>
      </c>
      <c r="M74" s="78"/>
      <c r="N74" s="73"/>
      <c r="O74" s="80" t="s">
        <v>197</v>
      </c>
      <c r="P74" s="82">
        <v>43783.466782407406</v>
      </c>
      <c r="Q74" s="80" t="s">
        <v>900</v>
      </c>
      <c r="R74" s="80"/>
      <c r="S74" s="80"/>
      <c r="T74" s="80" t="s">
        <v>919</v>
      </c>
      <c r="U74" s="80"/>
      <c r="V74" s="84" t="s">
        <v>936</v>
      </c>
      <c r="W74" s="82">
        <v>43783.466782407406</v>
      </c>
      <c r="X74" s="86">
        <v>43783</v>
      </c>
      <c r="Y74" s="88" t="s">
        <v>967</v>
      </c>
      <c r="Z74" s="84" t="s">
        <v>1018</v>
      </c>
      <c r="AA74" s="80"/>
      <c r="AB74" s="80"/>
      <c r="AC74" s="88" t="s">
        <v>1071</v>
      </c>
      <c r="AD74" s="88" t="s">
        <v>1070</v>
      </c>
      <c r="AE74" s="80" t="b">
        <v>0</v>
      </c>
      <c r="AF74" s="80">
        <v>0</v>
      </c>
      <c r="AG74" s="88" t="s">
        <v>1098</v>
      </c>
      <c r="AH74" s="80" t="b">
        <v>0</v>
      </c>
      <c r="AI74" s="80" t="s">
        <v>298</v>
      </c>
      <c r="AJ74" s="80"/>
      <c r="AK74" s="88" t="s">
        <v>293</v>
      </c>
      <c r="AL74" s="80" t="b">
        <v>0</v>
      </c>
      <c r="AM74" s="80">
        <v>0</v>
      </c>
      <c r="AN74" s="88" t="s">
        <v>293</v>
      </c>
      <c r="AO74" s="80" t="s">
        <v>301</v>
      </c>
      <c r="AP74" s="80" t="b">
        <v>0</v>
      </c>
      <c r="AQ74" s="88" t="s">
        <v>1070</v>
      </c>
      <c r="AR74" s="80" t="s">
        <v>197</v>
      </c>
      <c r="AS74" s="80">
        <v>0</v>
      </c>
      <c r="AT74" s="80">
        <v>0</v>
      </c>
      <c r="AU74" s="80"/>
      <c r="AV74" s="80"/>
      <c r="AW74" s="80"/>
      <c r="AX74" s="80"/>
      <c r="AY74" s="80"/>
      <c r="AZ74" s="80"/>
      <c r="BA74" s="80"/>
      <c r="BB74" s="80"/>
      <c r="BC74" s="80">
        <v>9</v>
      </c>
      <c r="BD74" s="79" t="str">
        <f>REPLACE(INDEX(GroupVertices[Group],MATCH(Edges[[#This Row],[Vertex 1]],GroupVertices[Vertex],0)),1,1,"")</f>
        <v>2</v>
      </c>
      <c r="BE74" s="79" t="str">
        <f>REPLACE(INDEX(GroupVertices[Group],MATCH(Edges[[#This Row],[Vertex 2]],GroupVertices[Vertex],0)),1,1,"")</f>
        <v>2</v>
      </c>
      <c r="BF74" s="48">
        <v>1</v>
      </c>
      <c r="BG74" s="49">
        <v>11.11111111111111</v>
      </c>
      <c r="BH74" s="48">
        <v>0</v>
      </c>
      <c r="BI74" s="49">
        <v>0</v>
      </c>
      <c r="BJ74" s="48">
        <v>0</v>
      </c>
      <c r="BK74" s="49">
        <v>0</v>
      </c>
      <c r="BL74" s="48">
        <v>8</v>
      </c>
      <c r="BM74" s="49">
        <v>88.88888888888889</v>
      </c>
      <c r="BN74" s="48">
        <v>9</v>
      </c>
    </row>
    <row r="75" spans="1:66" ht="15">
      <c r="A75" s="65" t="s">
        <v>876</v>
      </c>
      <c r="B75" s="65" t="s">
        <v>876</v>
      </c>
      <c r="C75" s="66" t="s">
        <v>865</v>
      </c>
      <c r="D75" s="67">
        <v>10</v>
      </c>
      <c r="E75" s="68" t="s">
        <v>136</v>
      </c>
      <c r="F75" s="69">
        <v>6</v>
      </c>
      <c r="G75" s="66"/>
      <c r="H75" s="70"/>
      <c r="I75" s="71"/>
      <c r="J75" s="71"/>
      <c r="K75" s="34" t="s">
        <v>65</v>
      </c>
      <c r="L75" s="78">
        <v>75</v>
      </c>
      <c r="M75" s="78"/>
      <c r="N75" s="73"/>
      <c r="O75" s="80" t="s">
        <v>197</v>
      </c>
      <c r="P75" s="82">
        <v>43783.466782407406</v>
      </c>
      <c r="Q75" s="80" t="s">
        <v>901</v>
      </c>
      <c r="R75" s="80"/>
      <c r="S75" s="80"/>
      <c r="T75" s="80" t="s">
        <v>919</v>
      </c>
      <c r="U75" s="80"/>
      <c r="V75" s="84" t="s">
        <v>936</v>
      </c>
      <c r="W75" s="82">
        <v>43783.466782407406</v>
      </c>
      <c r="X75" s="86">
        <v>43783</v>
      </c>
      <c r="Y75" s="88" t="s">
        <v>967</v>
      </c>
      <c r="Z75" s="84" t="s">
        <v>1019</v>
      </c>
      <c r="AA75" s="80"/>
      <c r="AB75" s="80"/>
      <c r="AC75" s="88" t="s">
        <v>1072</v>
      </c>
      <c r="AD75" s="88" t="s">
        <v>1071</v>
      </c>
      <c r="AE75" s="80" t="b">
        <v>0</v>
      </c>
      <c r="AF75" s="80">
        <v>0</v>
      </c>
      <c r="AG75" s="88" t="s">
        <v>1098</v>
      </c>
      <c r="AH75" s="80" t="b">
        <v>0</v>
      </c>
      <c r="AI75" s="80" t="s">
        <v>298</v>
      </c>
      <c r="AJ75" s="80"/>
      <c r="AK75" s="88" t="s">
        <v>293</v>
      </c>
      <c r="AL75" s="80" t="b">
        <v>0</v>
      </c>
      <c r="AM75" s="80">
        <v>0</v>
      </c>
      <c r="AN75" s="88" t="s">
        <v>293</v>
      </c>
      <c r="AO75" s="80" t="s">
        <v>301</v>
      </c>
      <c r="AP75" s="80" t="b">
        <v>0</v>
      </c>
      <c r="AQ75" s="88" t="s">
        <v>1071</v>
      </c>
      <c r="AR75" s="80" t="s">
        <v>197</v>
      </c>
      <c r="AS75" s="80">
        <v>0</v>
      </c>
      <c r="AT75" s="80">
        <v>0</v>
      </c>
      <c r="AU75" s="80"/>
      <c r="AV75" s="80"/>
      <c r="AW75" s="80"/>
      <c r="AX75" s="80"/>
      <c r="AY75" s="80"/>
      <c r="AZ75" s="80"/>
      <c r="BA75" s="80"/>
      <c r="BB75" s="80"/>
      <c r="BC75" s="80">
        <v>9</v>
      </c>
      <c r="BD75" s="79" t="str">
        <f>REPLACE(INDEX(GroupVertices[Group],MATCH(Edges[[#This Row],[Vertex 1]],GroupVertices[Vertex],0)),1,1,"")</f>
        <v>2</v>
      </c>
      <c r="BE75" s="79" t="str">
        <f>REPLACE(INDEX(GroupVertices[Group],MATCH(Edges[[#This Row],[Vertex 2]],GroupVertices[Vertex],0)),1,1,"")</f>
        <v>2</v>
      </c>
      <c r="BF75" s="48">
        <v>1</v>
      </c>
      <c r="BG75" s="49">
        <v>14.285714285714286</v>
      </c>
      <c r="BH75" s="48">
        <v>0</v>
      </c>
      <c r="BI75" s="49">
        <v>0</v>
      </c>
      <c r="BJ75" s="48">
        <v>0</v>
      </c>
      <c r="BK75" s="49">
        <v>0</v>
      </c>
      <c r="BL75" s="48">
        <v>6</v>
      </c>
      <c r="BM75" s="49">
        <v>85.71428571428571</v>
      </c>
      <c r="BN75" s="48">
        <v>7</v>
      </c>
    </row>
    <row r="76" spans="1:66" ht="15">
      <c r="A76" s="65" t="s">
        <v>876</v>
      </c>
      <c r="B76" s="65" t="s">
        <v>876</v>
      </c>
      <c r="C76" s="66" t="s">
        <v>865</v>
      </c>
      <c r="D76" s="67">
        <v>10</v>
      </c>
      <c r="E76" s="68" t="s">
        <v>136</v>
      </c>
      <c r="F76" s="69">
        <v>6</v>
      </c>
      <c r="G76" s="66"/>
      <c r="H76" s="70"/>
      <c r="I76" s="71"/>
      <c r="J76" s="71"/>
      <c r="K76" s="34" t="s">
        <v>65</v>
      </c>
      <c r="L76" s="78">
        <v>76</v>
      </c>
      <c r="M76" s="78"/>
      <c r="N76" s="73"/>
      <c r="O76" s="80" t="s">
        <v>197</v>
      </c>
      <c r="P76" s="82">
        <v>43783.466782407406</v>
      </c>
      <c r="Q76" s="80" t="s">
        <v>902</v>
      </c>
      <c r="R76" s="80"/>
      <c r="S76" s="80"/>
      <c r="T76" s="80" t="s">
        <v>919</v>
      </c>
      <c r="U76" s="80"/>
      <c r="V76" s="84" t="s">
        <v>936</v>
      </c>
      <c r="W76" s="82">
        <v>43783.466782407406</v>
      </c>
      <c r="X76" s="86">
        <v>43783</v>
      </c>
      <c r="Y76" s="88" t="s">
        <v>967</v>
      </c>
      <c r="Z76" s="84" t="s">
        <v>1020</v>
      </c>
      <c r="AA76" s="80"/>
      <c r="AB76" s="80"/>
      <c r="AC76" s="88" t="s">
        <v>1073</v>
      </c>
      <c r="AD76" s="88" t="s">
        <v>1072</v>
      </c>
      <c r="AE76" s="80" t="b">
        <v>0</v>
      </c>
      <c r="AF76" s="80">
        <v>0</v>
      </c>
      <c r="AG76" s="88" t="s">
        <v>1098</v>
      </c>
      <c r="AH76" s="80" t="b">
        <v>0</v>
      </c>
      <c r="AI76" s="80" t="s">
        <v>298</v>
      </c>
      <c r="AJ76" s="80"/>
      <c r="AK76" s="88" t="s">
        <v>293</v>
      </c>
      <c r="AL76" s="80" t="b">
        <v>0</v>
      </c>
      <c r="AM76" s="80">
        <v>0</v>
      </c>
      <c r="AN76" s="88" t="s">
        <v>293</v>
      </c>
      <c r="AO76" s="80" t="s">
        <v>301</v>
      </c>
      <c r="AP76" s="80" t="b">
        <v>0</v>
      </c>
      <c r="AQ76" s="88" t="s">
        <v>1072</v>
      </c>
      <c r="AR76" s="80" t="s">
        <v>197</v>
      </c>
      <c r="AS76" s="80">
        <v>0</v>
      </c>
      <c r="AT76" s="80">
        <v>0</v>
      </c>
      <c r="AU76" s="80"/>
      <c r="AV76" s="80"/>
      <c r="AW76" s="80"/>
      <c r="AX76" s="80"/>
      <c r="AY76" s="80"/>
      <c r="AZ76" s="80"/>
      <c r="BA76" s="80"/>
      <c r="BB76" s="80"/>
      <c r="BC76" s="80">
        <v>9</v>
      </c>
      <c r="BD76" s="79" t="str">
        <f>REPLACE(INDEX(GroupVertices[Group],MATCH(Edges[[#This Row],[Vertex 1]],GroupVertices[Vertex],0)),1,1,"")</f>
        <v>2</v>
      </c>
      <c r="BE76" s="79" t="str">
        <f>REPLACE(INDEX(GroupVertices[Group],MATCH(Edges[[#This Row],[Vertex 2]],GroupVertices[Vertex],0)),1,1,"")</f>
        <v>2</v>
      </c>
      <c r="BF76" s="48">
        <v>3</v>
      </c>
      <c r="BG76" s="49">
        <v>27.272727272727273</v>
      </c>
      <c r="BH76" s="48">
        <v>0</v>
      </c>
      <c r="BI76" s="49">
        <v>0</v>
      </c>
      <c r="BJ76" s="48">
        <v>0</v>
      </c>
      <c r="BK76" s="49">
        <v>0</v>
      </c>
      <c r="BL76" s="48">
        <v>8</v>
      </c>
      <c r="BM76" s="49">
        <v>72.72727272727273</v>
      </c>
      <c r="BN76" s="48">
        <v>11</v>
      </c>
    </row>
    <row r="77" spans="1:66" ht="15">
      <c r="A77" s="65" t="s">
        <v>876</v>
      </c>
      <c r="B77" s="65" t="s">
        <v>876</v>
      </c>
      <c r="C77" s="66" t="s">
        <v>865</v>
      </c>
      <c r="D77" s="67">
        <v>10</v>
      </c>
      <c r="E77" s="68" t="s">
        <v>136</v>
      </c>
      <c r="F77" s="69">
        <v>6</v>
      </c>
      <c r="G77" s="66"/>
      <c r="H77" s="70"/>
      <c r="I77" s="71"/>
      <c r="J77" s="71"/>
      <c r="K77" s="34" t="s">
        <v>65</v>
      </c>
      <c r="L77" s="78">
        <v>77</v>
      </c>
      <c r="M77" s="78"/>
      <c r="N77" s="73"/>
      <c r="O77" s="80" t="s">
        <v>197</v>
      </c>
      <c r="P77" s="82">
        <v>43783.46679398148</v>
      </c>
      <c r="Q77" s="80" t="s">
        <v>903</v>
      </c>
      <c r="R77" s="84" t="s">
        <v>912</v>
      </c>
      <c r="S77" s="80" t="s">
        <v>266</v>
      </c>
      <c r="T77" s="80" t="s">
        <v>534</v>
      </c>
      <c r="U77" s="80"/>
      <c r="V77" s="84" t="s">
        <v>936</v>
      </c>
      <c r="W77" s="82">
        <v>43783.46679398148</v>
      </c>
      <c r="X77" s="86">
        <v>43783</v>
      </c>
      <c r="Y77" s="88" t="s">
        <v>968</v>
      </c>
      <c r="Z77" s="84" t="s">
        <v>1021</v>
      </c>
      <c r="AA77" s="80"/>
      <c r="AB77" s="80"/>
      <c r="AC77" s="88" t="s">
        <v>1074</v>
      </c>
      <c r="AD77" s="88" t="s">
        <v>1073</v>
      </c>
      <c r="AE77" s="80" t="b">
        <v>0</v>
      </c>
      <c r="AF77" s="80">
        <v>0</v>
      </c>
      <c r="AG77" s="88" t="s">
        <v>1098</v>
      </c>
      <c r="AH77" s="80" t="b">
        <v>0</v>
      </c>
      <c r="AI77" s="80" t="s">
        <v>298</v>
      </c>
      <c r="AJ77" s="80"/>
      <c r="AK77" s="88" t="s">
        <v>293</v>
      </c>
      <c r="AL77" s="80" t="b">
        <v>0</v>
      </c>
      <c r="AM77" s="80">
        <v>0</v>
      </c>
      <c r="AN77" s="88" t="s">
        <v>293</v>
      </c>
      <c r="AO77" s="80" t="s">
        <v>301</v>
      </c>
      <c r="AP77" s="80" t="b">
        <v>0</v>
      </c>
      <c r="AQ77" s="88" t="s">
        <v>1073</v>
      </c>
      <c r="AR77" s="80" t="s">
        <v>197</v>
      </c>
      <c r="AS77" s="80">
        <v>0</v>
      </c>
      <c r="AT77" s="80">
        <v>0</v>
      </c>
      <c r="AU77" s="80"/>
      <c r="AV77" s="80"/>
      <c r="AW77" s="80"/>
      <c r="AX77" s="80"/>
      <c r="AY77" s="80"/>
      <c r="AZ77" s="80"/>
      <c r="BA77" s="80"/>
      <c r="BB77" s="80"/>
      <c r="BC77" s="80">
        <v>9</v>
      </c>
      <c r="BD77" s="79" t="str">
        <f>REPLACE(INDEX(GroupVertices[Group],MATCH(Edges[[#This Row],[Vertex 1]],GroupVertices[Vertex],0)),1,1,"")</f>
        <v>2</v>
      </c>
      <c r="BE77" s="79" t="str">
        <f>REPLACE(INDEX(GroupVertices[Group],MATCH(Edges[[#This Row],[Vertex 2]],GroupVertices[Vertex],0)),1,1,"")</f>
        <v>2</v>
      </c>
      <c r="BF77" s="48">
        <v>5</v>
      </c>
      <c r="BG77" s="49">
        <v>15.151515151515152</v>
      </c>
      <c r="BH77" s="48">
        <v>1</v>
      </c>
      <c r="BI77" s="49">
        <v>3.0303030303030303</v>
      </c>
      <c r="BJ77" s="48">
        <v>0</v>
      </c>
      <c r="BK77" s="49">
        <v>0</v>
      </c>
      <c r="BL77" s="48">
        <v>27</v>
      </c>
      <c r="BM77" s="49">
        <v>81.81818181818181</v>
      </c>
      <c r="BN77" s="48">
        <v>33</v>
      </c>
    </row>
    <row r="78" spans="1:66" ht="15">
      <c r="A78" s="65" t="s">
        <v>253</v>
      </c>
      <c r="B78" s="65" t="s">
        <v>876</v>
      </c>
      <c r="C78" s="66" t="s">
        <v>863</v>
      </c>
      <c r="D78" s="67">
        <v>4.75</v>
      </c>
      <c r="E78" s="68" t="s">
        <v>136</v>
      </c>
      <c r="F78" s="69">
        <v>28.75</v>
      </c>
      <c r="G78" s="66"/>
      <c r="H78" s="70"/>
      <c r="I78" s="71"/>
      <c r="J78" s="71"/>
      <c r="K78" s="34" t="s">
        <v>66</v>
      </c>
      <c r="L78" s="78">
        <v>78</v>
      </c>
      <c r="M78" s="78"/>
      <c r="N78" s="73"/>
      <c r="O78" s="80" t="s">
        <v>257</v>
      </c>
      <c r="P78" s="82">
        <v>43783.607094907406</v>
      </c>
      <c r="Q78" s="80" t="s">
        <v>896</v>
      </c>
      <c r="R78" s="80"/>
      <c r="S78" s="80"/>
      <c r="T78" s="80"/>
      <c r="U78" s="80"/>
      <c r="V78" s="84" t="s">
        <v>444</v>
      </c>
      <c r="W78" s="82">
        <v>43783.607094907406</v>
      </c>
      <c r="X78" s="86">
        <v>43783</v>
      </c>
      <c r="Y78" s="88" t="s">
        <v>969</v>
      </c>
      <c r="Z78" s="84" t="s">
        <v>1022</v>
      </c>
      <c r="AA78" s="80"/>
      <c r="AB78" s="80"/>
      <c r="AC78" s="88" t="s">
        <v>1075</v>
      </c>
      <c r="AD78" s="80"/>
      <c r="AE78" s="80" t="b">
        <v>0</v>
      </c>
      <c r="AF78" s="80">
        <v>0</v>
      </c>
      <c r="AG78" s="88" t="s">
        <v>293</v>
      </c>
      <c r="AH78" s="80" t="b">
        <v>0</v>
      </c>
      <c r="AI78" s="80" t="s">
        <v>298</v>
      </c>
      <c r="AJ78" s="80"/>
      <c r="AK78" s="88" t="s">
        <v>293</v>
      </c>
      <c r="AL78" s="80" t="b">
        <v>0</v>
      </c>
      <c r="AM78" s="80">
        <v>0</v>
      </c>
      <c r="AN78" s="88" t="s">
        <v>1067</v>
      </c>
      <c r="AO78" s="80" t="s">
        <v>301</v>
      </c>
      <c r="AP78" s="80" t="b">
        <v>0</v>
      </c>
      <c r="AQ78" s="88" t="s">
        <v>1067</v>
      </c>
      <c r="AR78" s="80" t="s">
        <v>197</v>
      </c>
      <c r="AS78" s="80">
        <v>0</v>
      </c>
      <c r="AT78" s="80">
        <v>0</v>
      </c>
      <c r="AU78" s="80"/>
      <c r="AV78" s="80"/>
      <c r="AW78" s="80"/>
      <c r="AX78" s="80"/>
      <c r="AY78" s="80"/>
      <c r="AZ78" s="80"/>
      <c r="BA78" s="80"/>
      <c r="BB78" s="80"/>
      <c r="BC78" s="80">
        <v>2</v>
      </c>
      <c r="BD78" s="79" t="str">
        <f>REPLACE(INDEX(GroupVertices[Group],MATCH(Edges[[#This Row],[Vertex 1]],GroupVertices[Vertex],0)),1,1,"")</f>
        <v>2</v>
      </c>
      <c r="BE78" s="79" t="str">
        <f>REPLACE(INDEX(GroupVertices[Group],MATCH(Edges[[#This Row],[Vertex 2]],GroupVertices[Vertex],0)),1,1,"")</f>
        <v>2</v>
      </c>
      <c r="BF78" s="48">
        <v>2</v>
      </c>
      <c r="BG78" s="49">
        <v>6.0606060606060606</v>
      </c>
      <c r="BH78" s="48">
        <v>0</v>
      </c>
      <c r="BI78" s="49">
        <v>0</v>
      </c>
      <c r="BJ78" s="48">
        <v>0</v>
      </c>
      <c r="BK78" s="49">
        <v>0</v>
      </c>
      <c r="BL78" s="48">
        <v>31</v>
      </c>
      <c r="BM78" s="49">
        <v>93.93939393939394</v>
      </c>
      <c r="BN78" s="48">
        <v>33</v>
      </c>
    </row>
    <row r="79" spans="1:66" ht="15">
      <c r="A79" s="65" t="s">
        <v>253</v>
      </c>
      <c r="B79" s="65" t="s">
        <v>876</v>
      </c>
      <c r="C79" s="66" t="s">
        <v>863</v>
      </c>
      <c r="D79" s="67">
        <v>4.75</v>
      </c>
      <c r="E79" s="68" t="s">
        <v>136</v>
      </c>
      <c r="F79" s="69">
        <v>28.75</v>
      </c>
      <c r="G79" s="66"/>
      <c r="H79" s="70"/>
      <c r="I79" s="71"/>
      <c r="J79" s="71"/>
      <c r="K79" s="34" t="s">
        <v>66</v>
      </c>
      <c r="L79" s="78">
        <v>79</v>
      </c>
      <c r="M79" s="78"/>
      <c r="N79" s="73"/>
      <c r="O79" s="80" t="s">
        <v>257</v>
      </c>
      <c r="P79" s="82">
        <v>43783.60717592593</v>
      </c>
      <c r="Q79" s="80" t="s">
        <v>898</v>
      </c>
      <c r="R79" s="80"/>
      <c r="S79" s="80"/>
      <c r="T79" s="80" t="s">
        <v>532</v>
      </c>
      <c r="U79" s="80"/>
      <c r="V79" s="84" t="s">
        <v>444</v>
      </c>
      <c r="W79" s="82">
        <v>43783.60717592593</v>
      </c>
      <c r="X79" s="86">
        <v>43783</v>
      </c>
      <c r="Y79" s="88" t="s">
        <v>970</v>
      </c>
      <c r="Z79" s="84" t="s">
        <v>1023</v>
      </c>
      <c r="AA79" s="80"/>
      <c r="AB79" s="80"/>
      <c r="AC79" s="88" t="s">
        <v>1076</v>
      </c>
      <c r="AD79" s="80"/>
      <c r="AE79" s="80" t="b">
        <v>0</v>
      </c>
      <c r="AF79" s="80">
        <v>0</v>
      </c>
      <c r="AG79" s="88" t="s">
        <v>293</v>
      </c>
      <c r="AH79" s="80" t="b">
        <v>0</v>
      </c>
      <c r="AI79" s="80" t="s">
        <v>298</v>
      </c>
      <c r="AJ79" s="80"/>
      <c r="AK79" s="88" t="s">
        <v>293</v>
      </c>
      <c r="AL79" s="80" t="b">
        <v>0</v>
      </c>
      <c r="AM79" s="80">
        <v>0</v>
      </c>
      <c r="AN79" s="88" t="s">
        <v>1069</v>
      </c>
      <c r="AO79" s="80" t="s">
        <v>301</v>
      </c>
      <c r="AP79" s="80" t="b">
        <v>0</v>
      </c>
      <c r="AQ79" s="88" t="s">
        <v>1069</v>
      </c>
      <c r="AR79" s="80" t="s">
        <v>197</v>
      </c>
      <c r="AS79" s="80">
        <v>0</v>
      </c>
      <c r="AT79" s="80">
        <v>0</v>
      </c>
      <c r="AU79" s="80"/>
      <c r="AV79" s="80"/>
      <c r="AW79" s="80"/>
      <c r="AX79" s="80"/>
      <c r="AY79" s="80"/>
      <c r="AZ79" s="80"/>
      <c r="BA79" s="80"/>
      <c r="BB79" s="80"/>
      <c r="BC79" s="80">
        <v>2</v>
      </c>
      <c r="BD79" s="79" t="str">
        <f>REPLACE(INDEX(GroupVertices[Group],MATCH(Edges[[#This Row],[Vertex 1]],GroupVertices[Vertex],0)),1,1,"")</f>
        <v>2</v>
      </c>
      <c r="BE79" s="79" t="str">
        <f>REPLACE(INDEX(GroupVertices[Group],MATCH(Edges[[#This Row],[Vertex 2]],GroupVertices[Vertex],0)),1,1,"")</f>
        <v>2</v>
      </c>
      <c r="BF79" s="48">
        <v>3</v>
      </c>
      <c r="BG79" s="49">
        <v>15.789473684210526</v>
      </c>
      <c r="BH79" s="48">
        <v>1</v>
      </c>
      <c r="BI79" s="49">
        <v>5.2631578947368425</v>
      </c>
      <c r="BJ79" s="48">
        <v>0</v>
      </c>
      <c r="BK79" s="49">
        <v>0</v>
      </c>
      <c r="BL79" s="48">
        <v>15</v>
      </c>
      <c r="BM79" s="49">
        <v>78.94736842105263</v>
      </c>
      <c r="BN79" s="48">
        <v>19</v>
      </c>
    </row>
    <row r="80" spans="1:66" ht="15">
      <c r="A80" s="65" t="s">
        <v>253</v>
      </c>
      <c r="B80" s="65" t="s">
        <v>876</v>
      </c>
      <c r="C80" s="66" t="s">
        <v>862</v>
      </c>
      <c r="D80" s="67">
        <v>3</v>
      </c>
      <c r="E80" s="68" t="s">
        <v>132</v>
      </c>
      <c r="F80" s="69">
        <v>32</v>
      </c>
      <c r="G80" s="66"/>
      <c r="H80" s="70"/>
      <c r="I80" s="71"/>
      <c r="J80" s="71"/>
      <c r="K80" s="34" t="s">
        <v>66</v>
      </c>
      <c r="L80" s="78">
        <v>80</v>
      </c>
      <c r="M80" s="78"/>
      <c r="N80" s="73"/>
      <c r="O80" s="80" t="s">
        <v>259</v>
      </c>
      <c r="P80" s="82">
        <v>43783.60980324074</v>
      </c>
      <c r="Q80" s="80" t="s">
        <v>904</v>
      </c>
      <c r="R80" s="84" t="s">
        <v>913</v>
      </c>
      <c r="S80" s="80" t="s">
        <v>264</v>
      </c>
      <c r="T80" s="80" t="s">
        <v>534</v>
      </c>
      <c r="U80" s="80"/>
      <c r="V80" s="84" t="s">
        <v>444</v>
      </c>
      <c r="W80" s="82">
        <v>43783.60980324074</v>
      </c>
      <c r="X80" s="86">
        <v>43783</v>
      </c>
      <c r="Y80" s="88" t="s">
        <v>971</v>
      </c>
      <c r="Z80" s="84" t="s">
        <v>1024</v>
      </c>
      <c r="AA80" s="80"/>
      <c r="AB80" s="80"/>
      <c r="AC80" s="88" t="s">
        <v>1077</v>
      </c>
      <c r="AD80" s="80"/>
      <c r="AE80" s="80" t="b">
        <v>0</v>
      </c>
      <c r="AF80" s="80">
        <v>0</v>
      </c>
      <c r="AG80" s="88" t="s">
        <v>1098</v>
      </c>
      <c r="AH80" s="80" t="b">
        <v>1</v>
      </c>
      <c r="AI80" s="80" t="s">
        <v>298</v>
      </c>
      <c r="AJ80" s="80"/>
      <c r="AK80" s="88" t="s">
        <v>1074</v>
      </c>
      <c r="AL80" s="80" t="b">
        <v>0</v>
      </c>
      <c r="AM80" s="80">
        <v>0</v>
      </c>
      <c r="AN80" s="88" t="s">
        <v>293</v>
      </c>
      <c r="AO80" s="80" t="s">
        <v>301</v>
      </c>
      <c r="AP80" s="80" t="b">
        <v>0</v>
      </c>
      <c r="AQ80" s="88" t="s">
        <v>1077</v>
      </c>
      <c r="AR80" s="80" t="s">
        <v>197</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8">
        <v>1</v>
      </c>
      <c r="BG80" s="49">
        <v>5</v>
      </c>
      <c r="BH80" s="48">
        <v>0</v>
      </c>
      <c r="BI80" s="49">
        <v>0</v>
      </c>
      <c r="BJ80" s="48">
        <v>0</v>
      </c>
      <c r="BK80" s="49">
        <v>0</v>
      </c>
      <c r="BL80" s="48">
        <v>19</v>
      </c>
      <c r="BM80" s="49">
        <v>95</v>
      </c>
      <c r="BN80" s="48">
        <v>20</v>
      </c>
    </row>
    <row r="81" spans="1:66" ht="15">
      <c r="A81" s="65" t="s">
        <v>877</v>
      </c>
      <c r="B81" s="65" t="s">
        <v>253</v>
      </c>
      <c r="C81" s="66" t="s">
        <v>862</v>
      </c>
      <c r="D81" s="67">
        <v>3</v>
      </c>
      <c r="E81" s="68" t="s">
        <v>132</v>
      </c>
      <c r="F81" s="69">
        <v>32</v>
      </c>
      <c r="G81" s="66"/>
      <c r="H81" s="70"/>
      <c r="I81" s="71"/>
      <c r="J81" s="71"/>
      <c r="K81" s="34" t="s">
        <v>65</v>
      </c>
      <c r="L81" s="78">
        <v>81</v>
      </c>
      <c r="M81" s="78"/>
      <c r="N81" s="73"/>
      <c r="O81" s="80" t="s">
        <v>257</v>
      </c>
      <c r="P81" s="82">
        <v>43783.62181712963</v>
      </c>
      <c r="Q81" s="80" t="s">
        <v>892</v>
      </c>
      <c r="R81" s="80"/>
      <c r="S81" s="80"/>
      <c r="T81" s="80" t="s">
        <v>534</v>
      </c>
      <c r="U81" s="80"/>
      <c r="V81" s="84" t="s">
        <v>937</v>
      </c>
      <c r="W81" s="82">
        <v>43783.62181712963</v>
      </c>
      <c r="X81" s="86">
        <v>43783</v>
      </c>
      <c r="Y81" s="88" t="s">
        <v>972</v>
      </c>
      <c r="Z81" s="84" t="s">
        <v>1025</v>
      </c>
      <c r="AA81" s="80"/>
      <c r="AB81" s="80"/>
      <c r="AC81" s="88" t="s">
        <v>1078</v>
      </c>
      <c r="AD81" s="80"/>
      <c r="AE81" s="80" t="b">
        <v>0</v>
      </c>
      <c r="AF81" s="80">
        <v>0</v>
      </c>
      <c r="AG81" s="88" t="s">
        <v>293</v>
      </c>
      <c r="AH81" s="80" t="b">
        <v>1</v>
      </c>
      <c r="AI81" s="80" t="s">
        <v>298</v>
      </c>
      <c r="AJ81" s="80"/>
      <c r="AK81" s="88" t="s">
        <v>1066</v>
      </c>
      <c r="AL81" s="80" t="b">
        <v>0</v>
      </c>
      <c r="AM81" s="80">
        <v>2</v>
      </c>
      <c r="AN81" s="88" t="s">
        <v>1088</v>
      </c>
      <c r="AO81" s="80" t="s">
        <v>305</v>
      </c>
      <c r="AP81" s="80" t="b">
        <v>0</v>
      </c>
      <c r="AQ81" s="88" t="s">
        <v>1088</v>
      </c>
      <c r="AR81" s="80" t="s">
        <v>197</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8">
        <v>0</v>
      </c>
      <c r="BG81" s="49">
        <v>0</v>
      </c>
      <c r="BH81" s="48">
        <v>0</v>
      </c>
      <c r="BI81" s="49">
        <v>0</v>
      </c>
      <c r="BJ81" s="48">
        <v>0</v>
      </c>
      <c r="BK81" s="49">
        <v>0</v>
      </c>
      <c r="BL81" s="48">
        <v>26</v>
      </c>
      <c r="BM81" s="49">
        <v>100</v>
      </c>
      <c r="BN81" s="48">
        <v>26</v>
      </c>
    </row>
    <row r="82" spans="1:66" ht="15">
      <c r="A82" s="65" t="s">
        <v>238</v>
      </c>
      <c r="B82" s="65" t="s">
        <v>244</v>
      </c>
      <c r="C82" s="66" t="s">
        <v>862</v>
      </c>
      <c r="D82" s="67">
        <v>3</v>
      </c>
      <c r="E82" s="68" t="s">
        <v>132</v>
      </c>
      <c r="F82" s="69">
        <v>32</v>
      </c>
      <c r="G82" s="66"/>
      <c r="H82" s="70"/>
      <c r="I82" s="71"/>
      <c r="J82" s="71"/>
      <c r="K82" s="34" t="s">
        <v>65</v>
      </c>
      <c r="L82" s="78">
        <v>82</v>
      </c>
      <c r="M82" s="78"/>
      <c r="N82" s="73"/>
      <c r="O82" s="80" t="s">
        <v>258</v>
      </c>
      <c r="P82" s="82">
        <v>43761.81505787037</v>
      </c>
      <c r="Q82" s="80" t="s">
        <v>260</v>
      </c>
      <c r="R82" s="84" t="s">
        <v>262</v>
      </c>
      <c r="S82" s="80" t="s">
        <v>265</v>
      </c>
      <c r="T82" s="80" t="s">
        <v>268</v>
      </c>
      <c r="U82" s="80"/>
      <c r="V82" s="84" t="s">
        <v>274</v>
      </c>
      <c r="W82" s="82">
        <v>43761.81505787037</v>
      </c>
      <c r="X82" s="86">
        <v>43761</v>
      </c>
      <c r="Y82" s="88" t="s">
        <v>285</v>
      </c>
      <c r="Z82" s="84" t="s">
        <v>288</v>
      </c>
      <c r="AA82" s="80"/>
      <c r="AB82" s="80"/>
      <c r="AC82" s="88" t="s">
        <v>291</v>
      </c>
      <c r="AD82" s="80"/>
      <c r="AE82" s="80" t="b">
        <v>0</v>
      </c>
      <c r="AF82" s="80">
        <v>13</v>
      </c>
      <c r="AG82" s="88" t="s">
        <v>294</v>
      </c>
      <c r="AH82" s="80" t="b">
        <v>0</v>
      </c>
      <c r="AI82" s="80" t="s">
        <v>298</v>
      </c>
      <c r="AJ82" s="80"/>
      <c r="AK82" s="88" t="s">
        <v>293</v>
      </c>
      <c r="AL82" s="80" t="b">
        <v>0</v>
      </c>
      <c r="AM82" s="80">
        <v>4</v>
      </c>
      <c r="AN82" s="88" t="s">
        <v>293</v>
      </c>
      <c r="AO82" s="80" t="s">
        <v>306</v>
      </c>
      <c r="AP82" s="80" t="b">
        <v>0</v>
      </c>
      <c r="AQ82" s="88" t="s">
        <v>291</v>
      </c>
      <c r="AR82" s="80" t="s">
        <v>257</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8"/>
      <c r="BG82" s="49"/>
      <c r="BH82" s="48"/>
      <c r="BI82" s="49"/>
      <c r="BJ82" s="48"/>
      <c r="BK82" s="49"/>
      <c r="BL82" s="48"/>
      <c r="BM82" s="49"/>
      <c r="BN82" s="48"/>
    </row>
    <row r="83" spans="1:66" ht="15">
      <c r="A83" s="65" t="s">
        <v>241</v>
      </c>
      <c r="B83" s="65" t="s">
        <v>239</v>
      </c>
      <c r="C83" s="66" t="s">
        <v>2071</v>
      </c>
      <c r="D83" s="67">
        <v>8.25</v>
      </c>
      <c r="E83" s="68" t="s">
        <v>136</v>
      </c>
      <c r="F83" s="69">
        <v>22.25</v>
      </c>
      <c r="G83" s="66"/>
      <c r="H83" s="70"/>
      <c r="I83" s="71"/>
      <c r="J83" s="71"/>
      <c r="K83" s="34" t="s">
        <v>66</v>
      </c>
      <c r="L83" s="78">
        <v>83</v>
      </c>
      <c r="M83" s="78"/>
      <c r="N83" s="73"/>
      <c r="O83" s="80" t="s">
        <v>258</v>
      </c>
      <c r="P83" s="82">
        <v>43780.902650462966</v>
      </c>
      <c r="Q83" s="80" t="s">
        <v>891</v>
      </c>
      <c r="R83" s="80"/>
      <c r="S83" s="80"/>
      <c r="T83" s="80" t="s">
        <v>918</v>
      </c>
      <c r="U83" s="80"/>
      <c r="V83" s="84" t="s">
        <v>277</v>
      </c>
      <c r="W83" s="82">
        <v>43780.902650462966</v>
      </c>
      <c r="X83" s="86">
        <v>43780</v>
      </c>
      <c r="Y83" s="88" t="s">
        <v>958</v>
      </c>
      <c r="Z83" s="84" t="s">
        <v>1006</v>
      </c>
      <c r="AA83" s="80"/>
      <c r="AB83" s="80"/>
      <c r="AC83" s="88" t="s">
        <v>1059</v>
      </c>
      <c r="AD83" s="88" t="s">
        <v>1093</v>
      </c>
      <c r="AE83" s="80" t="b">
        <v>0</v>
      </c>
      <c r="AF83" s="80">
        <v>2</v>
      </c>
      <c r="AG83" s="88" t="s">
        <v>295</v>
      </c>
      <c r="AH83" s="80" t="b">
        <v>0</v>
      </c>
      <c r="AI83" s="80" t="s">
        <v>298</v>
      </c>
      <c r="AJ83" s="80"/>
      <c r="AK83" s="88" t="s">
        <v>293</v>
      </c>
      <c r="AL83" s="80" t="b">
        <v>0</v>
      </c>
      <c r="AM83" s="80">
        <v>1</v>
      </c>
      <c r="AN83" s="88" t="s">
        <v>293</v>
      </c>
      <c r="AO83" s="80" t="s">
        <v>303</v>
      </c>
      <c r="AP83" s="80" t="b">
        <v>0</v>
      </c>
      <c r="AQ83" s="88" t="s">
        <v>1093</v>
      </c>
      <c r="AR83" s="80" t="s">
        <v>197</v>
      </c>
      <c r="AS83" s="80">
        <v>0</v>
      </c>
      <c r="AT83" s="80">
        <v>0</v>
      </c>
      <c r="AU83" s="80"/>
      <c r="AV83" s="80"/>
      <c r="AW83" s="80"/>
      <c r="AX83" s="80"/>
      <c r="AY83" s="80"/>
      <c r="AZ83" s="80"/>
      <c r="BA83" s="80"/>
      <c r="BB83" s="80"/>
      <c r="BC83" s="80">
        <v>4</v>
      </c>
      <c r="BD83" s="79" t="str">
        <f>REPLACE(INDEX(GroupVertices[Group],MATCH(Edges[[#This Row],[Vertex 1]],GroupVertices[Vertex],0)),1,1,"")</f>
        <v>1</v>
      </c>
      <c r="BE83" s="79" t="str">
        <f>REPLACE(INDEX(GroupVertices[Group],MATCH(Edges[[#This Row],[Vertex 2]],GroupVertices[Vertex],0)),1,1,"")</f>
        <v>3</v>
      </c>
      <c r="BF83" s="48"/>
      <c r="BG83" s="49"/>
      <c r="BH83" s="48"/>
      <c r="BI83" s="49"/>
      <c r="BJ83" s="48"/>
      <c r="BK83" s="49"/>
      <c r="BL83" s="48"/>
      <c r="BM83" s="49"/>
      <c r="BN83" s="48"/>
    </row>
    <row r="84" spans="1:66" ht="15">
      <c r="A84" s="65" t="s">
        <v>241</v>
      </c>
      <c r="B84" s="65" t="s">
        <v>251</v>
      </c>
      <c r="C84" s="66" t="s">
        <v>2071</v>
      </c>
      <c r="D84" s="67">
        <v>8.25</v>
      </c>
      <c r="E84" s="68" t="s">
        <v>136</v>
      </c>
      <c r="F84" s="69">
        <v>22.25</v>
      </c>
      <c r="G84" s="66"/>
      <c r="H84" s="70"/>
      <c r="I84" s="71"/>
      <c r="J84" s="71"/>
      <c r="K84" s="34" t="s">
        <v>65</v>
      </c>
      <c r="L84" s="78">
        <v>84</v>
      </c>
      <c r="M84" s="78"/>
      <c r="N84" s="73"/>
      <c r="O84" s="80" t="s">
        <v>258</v>
      </c>
      <c r="P84" s="82">
        <v>43780.902650462966</v>
      </c>
      <c r="Q84" s="80" t="s">
        <v>891</v>
      </c>
      <c r="R84" s="80"/>
      <c r="S84" s="80"/>
      <c r="T84" s="80" t="s">
        <v>918</v>
      </c>
      <c r="U84" s="80"/>
      <c r="V84" s="84" t="s">
        <v>277</v>
      </c>
      <c r="W84" s="82">
        <v>43780.902650462966</v>
      </c>
      <c r="X84" s="86">
        <v>43780</v>
      </c>
      <c r="Y84" s="88" t="s">
        <v>958</v>
      </c>
      <c r="Z84" s="84" t="s">
        <v>1006</v>
      </c>
      <c r="AA84" s="80"/>
      <c r="AB84" s="80"/>
      <c r="AC84" s="88" t="s">
        <v>1059</v>
      </c>
      <c r="AD84" s="88" t="s">
        <v>1093</v>
      </c>
      <c r="AE84" s="80" t="b">
        <v>0</v>
      </c>
      <c r="AF84" s="80">
        <v>2</v>
      </c>
      <c r="AG84" s="88" t="s">
        <v>295</v>
      </c>
      <c r="AH84" s="80" t="b">
        <v>0</v>
      </c>
      <c r="AI84" s="80" t="s">
        <v>298</v>
      </c>
      <c r="AJ84" s="80"/>
      <c r="AK84" s="88" t="s">
        <v>293</v>
      </c>
      <c r="AL84" s="80" t="b">
        <v>0</v>
      </c>
      <c r="AM84" s="80">
        <v>1</v>
      </c>
      <c r="AN84" s="88" t="s">
        <v>293</v>
      </c>
      <c r="AO84" s="80" t="s">
        <v>303</v>
      </c>
      <c r="AP84" s="80" t="b">
        <v>0</v>
      </c>
      <c r="AQ84" s="88" t="s">
        <v>1093</v>
      </c>
      <c r="AR84" s="80" t="s">
        <v>197</v>
      </c>
      <c r="AS84" s="80">
        <v>0</v>
      </c>
      <c r="AT84" s="80">
        <v>0</v>
      </c>
      <c r="AU84" s="80"/>
      <c r="AV84" s="80"/>
      <c r="AW84" s="80"/>
      <c r="AX84" s="80"/>
      <c r="AY84" s="80"/>
      <c r="AZ84" s="80"/>
      <c r="BA84" s="80"/>
      <c r="BB84" s="80"/>
      <c r="BC84" s="80">
        <v>4</v>
      </c>
      <c r="BD84" s="79" t="str">
        <f>REPLACE(INDEX(GroupVertices[Group],MATCH(Edges[[#This Row],[Vertex 1]],GroupVertices[Vertex],0)),1,1,"")</f>
        <v>1</v>
      </c>
      <c r="BE84" s="79" t="str">
        <f>REPLACE(INDEX(GroupVertices[Group],MATCH(Edges[[#This Row],[Vertex 2]],GroupVertices[Vertex],0)),1,1,"")</f>
        <v>3</v>
      </c>
      <c r="BF84" s="48"/>
      <c r="BG84" s="49"/>
      <c r="BH84" s="48"/>
      <c r="BI84" s="49"/>
      <c r="BJ84" s="48"/>
      <c r="BK84" s="49"/>
      <c r="BL84" s="48"/>
      <c r="BM84" s="49"/>
      <c r="BN84" s="48"/>
    </row>
    <row r="85" spans="1:66" ht="15">
      <c r="A85" s="65" t="s">
        <v>241</v>
      </c>
      <c r="B85" s="65" t="s">
        <v>253</v>
      </c>
      <c r="C85" s="66" t="s">
        <v>2072</v>
      </c>
      <c r="D85" s="67">
        <v>10</v>
      </c>
      <c r="E85" s="68" t="s">
        <v>136</v>
      </c>
      <c r="F85" s="69">
        <v>19</v>
      </c>
      <c r="G85" s="66"/>
      <c r="H85" s="70"/>
      <c r="I85" s="71"/>
      <c r="J85" s="71"/>
      <c r="K85" s="34" t="s">
        <v>65</v>
      </c>
      <c r="L85" s="78">
        <v>85</v>
      </c>
      <c r="M85" s="78"/>
      <c r="N85" s="73"/>
      <c r="O85" s="80" t="s">
        <v>258</v>
      </c>
      <c r="P85" s="82">
        <v>43780.902650462966</v>
      </c>
      <c r="Q85" s="80" t="s">
        <v>891</v>
      </c>
      <c r="R85" s="80"/>
      <c r="S85" s="80"/>
      <c r="T85" s="80" t="s">
        <v>918</v>
      </c>
      <c r="U85" s="80"/>
      <c r="V85" s="84" t="s">
        <v>277</v>
      </c>
      <c r="W85" s="82">
        <v>43780.902650462966</v>
      </c>
      <c r="X85" s="86">
        <v>43780</v>
      </c>
      <c r="Y85" s="88" t="s">
        <v>958</v>
      </c>
      <c r="Z85" s="84" t="s">
        <v>1006</v>
      </c>
      <c r="AA85" s="80"/>
      <c r="AB85" s="80"/>
      <c r="AC85" s="88" t="s">
        <v>1059</v>
      </c>
      <c r="AD85" s="88" t="s">
        <v>1093</v>
      </c>
      <c r="AE85" s="80" t="b">
        <v>0</v>
      </c>
      <c r="AF85" s="80">
        <v>2</v>
      </c>
      <c r="AG85" s="88" t="s">
        <v>295</v>
      </c>
      <c r="AH85" s="80" t="b">
        <v>0</v>
      </c>
      <c r="AI85" s="80" t="s">
        <v>298</v>
      </c>
      <c r="AJ85" s="80"/>
      <c r="AK85" s="88" t="s">
        <v>293</v>
      </c>
      <c r="AL85" s="80" t="b">
        <v>0</v>
      </c>
      <c r="AM85" s="80">
        <v>1</v>
      </c>
      <c r="AN85" s="88" t="s">
        <v>293</v>
      </c>
      <c r="AO85" s="80" t="s">
        <v>303</v>
      </c>
      <c r="AP85" s="80" t="b">
        <v>0</v>
      </c>
      <c r="AQ85" s="88" t="s">
        <v>1093</v>
      </c>
      <c r="AR85" s="80" t="s">
        <v>197</v>
      </c>
      <c r="AS85" s="80">
        <v>0</v>
      </c>
      <c r="AT85" s="80">
        <v>0</v>
      </c>
      <c r="AU85" s="80"/>
      <c r="AV85" s="80"/>
      <c r="AW85" s="80"/>
      <c r="AX85" s="80"/>
      <c r="AY85" s="80"/>
      <c r="AZ85" s="80"/>
      <c r="BA85" s="80"/>
      <c r="BB85" s="80"/>
      <c r="BC85" s="80">
        <v>5</v>
      </c>
      <c r="BD85" s="79" t="str">
        <f>REPLACE(INDEX(GroupVertices[Group],MATCH(Edges[[#This Row],[Vertex 1]],GroupVertices[Vertex],0)),1,1,"")</f>
        <v>1</v>
      </c>
      <c r="BE85" s="79" t="str">
        <f>REPLACE(INDEX(GroupVertices[Group],MATCH(Edges[[#This Row],[Vertex 2]],GroupVertices[Vertex],0)),1,1,"")</f>
        <v>2</v>
      </c>
      <c r="BF85" s="48"/>
      <c r="BG85" s="49"/>
      <c r="BH85" s="48"/>
      <c r="BI85" s="49"/>
      <c r="BJ85" s="48"/>
      <c r="BK85" s="49"/>
      <c r="BL85" s="48"/>
      <c r="BM85" s="49"/>
      <c r="BN85" s="48"/>
    </row>
    <row r="86" spans="1:66" ht="15">
      <c r="A86" s="65" t="s">
        <v>238</v>
      </c>
      <c r="B86" s="65" t="s">
        <v>241</v>
      </c>
      <c r="C86" s="66" t="s">
        <v>862</v>
      </c>
      <c r="D86" s="67">
        <v>3</v>
      </c>
      <c r="E86" s="68" t="s">
        <v>132</v>
      </c>
      <c r="F86" s="69">
        <v>32</v>
      </c>
      <c r="G86" s="66"/>
      <c r="H86" s="70"/>
      <c r="I86" s="71"/>
      <c r="J86" s="71"/>
      <c r="K86" s="34" t="s">
        <v>65</v>
      </c>
      <c r="L86" s="78">
        <v>86</v>
      </c>
      <c r="M86" s="78"/>
      <c r="N86" s="73"/>
      <c r="O86" s="80" t="s">
        <v>258</v>
      </c>
      <c r="P86" s="82">
        <v>43761.81505787037</v>
      </c>
      <c r="Q86" s="80" t="s">
        <v>260</v>
      </c>
      <c r="R86" s="84" t="s">
        <v>262</v>
      </c>
      <c r="S86" s="80" t="s">
        <v>265</v>
      </c>
      <c r="T86" s="80" t="s">
        <v>268</v>
      </c>
      <c r="U86" s="80"/>
      <c r="V86" s="84" t="s">
        <v>274</v>
      </c>
      <c r="W86" s="82">
        <v>43761.81505787037</v>
      </c>
      <c r="X86" s="86">
        <v>43761</v>
      </c>
      <c r="Y86" s="88" t="s">
        <v>285</v>
      </c>
      <c r="Z86" s="84" t="s">
        <v>288</v>
      </c>
      <c r="AA86" s="80"/>
      <c r="AB86" s="80"/>
      <c r="AC86" s="88" t="s">
        <v>291</v>
      </c>
      <c r="AD86" s="80"/>
      <c r="AE86" s="80" t="b">
        <v>0</v>
      </c>
      <c r="AF86" s="80">
        <v>13</v>
      </c>
      <c r="AG86" s="88" t="s">
        <v>294</v>
      </c>
      <c r="AH86" s="80" t="b">
        <v>0</v>
      </c>
      <c r="AI86" s="80" t="s">
        <v>298</v>
      </c>
      <c r="AJ86" s="80"/>
      <c r="AK86" s="88" t="s">
        <v>293</v>
      </c>
      <c r="AL86" s="80" t="b">
        <v>0</v>
      </c>
      <c r="AM86" s="80">
        <v>4</v>
      </c>
      <c r="AN86" s="88" t="s">
        <v>293</v>
      </c>
      <c r="AO86" s="80" t="s">
        <v>306</v>
      </c>
      <c r="AP86" s="80" t="b">
        <v>0</v>
      </c>
      <c r="AQ86" s="88" t="s">
        <v>291</v>
      </c>
      <c r="AR86" s="80" t="s">
        <v>257</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1</v>
      </c>
      <c r="BF86" s="48"/>
      <c r="BG86" s="49"/>
      <c r="BH86" s="48"/>
      <c r="BI86" s="49"/>
      <c r="BJ86" s="48"/>
      <c r="BK86" s="49"/>
      <c r="BL86" s="48"/>
      <c r="BM86" s="49"/>
      <c r="BN86" s="48"/>
    </row>
    <row r="87" spans="1:66" ht="15">
      <c r="A87" s="65" t="s">
        <v>238</v>
      </c>
      <c r="B87" s="65" t="s">
        <v>249</v>
      </c>
      <c r="C87" s="66" t="s">
        <v>862</v>
      </c>
      <c r="D87" s="67">
        <v>3</v>
      </c>
      <c r="E87" s="68" t="s">
        <v>132</v>
      </c>
      <c r="F87" s="69">
        <v>32</v>
      </c>
      <c r="G87" s="66"/>
      <c r="H87" s="70"/>
      <c r="I87" s="71"/>
      <c r="J87" s="71"/>
      <c r="K87" s="34" t="s">
        <v>65</v>
      </c>
      <c r="L87" s="78">
        <v>87</v>
      </c>
      <c r="M87" s="78"/>
      <c r="N87" s="73"/>
      <c r="O87" s="80" t="s">
        <v>258</v>
      </c>
      <c r="P87" s="82">
        <v>43761.81505787037</v>
      </c>
      <c r="Q87" s="80" t="s">
        <v>260</v>
      </c>
      <c r="R87" s="84" t="s">
        <v>262</v>
      </c>
      <c r="S87" s="80" t="s">
        <v>265</v>
      </c>
      <c r="T87" s="80" t="s">
        <v>268</v>
      </c>
      <c r="U87" s="80"/>
      <c r="V87" s="84" t="s">
        <v>274</v>
      </c>
      <c r="W87" s="82">
        <v>43761.81505787037</v>
      </c>
      <c r="X87" s="86">
        <v>43761</v>
      </c>
      <c r="Y87" s="88" t="s">
        <v>285</v>
      </c>
      <c r="Z87" s="84" t="s">
        <v>288</v>
      </c>
      <c r="AA87" s="80"/>
      <c r="AB87" s="80"/>
      <c r="AC87" s="88" t="s">
        <v>291</v>
      </c>
      <c r="AD87" s="80"/>
      <c r="AE87" s="80" t="b">
        <v>0</v>
      </c>
      <c r="AF87" s="80">
        <v>13</v>
      </c>
      <c r="AG87" s="88" t="s">
        <v>294</v>
      </c>
      <c r="AH87" s="80" t="b">
        <v>0</v>
      </c>
      <c r="AI87" s="80" t="s">
        <v>298</v>
      </c>
      <c r="AJ87" s="80"/>
      <c r="AK87" s="88" t="s">
        <v>293</v>
      </c>
      <c r="AL87" s="80" t="b">
        <v>0</v>
      </c>
      <c r="AM87" s="80">
        <v>4</v>
      </c>
      <c r="AN87" s="88" t="s">
        <v>293</v>
      </c>
      <c r="AO87" s="80" t="s">
        <v>306</v>
      </c>
      <c r="AP87" s="80" t="b">
        <v>0</v>
      </c>
      <c r="AQ87" s="88" t="s">
        <v>291</v>
      </c>
      <c r="AR87" s="80" t="s">
        <v>257</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8"/>
      <c r="BG87" s="49"/>
      <c r="BH87" s="48"/>
      <c r="BI87" s="49"/>
      <c r="BJ87" s="48"/>
      <c r="BK87" s="49"/>
      <c r="BL87" s="48"/>
      <c r="BM87" s="49"/>
      <c r="BN87" s="48"/>
    </row>
    <row r="88" spans="1:66" ht="15">
      <c r="A88" s="65" t="s">
        <v>246</v>
      </c>
      <c r="B88" s="65" t="s">
        <v>246</v>
      </c>
      <c r="C88" s="66" t="s">
        <v>862</v>
      </c>
      <c r="D88" s="67">
        <v>3</v>
      </c>
      <c r="E88" s="68" t="s">
        <v>132</v>
      </c>
      <c r="F88" s="69">
        <v>32</v>
      </c>
      <c r="G88" s="66"/>
      <c r="H88" s="70"/>
      <c r="I88" s="71"/>
      <c r="J88" s="71"/>
      <c r="K88" s="34" t="s">
        <v>65</v>
      </c>
      <c r="L88" s="78">
        <v>88</v>
      </c>
      <c r="M88" s="78"/>
      <c r="N88" s="73"/>
      <c r="O88" s="80" t="s">
        <v>197</v>
      </c>
      <c r="P88" s="82">
        <v>43762.33728009259</v>
      </c>
      <c r="Q88" s="80" t="s">
        <v>885</v>
      </c>
      <c r="R88" s="80" t="s">
        <v>914</v>
      </c>
      <c r="S88" s="80" t="s">
        <v>267</v>
      </c>
      <c r="T88" s="80" t="s">
        <v>920</v>
      </c>
      <c r="U88" s="80"/>
      <c r="V88" s="84" t="s">
        <v>281</v>
      </c>
      <c r="W88" s="82">
        <v>43762.33728009259</v>
      </c>
      <c r="X88" s="86">
        <v>43762</v>
      </c>
      <c r="Y88" s="88" t="s">
        <v>973</v>
      </c>
      <c r="Z88" s="84" t="s">
        <v>1026</v>
      </c>
      <c r="AA88" s="80"/>
      <c r="AB88" s="80"/>
      <c r="AC88" s="88" t="s">
        <v>1079</v>
      </c>
      <c r="AD88" s="80"/>
      <c r="AE88" s="80" t="b">
        <v>0</v>
      </c>
      <c r="AF88" s="80">
        <v>2</v>
      </c>
      <c r="AG88" s="88" t="s">
        <v>293</v>
      </c>
      <c r="AH88" s="80" t="b">
        <v>1</v>
      </c>
      <c r="AI88" s="80" t="s">
        <v>298</v>
      </c>
      <c r="AJ88" s="80"/>
      <c r="AK88" s="88" t="s">
        <v>291</v>
      </c>
      <c r="AL88" s="80" t="b">
        <v>0</v>
      </c>
      <c r="AM88" s="80">
        <v>2</v>
      </c>
      <c r="AN88" s="88" t="s">
        <v>293</v>
      </c>
      <c r="AO88" s="80" t="s">
        <v>301</v>
      </c>
      <c r="AP88" s="80" t="b">
        <v>0</v>
      </c>
      <c r="AQ88" s="88" t="s">
        <v>1079</v>
      </c>
      <c r="AR88" s="80" t="s">
        <v>257</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8">
        <v>0</v>
      </c>
      <c r="BG88" s="49">
        <v>0</v>
      </c>
      <c r="BH88" s="48">
        <v>0</v>
      </c>
      <c r="BI88" s="49">
        <v>0</v>
      </c>
      <c r="BJ88" s="48">
        <v>0</v>
      </c>
      <c r="BK88" s="49">
        <v>0</v>
      </c>
      <c r="BL88" s="48">
        <v>25</v>
      </c>
      <c r="BM88" s="49">
        <v>100</v>
      </c>
      <c r="BN88" s="48">
        <v>25</v>
      </c>
    </row>
    <row r="89" spans="1:66" ht="15">
      <c r="A89" s="65" t="s">
        <v>246</v>
      </c>
      <c r="B89" s="65" t="s">
        <v>253</v>
      </c>
      <c r="C89" s="66" t="s">
        <v>862</v>
      </c>
      <c r="D89" s="67">
        <v>3</v>
      </c>
      <c r="E89" s="68" t="s">
        <v>132</v>
      </c>
      <c r="F89" s="69">
        <v>32</v>
      </c>
      <c r="G89" s="66"/>
      <c r="H89" s="70"/>
      <c r="I89" s="71"/>
      <c r="J89" s="71"/>
      <c r="K89" s="34" t="s">
        <v>65</v>
      </c>
      <c r="L89" s="78">
        <v>89</v>
      </c>
      <c r="M89" s="78"/>
      <c r="N89" s="73"/>
      <c r="O89" s="80" t="s">
        <v>257</v>
      </c>
      <c r="P89" s="82">
        <v>43782.80741898148</v>
      </c>
      <c r="Q89" s="80" t="s">
        <v>886</v>
      </c>
      <c r="R89" s="80"/>
      <c r="S89" s="80"/>
      <c r="T89" s="80" t="s">
        <v>534</v>
      </c>
      <c r="U89" s="80"/>
      <c r="V89" s="84" t="s">
        <v>281</v>
      </c>
      <c r="W89" s="82">
        <v>43782.80741898148</v>
      </c>
      <c r="X89" s="86">
        <v>43782</v>
      </c>
      <c r="Y89" s="88" t="s">
        <v>974</v>
      </c>
      <c r="Z89" s="84" t="s">
        <v>1027</v>
      </c>
      <c r="AA89" s="80"/>
      <c r="AB89" s="80"/>
      <c r="AC89" s="88" t="s">
        <v>1080</v>
      </c>
      <c r="AD89" s="80"/>
      <c r="AE89" s="80" t="b">
        <v>0</v>
      </c>
      <c r="AF89" s="80">
        <v>0</v>
      </c>
      <c r="AG89" s="88" t="s">
        <v>293</v>
      </c>
      <c r="AH89" s="80" t="b">
        <v>0</v>
      </c>
      <c r="AI89" s="80" t="s">
        <v>298</v>
      </c>
      <c r="AJ89" s="80"/>
      <c r="AK89" s="88" t="s">
        <v>293</v>
      </c>
      <c r="AL89" s="80" t="b">
        <v>0</v>
      </c>
      <c r="AM89" s="80">
        <v>7</v>
      </c>
      <c r="AN89" s="88" t="s">
        <v>1086</v>
      </c>
      <c r="AO89" s="80" t="s">
        <v>301</v>
      </c>
      <c r="AP89" s="80" t="b">
        <v>0</v>
      </c>
      <c r="AQ89" s="88" t="s">
        <v>1086</v>
      </c>
      <c r="AR89" s="80" t="s">
        <v>197</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8"/>
      <c r="BG89" s="49"/>
      <c r="BH89" s="48"/>
      <c r="BI89" s="49"/>
      <c r="BJ89" s="48"/>
      <c r="BK89" s="49"/>
      <c r="BL89" s="48"/>
      <c r="BM89" s="49"/>
      <c r="BN89" s="48"/>
    </row>
    <row r="90" spans="1:66" ht="15">
      <c r="A90" s="65" t="s">
        <v>246</v>
      </c>
      <c r="B90" s="65" t="s">
        <v>878</v>
      </c>
      <c r="C90" s="66" t="s">
        <v>862</v>
      </c>
      <c r="D90" s="67">
        <v>3</v>
      </c>
      <c r="E90" s="68" t="s">
        <v>132</v>
      </c>
      <c r="F90" s="69">
        <v>32</v>
      </c>
      <c r="G90" s="66"/>
      <c r="H90" s="70"/>
      <c r="I90" s="71"/>
      <c r="J90" s="71"/>
      <c r="K90" s="34" t="s">
        <v>65</v>
      </c>
      <c r="L90" s="78">
        <v>90</v>
      </c>
      <c r="M90" s="78"/>
      <c r="N90" s="73"/>
      <c r="O90" s="80" t="s">
        <v>258</v>
      </c>
      <c r="P90" s="82">
        <v>43782.80741898148</v>
      </c>
      <c r="Q90" s="80" t="s">
        <v>886</v>
      </c>
      <c r="R90" s="80"/>
      <c r="S90" s="80"/>
      <c r="T90" s="80" t="s">
        <v>534</v>
      </c>
      <c r="U90" s="80"/>
      <c r="V90" s="84" t="s">
        <v>281</v>
      </c>
      <c r="W90" s="82">
        <v>43782.80741898148</v>
      </c>
      <c r="X90" s="86">
        <v>43782</v>
      </c>
      <c r="Y90" s="88" t="s">
        <v>974</v>
      </c>
      <c r="Z90" s="84" t="s">
        <v>1027</v>
      </c>
      <c r="AA90" s="80"/>
      <c r="AB90" s="80"/>
      <c r="AC90" s="88" t="s">
        <v>1080</v>
      </c>
      <c r="AD90" s="80"/>
      <c r="AE90" s="80" t="b">
        <v>0</v>
      </c>
      <c r="AF90" s="80">
        <v>0</v>
      </c>
      <c r="AG90" s="88" t="s">
        <v>293</v>
      </c>
      <c r="AH90" s="80" t="b">
        <v>0</v>
      </c>
      <c r="AI90" s="80" t="s">
        <v>298</v>
      </c>
      <c r="AJ90" s="80"/>
      <c r="AK90" s="88" t="s">
        <v>293</v>
      </c>
      <c r="AL90" s="80" t="b">
        <v>0</v>
      </c>
      <c r="AM90" s="80">
        <v>7</v>
      </c>
      <c r="AN90" s="88" t="s">
        <v>1086</v>
      </c>
      <c r="AO90" s="80" t="s">
        <v>301</v>
      </c>
      <c r="AP90" s="80" t="b">
        <v>0</v>
      </c>
      <c r="AQ90" s="88" t="s">
        <v>1086</v>
      </c>
      <c r="AR90" s="80" t="s">
        <v>197</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2</v>
      </c>
      <c r="BF90" s="48">
        <v>2</v>
      </c>
      <c r="BG90" s="49">
        <v>5.882352941176471</v>
      </c>
      <c r="BH90" s="48">
        <v>1</v>
      </c>
      <c r="BI90" s="49">
        <v>2.9411764705882355</v>
      </c>
      <c r="BJ90" s="48">
        <v>0</v>
      </c>
      <c r="BK90" s="49">
        <v>0</v>
      </c>
      <c r="BL90" s="48">
        <v>31</v>
      </c>
      <c r="BM90" s="49">
        <v>91.17647058823529</v>
      </c>
      <c r="BN90" s="48">
        <v>34</v>
      </c>
    </row>
    <row r="91" spans="1:66" ht="15">
      <c r="A91" s="65" t="s">
        <v>238</v>
      </c>
      <c r="B91" s="65" t="s">
        <v>246</v>
      </c>
      <c r="C91" s="66" t="s">
        <v>862</v>
      </c>
      <c r="D91" s="67">
        <v>3</v>
      </c>
      <c r="E91" s="68" t="s">
        <v>132</v>
      </c>
      <c r="F91" s="69">
        <v>32</v>
      </c>
      <c r="G91" s="66"/>
      <c r="H91" s="70"/>
      <c r="I91" s="71"/>
      <c r="J91" s="71"/>
      <c r="K91" s="34" t="s">
        <v>65</v>
      </c>
      <c r="L91" s="78">
        <v>91</v>
      </c>
      <c r="M91" s="78"/>
      <c r="N91" s="73"/>
      <c r="O91" s="80" t="s">
        <v>258</v>
      </c>
      <c r="P91" s="82">
        <v>43761.81505787037</v>
      </c>
      <c r="Q91" s="80" t="s">
        <v>260</v>
      </c>
      <c r="R91" s="84" t="s">
        <v>262</v>
      </c>
      <c r="S91" s="80" t="s">
        <v>265</v>
      </c>
      <c r="T91" s="80" t="s">
        <v>268</v>
      </c>
      <c r="U91" s="80"/>
      <c r="V91" s="84" t="s">
        <v>274</v>
      </c>
      <c r="W91" s="82">
        <v>43761.81505787037</v>
      </c>
      <c r="X91" s="86">
        <v>43761</v>
      </c>
      <c r="Y91" s="88" t="s">
        <v>285</v>
      </c>
      <c r="Z91" s="84" t="s">
        <v>288</v>
      </c>
      <c r="AA91" s="80"/>
      <c r="AB91" s="80"/>
      <c r="AC91" s="88" t="s">
        <v>291</v>
      </c>
      <c r="AD91" s="80"/>
      <c r="AE91" s="80" t="b">
        <v>0</v>
      </c>
      <c r="AF91" s="80">
        <v>13</v>
      </c>
      <c r="AG91" s="88" t="s">
        <v>294</v>
      </c>
      <c r="AH91" s="80" t="b">
        <v>0</v>
      </c>
      <c r="AI91" s="80" t="s">
        <v>298</v>
      </c>
      <c r="AJ91" s="80"/>
      <c r="AK91" s="88" t="s">
        <v>293</v>
      </c>
      <c r="AL91" s="80" t="b">
        <v>0</v>
      </c>
      <c r="AM91" s="80">
        <v>4</v>
      </c>
      <c r="AN91" s="88" t="s">
        <v>293</v>
      </c>
      <c r="AO91" s="80" t="s">
        <v>306</v>
      </c>
      <c r="AP91" s="80" t="b">
        <v>0</v>
      </c>
      <c r="AQ91" s="88" t="s">
        <v>291</v>
      </c>
      <c r="AR91" s="80" t="s">
        <v>257</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238</v>
      </c>
      <c r="B92" s="65" t="s">
        <v>250</v>
      </c>
      <c r="C92" s="66" t="s">
        <v>862</v>
      </c>
      <c r="D92" s="67">
        <v>3</v>
      </c>
      <c r="E92" s="68" t="s">
        <v>132</v>
      </c>
      <c r="F92" s="69">
        <v>32</v>
      </c>
      <c r="G92" s="66"/>
      <c r="H92" s="70"/>
      <c r="I92" s="71"/>
      <c r="J92" s="71"/>
      <c r="K92" s="34" t="s">
        <v>65</v>
      </c>
      <c r="L92" s="78">
        <v>92</v>
      </c>
      <c r="M92" s="78"/>
      <c r="N92" s="73"/>
      <c r="O92" s="80" t="s">
        <v>258</v>
      </c>
      <c r="P92" s="82">
        <v>43761.81505787037</v>
      </c>
      <c r="Q92" s="80" t="s">
        <v>260</v>
      </c>
      <c r="R92" s="84" t="s">
        <v>262</v>
      </c>
      <c r="S92" s="80" t="s">
        <v>265</v>
      </c>
      <c r="T92" s="80" t="s">
        <v>268</v>
      </c>
      <c r="U92" s="80"/>
      <c r="V92" s="84" t="s">
        <v>274</v>
      </c>
      <c r="W92" s="82">
        <v>43761.81505787037</v>
      </c>
      <c r="X92" s="86">
        <v>43761</v>
      </c>
      <c r="Y92" s="88" t="s">
        <v>285</v>
      </c>
      <c r="Z92" s="84" t="s">
        <v>288</v>
      </c>
      <c r="AA92" s="80"/>
      <c r="AB92" s="80"/>
      <c r="AC92" s="88" t="s">
        <v>291</v>
      </c>
      <c r="AD92" s="80"/>
      <c r="AE92" s="80" t="b">
        <v>0</v>
      </c>
      <c r="AF92" s="80">
        <v>13</v>
      </c>
      <c r="AG92" s="88" t="s">
        <v>294</v>
      </c>
      <c r="AH92" s="80" t="b">
        <v>0</v>
      </c>
      <c r="AI92" s="80" t="s">
        <v>298</v>
      </c>
      <c r="AJ92" s="80"/>
      <c r="AK92" s="88" t="s">
        <v>293</v>
      </c>
      <c r="AL92" s="80" t="b">
        <v>0</v>
      </c>
      <c r="AM92" s="80">
        <v>4</v>
      </c>
      <c r="AN92" s="88" t="s">
        <v>293</v>
      </c>
      <c r="AO92" s="80" t="s">
        <v>306</v>
      </c>
      <c r="AP92" s="80" t="b">
        <v>0</v>
      </c>
      <c r="AQ92" s="88" t="s">
        <v>291</v>
      </c>
      <c r="AR92" s="80" t="s">
        <v>257</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8"/>
      <c r="BG92" s="49"/>
      <c r="BH92" s="48"/>
      <c r="BI92" s="49"/>
      <c r="BJ92" s="48"/>
      <c r="BK92" s="49"/>
      <c r="BL92" s="48"/>
      <c r="BM92" s="49"/>
      <c r="BN92" s="48"/>
    </row>
    <row r="93" spans="1:66" ht="15">
      <c r="A93" s="65" t="s">
        <v>238</v>
      </c>
      <c r="B93" s="65" t="s">
        <v>242</v>
      </c>
      <c r="C93" s="66" t="s">
        <v>862</v>
      </c>
      <c r="D93" s="67">
        <v>3</v>
      </c>
      <c r="E93" s="68" t="s">
        <v>132</v>
      </c>
      <c r="F93" s="69">
        <v>32</v>
      </c>
      <c r="G93" s="66"/>
      <c r="H93" s="70"/>
      <c r="I93" s="71"/>
      <c r="J93" s="71"/>
      <c r="K93" s="34" t="s">
        <v>65</v>
      </c>
      <c r="L93" s="78">
        <v>93</v>
      </c>
      <c r="M93" s="78"/>
      <c r="N93" s="73"/>
      <c r="O93" s="80" t="s">
        <v>258</v>
      </c>
      <c r="P93" s="82">
        <v>43761.81505787037</v>
      </c>
      <c r="Q93" s="80" t="s">
        <v>260</v>
      </c>
      <c r="R93" s="84" t="s">
        <v>262</v>
      </c>
      <c r="S93" s="80" t="s">
        <v>265</v>
      </c>
      <c r="T93" s="80" t="s">
        <v>268</v>
      </c>
      <c r="U93" s="80"/>
      <c r="V93" s="84" t="s">
        <v>274</v>
      </c>
      <c r="W93" s="82">
        <v>43761.81505787037</v>
      </c>
      <c r="X93" s="86">
        <v>43761</v>
      </c>
      <c r="Y93" s="88" t="s">
        <v>285</v>
      </c>
      <c r="Z93" s="84" t="s">
        <v>288</v>
      </c>
      <c r="AA93" s="80"/>
      <c r="AB93" s="80"/>
      <c r="AC93" s="88" t="s">
        <v>291</v>
      </c>
      <c r="AD93" s="80"/>
      <c r="AE93" s="80" t="b">
        <v>0</v>
      </c>
      <c r="AF93" s="80">
        <v>13</v>
      </c>
      <c r="AG93" s="88" t="s">
        <v>294</v>
      </c>
      <c r="AH93" s="80" t="b">
        <v>0</v>
      </c>
      <c r="AI93" s="80" t="s">
        <v>298</v>
      </c>
      <c r="AJ93" s="80"/>
      <c r="AK93" s="88" t="s">
        <v>293</v>
      </c>
      <c r="AL93" s="80" t="b">
        <v>0</v>
      </c>
      <c r="AM93" s="80">
        <v>4</v>
      </c>
      <c r="AN93" s="88" t="s">
        <v>293</v>
      </c>
      <c r="AO93" s="80" t="s">
        <v>306</v>
      </c>
      <c r="AP93" s="80" t="b">
        <v>0</v>
      </c>
      <c r="AQ93" s="88" t="s">
        <v>291</v>
      </c>
      <c r="AR93" s="80" t="s">
        <v>257</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8"/>
      <c r="BG93" s="49"/>
      <c r="BH93" s="48"/>
      <c r="BI93" s="49"/>
      <c r="BJ93" s="48"/>
      <c r="BK93" s="49"/>
      <c r="BL93" s="48"/>
      <c r="BM93" s="49"/>
      <c r="BN93" s="48"/>
    </row>
    <row r="94" spans="1:66" ht="15">
      <c r="A94" s="65" t="s">
        <v>238</v>
      </c>
      <c r="B94" s="65" t="s">
        <v>252</v>
      </c>
      <c r="C94" s="66" t="s">
        <v>862</v>
      </c>
      <c r="D94" s="67">
        <v>3</v>
      </c>
      <c r="E94" s="68" t="s">
        <v>132</v>
      </c>
      <c r="F94" s="69">
        <v>32</v>
      </c>
      <c r="G94" s="66"/>
      <c r="H94" s="70"/>
      <c r="I94" s="71"/>
      <c r="J94" s="71"/>
      <c r="K94" s="34" t="s">
        <v>65</v>
      </c>
      <c r="L94" s="78">
        <v>94</v>
      </c>
      <c r="M94" s="78"/>
      <c r="N94" s="73"/>
      <c r="O94" s="80" t="s">
        <v>258</v>
      </c>
      <c r="P94" s="82">
        <v>43761.81505787037</v>
      </c>
      <c r="Q94" s="80" t="s">
        <v>260</v>
      </c>
      <c r="R94" s="84" t="s">
        <v>262</v>
      </c>
      <c r="S94" s="80" t="s">
        <v>265</v>
      </c>
      <c r="T94" s="80" t="s">
        <v>268</v>
      </c>
      <c r="U94" s="80"/>
      <c r="V94" s="84" t="s">
        <v>274</v>
      </c>
      <c r="W94" s="82">
        <v>43761.81505787037</v>
      </c>
      <c r="X94" s="86">
        <v>43761</v>
      </c>
      <c r="Y94" s="88" t="s">
        <v>285</v>
      </c>
      <c r="Z94" s="84" t="s">
        <v>288</v>
      </c>
      <c r="AA94" s="80"/>
      <c r="AB94" s="80"/>
      <c r="AC94" s="88" t="s">
        <v>291</v>
      </c>
      <c r="AD94" s="80"/>
      <c r="AE94" s="80" t="b">
        <v>0</v>
      </c>
      <c r="AF94" s="80">
        <v>13</v>
      </c>
      <c r="AG94" s="88" t="s">
        <v>294</v>
      </c>
      <c r="AH94" s="80" t="b">
        <v>0</v>
      </c>
      <c r="AI94" s="80" t="s">
        <v>298</v>
      </c>
      <c r="AJ94" s="80"/>
      <c r="AK94" s="88" t="s">
        <v>293</v>
      </c>
      <c r="AL94" s="80" t="b">
        <v>0</v>
      </c>
      <c r="AM94" s="80">
        <v>4</v>
      </c>
      <c r="AN94" s="88" t="s">
        <v>293</v>
      </c>
      <c r="AO94" s="80" t="s">
        <v>306</v>
      </c>
      <c r="AP94" s="80" t="b">
        <v>0</v>
      </c>
      <c r="AQ94" s="88" t="s">
        <v>291</v>
      </c>
      <c r="AR94" s="80" t="s">
        <v>257</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8"/>
      <c r="BG94" s="49"/>
      <c r="BH94" s="48"/>
      <c r="BI94" s="49"/>
      <c r="BJ94" s="48"/>
      <c r="BK94" s="49"/>
      <c r="BL94" s="48"/>
      <c r="BM94" s="49"/>
      <c r="BN94" s="48"/>
    </row>
    <row r="95" spans="1:66" ht="15">
      <c r="A95" s="65" t="s">
        <v>251</v>
      </c>
      <c r="B95" s="65" t="s">
        <v>243</v>
      </c>
      <c r="C95" s="66" t="s">
        <v>863</v>
      </c>
      <c r="D95" s="67">
        <v>4.75</v>
      </c>
      <c r="E95" s="68" t="s">
        <v>136</v>
      </c>
      <c r="F95" s="69">
        <v>28.75</v>
      </c>
      <c r="G95" s="66"/>
      <c r="H95" s="70"/>
      <c r="I95" s="71"/>
      <c r="J95" s="71"/>
      <c r="K95" s="34" t="s">
        <v>65</v>
      </c>
      <c r="L95" s="78">
        <v>95</v>
      </c>
      <c r="M95" s="78"/>
      <c r="N95" s="73"/>
      <c r="O95" s="80" t="s">
        <v>258</v>
      </c>
      <c r="P95" s="82">
        <v>43781.72824074074</v>
      </c>
      <c r="Q95" s="80" t="s">
        <v>905</v>
      </c>
      <c r="R95" s="84" t="s">
        <v>915</v>
      </c>
      <c r="S95" s="80" t="s">
        <v>266</v>
      </c>
      <c r="T95" s="80" t="s">
        <v>534</v>
      </c>
      <c r="U95" s="80"/>
      <c r="V95" s="84" t="s">
        <v>442</v>
      </c>
      <c r="W95" s="82">
        <v>43781.72824074074</v>
      </c>
      <c r="X95" s="86">
        <v>43781</v>
      </c>
      <c r="Y95" s="88" t="s">
        <v>975</v>
      </c>
      <c r="Z95" s="84" t="s">
        <v>1028</v>
      </c>
      <c r="AA95" s="80"/>
      <c r="AB95" s="80"/>
      <c r="AC95" s="88" t="s">
        <v>1081</v>
      </c>
      <c r="AD95" s="88" t="s">
        <v>1095</v>
      </c>
      <c r="AE95" s="80" t="b">
        <v>0</v>
      </c>
      <c r="AF95" s="80">
        <v>1</v>
      </c>
      <c r="AG95" s="88" t="s">
        <v>297</v>
      </c>
      <c r="AH95" s="80" t="b">
        <v>0</v>
      </c>
      <c r="AI95" s="80" t="s">
        <v>298</v>
      </c>
      <c r="AJ95" s="80"/>
      <c r="AK95" s="88" t="s">
        <v>293</v>
      </c>
      <c r="AL95" s="80" t="b">
        <v>0</v>
      </c>
      <c r="AM95" s="80">
        <v>1</v>
      </c>
      <c r="AN95" s="88" t="s">
        <v>293</v>
      </c>
      <c r="AO95" s="80" t="s">
        <v>304</v>
      </c>
      <c r="AP95" s="80" t="b">
        <v>0</v>
      </c>
      <c r="AQ95" s="88" t="s">
        <v>1095</v>
      </c>
      <c r="AR95" s="80" t="s">
        <v>197</v>
      </c>
      <c r="AS95" s="80">
        <v>0</v>
      </c>
      <c r="AT95" s="80">
        <v>0</v>
      </c>
      <c r="AU95" s="80"/>
      <c r="AV95" s="80"/>
      <c r="AW95" s="80"/>
      <c r="AX95" s="80"/>
      <c r="AY95" s="80"/>
      <c r="AZ95" s="80"/>
      <c r="BA95" s="80"/>
      <c r="BB95" s="80"/>
      <c r="BC95" s="80">
        <v>2</v>
      </c>
      <c r="BD95" s="79" t="str">
        <f>REPLACE(INDEX(GroupVertices[Group],MATCH(Edges[[#This Row],[Vertex 1]],GroupVertices[Vertex],0)),1,1,"")</f>
        <v>3</v>
      </c>
      <c r="BE95" s="79" t="str">
        <f>REPLACE(INDEX(GroupVertices[Group],MATCH(Edges[[#This Row],[Vertex 2]],GroupVertices[Vertex],0)),1,1,"")</f>
        <v>3</v>
      </c>
      <c r="BF95" s="48">
        <v>2</v>
      </c>
      <c r="BG95" s="49">
        <v>6.666666666666667</v>
      </c>
      <c r="BH95" s="48">
        <v>0</v>
      </c>
      <c r="BI95" s="49">
        <v>0</v>
      </c>
      <c r="BJ95" s="48">
        <v>0</v>
      </c>
      <c r="BK95" s="49">
        <v>0</v>
      </c>
      <c r="BL95" s="48">
        <v>28</v>
      </c>
      <c r="BM95" s="49">
        <v>93.33333333333333</v>
      </c>
      <c r="BN95" s="48">
        <v>30</v>
      </c>
    </row>
    <row r="96" spans="1:66" ht="15">
      <c r="A96" s="65" t="s">
        <v>251</v>
      </c>
      <c r="B96" s="65" t="s">
        <v>239</v>
      </c>
      <c r="C96" s="66" t="s">
        <v>863</v>
      </c>
      <c r="D96" s="67">
        <v>4.75</v>
      </c>
      <c r="E96" s="68" t="s">
        <v>136</v>
      </c>
      <c r="F96" s="69">
        <v>28.75</v>
      </c>
      <c r="G96" s="66"/>
      <c r="H96" s="70"/>
      <c r="I96" s="71"/>
      <c r="J96" s="71"/>
      <c r="K96" s="34" t="s">
        <v>66</v>
      </c>
      <c r="L96" s="78">
        <v>96</v>
      </c>
      <c r="M96" s="78"/>
      <c r="N96" s="73"/>
      <c r="O96" s="80" t="s">
        <v>259</v>
      </c>
      <c r="P96" s="82">
        <v>43781.72824074074</v>
      </c>
      <c r="Q96" s="80" t="s">
        <v>905</v>
      </c>
      <c r="R96" s="84" t="s">
        <v>915</v>
      </c>
      <c r="S96" s="80" t="s">
        <v>266</v>
      </c>
      <c r="T96" s="80" t="s">
        <v>534</v>
      </c>
      <c r="U96" s="80"/>
      <c r="V96" s="84" t="s">
        <v>442</v>
      </c>
      <c r="W96" s="82">
        <v>43781.72824074074</v>
      </c>
      <c r="X96" s="86">
        <v>43781</v>
      </c>
      <c r="Y96" s="88" t="s">
        <v>975</v>
      </c>
      <c r="Z96" s="84" t="s">
        <v>1028</v>
      </c>
      <c r="AA96" s="80"/>
      <c r="AB96" s="80"/>
      <c r="AC96" s="88" t="s">
        <v>1081</v>
      </c>
      <c r="AD96" s="88" t="s">
        <v>1095</v>
      </c>
      <c r="AE96" s="80" t="b">
        <v>0</v>
      </c>
      <c r="AF96" s="80">
        <v>1</v>
      </c>
      <c r="AG96" s="88" t="s">
        <v>297</v>
      </c>
      <c r="AH96" s="80" t="b">
        <v>0</v>
      </c>
      <c r="AI96" s="80" t="s">
        <v>298</v>
      </c>
      <c r="AJ96" s="80"/>
      <c r="AK96" s="88" t="s">
        <v>293</v>
      </c>
      <c r="AL96" s="80" t="b">
        <v>0</v>
      </c>
      <c r="AM96" s="80">
        <v>1</v>
      </c>
      <c r="AN96" s="88" t="s">
        <v>293</v>
      </c>
      <c r="AO96" s="80" t="s">
        <v>304</v>
      </c>
      <c r="AP96" s="80" t="b">
        <v>0</v>
      </c>
      <c r="AQ96" s="88" t="s">
        <v>1095</v>
      </c>
      <c r="AR96" s="80" t="s">
        <v>197</v>
      </c>
      <c r="AS96" s="80">
        <v>0</v>
      </c>
      <c r="AT96" s="80">
        <v>0</v>
      </c>
      <c r="AU96" s="80"/>
      <c r="AV96" s="80"/>
      <c r="AW96" s="80"/>
      <c r="AX96" s="80"/>
      <c r="AY96" s="80"/>
      <c r="AZ96" s="80"/>
      <c r="BA96" s="80"/>
      <c r="BB96" s="80"/>
      <c r="BC96" s="80">
        <v>2</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251</v>
      </c>
      <c r="B97" s="65" t="s">
        <v>243</v>
      </c>
      <c r="C97" s="66" t="s">
        <v>863</v>
      </c>
      <c r="D97" s="67">
        <v>4.75</v>
      </c>
      <c r="E97" s="68" t="s">
        <v>136</v>
      </c>
      <c r="F97" s="69">
        <v>28.75</v>
      </c>
      <c r="G97" s="66"/>
      <c r="H97" s="70"/>
      <c r="I97" s="71"/>
      <c r="J97" s="71"/>
      <c r="K97" s="34" t="s">
        <v>65</v>
      </c>
      <c r="L97" s="78">
        <v>97</v>
      </c>
      <c r="M97" s="78"/>
      <c r="N97" s="73"/>
      <c r="O97" s="80" t="s">
        <v>258</v>
      </c>
      <c r="P97" s="82">
        <v>43781.72895833333</v>
      </c>
      <c r="Q97" s="80" t="s">
        <v>906</v>
      </c>
      <c r="R97" s="80"/>
      <c r="S97" s="80"/>
      <c r="T97" s="80" t="s">
        <v>534</v>
      </c>
      <c r="U97" s="80"/>
      <c r="V97" s="84" t="s">
        <v>442</v>
      </c>
      <c r="W97" s="82">
        <v>43781.72895833333</v>
      </c>
      <c r="X97" s="86">
        <v>43781</v>
      </c>
      <c r="Y97" s="88" t="s">
        <v>976</v>
      </c>
      <c r="Z97" s="84" t="s">
        <v>1029</v>
      </c>
      <c r="AA97" s="80"/>
      <c r="AB97" s="80"/>
      <c r="AC97" s="88" t="s">
        <v>1082</v>
      </c>
      <c r="AD97" s="88" t="s">
        <v>1081</v>
      </c>
      <c r="AE97" s="80" t="b">
        <v>0</v>
      </c>
      <c r="AF97" s="80">
        <v>1</v>
      </c>
      <c r="AG97" s="88" t="s">
        <v>1099</v>
      </c>
      <c r="AH97" s="80" t="b">
        <v>0</v>
      </c>
      <c r="AI97" s="80" t="s">
        <v>298</v>
      </c>
      <c r="AJ97" s="80"/>
      <c r="AK97" s="88" t="s">
        <v>293</v>
      </c>
      <c r="AL97" s="80" t="b">
        <v>0</v>
      </c>
      <c r="AM97" s="80">
        <v>0</v>
      </c>
      <c r="AN97" s="88" t="s">
        <v>293</v>
      </c>
      <c r="AO97" s="80" t="s">
        <v>304</v>
      </c>
      <c r="AP97" s="80" t="b">
        <v>0</v>
      </c>
      <c r="AQ97" s="88" t="s">
        <v>1081</v>
      </c>
      <c r="AR97" s="80" t="s">
        <v>197</v>
      </c>
      <c r="AS97" s="80">
        <v>0</v>
      </c>
      <c r="AT97" s="80">
        <v>0</v>
      </c>
      <c r="AU97" s="80"/>
      <c r="AV97" s="80"/>
      <c r="AW97" s="80"/>
      <c r="AX97" s="80"/>
      <c r="AY97" s="80"/>
      <c r="AZ97" s="80"/>
      <c r="BA97" s="80"/>
      <c r="BB97" s="80"/>
      <c r="BC97" s="80">
        <v>2</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11</v>
      </c>
      <c r="BM97" s="49">
        <v>100</v>
      </c>
      <c r="BN97" s="48">
        <v>11</v>
      </c>
    </row>
    <row r="98" spans="1:66" ht="15">
      <c r="A98" s="65" t="s">
        <v>251</v>
      </c>
      <c r="B98" s="65" t="s">
        <v>239</v>
      </c>
      <c r="C98" s="66" t="s">
        <v>863</v>
      </c>
      <c r="D98" s="67">
        <v>4.75</v>
      </c>
      <c r="E98" s="68" t="s">
        <v>136</v>
      </c>
      <c r="F98" s="69">
        <v>28.75</v>
      </c>
      <c r="G98" s="66"/>
      <c r="H98" s="70"/>
      <c r="I98" s="71"/>
      <c r="J98" s="71"/>
      <c r="K98" s="34" t="s">
        <v>66</v>
      </c>
      <c r="L98" s="78">
        <v>98</v>
      </c>
      <c r="M98" s="78"/>
      <c r="N98" s="73"/>
      <c r="O98" s="80" t="s">
        <v>259</v>
      </c>
      <c r="P98" s="82">
        <v>43781.72895833333</v>
      </c>
      <c r="Q98" s="80" t="s">
        <v>906</v>
      </c>
      <c r="R98" s="80"/>
      <c r="S98" s="80"/>
      <c r="T98" s="80" t="s">
        <v>534</v>
      </c>
      <c r="U98" s="80"/>
      <c r="V98" s="84" t="s">
        <v>442</v>
      </c>
      <c r="W98" s="82">
        <v>43781.72895833333</v>
      </c>
      <c r="X98" s="86">
        <v>43781</v>
      </c>
      <c r="Y98" s="88" t="s">
        <v>976</v>
      </c>
      <c r="Z98" s="84" t="s">
        <v>1029</v>
      </c>
      <c r="AA98" s="80"/>
      <c r="AB98" s="80"/>
      <c r="AC98" s="88" t="s">
        <v>1082</v>
      </c>
      <c r="AD98" s="88" t="s">
        <v>1081</v>
      </c>
      <c r="AE98" s="80" t="b">
        <v>0</v>
      </c>
      <c r="AF98" s="80">
        <v>1</v>
      </c>
      <c r="AG98" s="88" t="s">
        <v>1099</v>
      </c>
      <c r="AH98" s="80" t="b">
        <v>0</v>
      </c>
      <c r="AI98" s="80" t="s">
        <v>298</v>
      </c>
      <c r="AJ98" s="80"/>
      <c r="AK98" s="88" t="s">
        <v>293</v>
      </c>
      <c r="AL98" s="80" t="b">
        <v>0</v>
      </c>
      <c r="AM98" s="80">
        <v>0</v>
      </c>
      <c r="AN98" s="88" t="s">
        <v>293</v>
      </c>
      <c r="AO98" s="80" t="s">
        <v>304</v>
      </c>
      <c r="AP98" s="80" t="b">
        <v>0</v>
      </c>
      <c r="AQ98" s="88" t="s">
        <v>1081</v>
      </c>
      <c r="AR98" s="80" t="s">
        <v>197</v>
      </c>
      <c r="AS98" s="80">
        <v>0</v>
      </c>
      <c r="AT98" s="80">
        <v>0</v>
      </c>
      <c r="AU98" s="80"/>
      <c r="AV98" s="80"/>
      <c r="AW98" s="80"/>
      <c r="AX98" s="80"/>
      <c r="AY98" s="80"/>
      <c r="AZ98" s="80"/>
      <c r="BA98" s="80"/>
      <c r="BB98" s="80"/>
      <c r="BC98" s="80">
        <v>2</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251</v>
      </c>
      <c r="B99" s="65" t="s">
        <v>253</v>
      </c>
      <c r="C99" s="66" t="s">
        <v>862</v>
      </c>
      <c r="D99" s="67">
        <v>3</v>
      </c>
      <c r="E99" s="68" t="s">
        <v>132</v>
      </c>
      <c r="F99" s="69">
        <v>32</v>
      </c>
      <c r="G99" s="66"/>
      <c r="H99" s="70"/>
      <c r="I99" s="71"/>
      <c r="J99" s="71"/>
      <c r="K99" s="34" t="s">
        <v>65</v>
      </c>
      <c r="L99" s="78">
        <v>99</v>
      </c>
      <c r="M99" s="78"/>
      <c r="N99" s="73"/>
      <c r="O99" s="80" t="s">
        <v>258</v>
      </c>
      <c r="P99" s="82">
        <v>43782.915358796294</v>
      </c>
      <c r="Q99" s="80" t="s">
        <v>888</v>
      </c>
      <c r="R99" s="80"/>
      <c r="S99" s="80"/>
      <c r="T99" s="80" t="s">
        <v>534</v>
      </c>
      <c r="U99" s="80"/>
      <c r="V99" s="84" t="s">
        <v>442</v>
      </c>
      <c r="W99" s="82">
        <v>43782.915358796294</v>
      </c>
      <c r="X99" s="86">
        <v>43782</v>
      </c>
      <c r="Y99" s="88" t="s">
        <v>954</v>
      </c>
      <c r="Z99" s="84" t="s">
        <v>1002</v>
      </c>
      <c r="AA99" s="80"/>
      <c r="AB99" s="80"/>
      <c r="AC99" s="88" t="s">
        <v>1055</v>
      </c>
      <c r="AD99" s="88" t="s">
        <v>1056</v>
      </c>
      <c r="AE99" s="80" t="b">
        <v>0</v>
      </c>
      <c r="AF99" s="80">
        <v>1</v>
      </c>
      <c r="AG99" s="88" t="s">
        <v>1096</v>
      </c>
      <c r="AH99" s="80" t="b">
        <v>0</v>
      </c>
      <c r="AI99" s="80" t="s">
        <v>298</v>
      </c>
      <c r="AJ99" s="80"/>
      <c r="AK99" s="88" t="s">
        <v>293</v>
      </c>
      <c r="AL99" s="80" t="b">
        <v>0</v>
      </c>
      <c r="AM99" s="80">
        <v>0</v>
      </c>
      <c r="AN99" s="88" t="s">
        <v>293</v>
      </c>
      <c r="AO99" s="80" t="s">
        <v>304</v>
      </c>
      <c r="AP99" s="80" t="b">
        <v>0</v>
      </c>
      <c r="AQ99" s="88" t="s">
        <v>1056</v>
      </c>
      <c r="AR99" s="80" t="s">
        <v>197</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2</v>
      </c>
      <c r="BF99" s="48"/>
      <c r="BG99" s="49"/>
      <c r="BH99" s="48"/>
      <c r="BI99" s="49"/>
      <c r="BJ99" s="48"/>
      <c r="BK99" s="49"/>
      <c r="BL99" s="48"/>
      <c r="BM99" s="49"/>
      <c r="BN99" s="48"/>
    </row>
    <row r="100" spans="1:66" ht="15">
      <c r="A100" s="65" t="s">
        <v>251</v>
      </c>
      <c r="B100" s="65" t="s">
        <v>253</v>
      </c>
      <c r="C100" s="66" t="s">
        <v>862</v>
      </c>
      <c r="D100" s="67">
        <v>3</v>
      </c>
      <c r="E100" s="68" t="s">
        <v>132</v>
      </c>
      <c r="F100" s="69">
        <v>32</v>
      </c>
      <c r="G100" s="66"/>
      <c r="H100" s="70"/>
      <c r="I100" s="71"/>
      <c r="J100" s="71"/>
      <c r="K100" s="34" t="s">
        <v>65</v>
      </c>
      <c r="L100" s="78">
        <v>100</v>
      </c>
      <c r="M100" s="78"/>
      <c r="N100" s="73"/>
      <c r="O100" s="80" t="s">
        <v>259</v>
      </c>
      <c r="P100" s="82">
        <v>43782.91542824074</v>
      </c>
      <c r="Q100" s="80" t="s">
        <v>889</v>
      </c>
      <c r="R100" s="80"/>
      <c r="S100" s="80"/>
      <c r="T100" s="80"/>
      <c r="U100" s="80"/>
      <c r="V100" s="84" t="s">
        <v>442</v>
      </c>
      <c r="W100" s="82">
        <v>43782.91542824074</v>
      </c>
      <c r="X100" s="86">
        <v>43782</v>
      </c>
      <c r="Y100" s="88" t="s">
        <v>956</v>
      </c>
      <c r="Z100" s="84" t="s">
        <v>1004</v>
      </c>
      <c r="AA100" s="80"/>
      <c r="AB100" s="80"/>
      <c r="AC100" s="88" t="s">
        <v>1057</v>
      </c>
      <c r="AD100" s="80"/>
      <c r="AE100" s="80" t="b">
        <v>0</v>
      </c>
      <c r="AF100" s="80">
        <v>0</v>
      </c>
      <c r="AG100" s="88" t="s">
        <v>293</v>
      </c>
      <c r="AH100" s="80" t="b">
        <v>1</v>
      </c>
      <c r="AI100" s="80" t="s">
        <v>298</v>
      </c>
      <c r="AJ100" s="80"/>
      <c r="AK100" s="88" t="s">
        <v>1101</v>
      </c>
      <c r="AL100" s="80" t="b">
        <v>0</v>
      </c>
      <c r="AM100" s="80">
        <v>1</v>
      </c>
      <c r="AN100" s="88" t="s">
        <v>1056</v>
      </c>
      <c r="AO100" s="80" t="s">
        <v>304</v>
      </c>
      <c r="AP100" s="80" t="b">
        <v>0</v>
      </c>
      <c r="AQ100" s="88" t="s">
        <v>1056</v>
      </c>
      <c r="AR100" s="80" t="s">
        <v>197</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2</v>
      </c>
      <c r="BF100" s="48"/>
      <c r="BG100" s="49"/>
      <c r="BH100" s="48"/>
      <c r="BI100" s="49"/>
      <c r="BJ100" s="48"/>
      <c r="BK100" s="49"/>
      <c r="BL100" s="48"/>
      <c r="BM100" s="49"/>
      <c r="BN100" s="48"/>
    </row>
    <row r="101" spans="1:66" ht="15">
      <c r="A101" s="65" t="s">
        <v>238</v>
      </c>
      <c r="B101" s="65" t="s">
        <v>251</v>
      </c>
      <c r="C101" s="66" t="s">
        <v>862</v>
      </c>
      <c r="D101" s="67">
        <v>3</v>
      </c>
      <c r="E101" s="68" t="s">
        <v>132</v>
      </c>
      <c r="F101" s="69">
        <v>32</v>
      </c>
      <c r="G101" s="66"/>
      <c r="H101" s="70"/>
      <c r="I101" s="71"/>
      <c r="J101" s="71"/>
      <c r="K101" s="34" t="s">
        <v>65</v>
      </c>
      <c r="L101" s="78">
        <v>101</v>
      </c>
      <c r="M101" s="78"/>
      <c r="N101" s="73"/>
      <c r="O101" s="80" t="s">
        <v>258</v>
      </c>
      <c r="P101" s="82">
        <v>43761.81505787037</v>
      </c>
      <c r="Q101" s="80" t="s">
        <v>260</v>
      </c>
      <c r="R101" s="84" t="s">
        <v>262</v>
      </c>
      <c r="S101" s="80" t="s">
        <v>265</v>
      </c>
      <c r="T101" s="80" t="s">
        <v>268</v>
      </c>
      <c r="U101" s="80"/>
      <c r="V101" s="84" t="s">
        <v>274</v>
      </c>
      <c r="W101" s="82">
        <v>43761.81505787037</v>
      </c>
      <c r="X101" s="86">
        <v>43761</v>
      </c>
      <c r="Y101" s="88" t="s">
        <v>285</v>
      </c>
      <c r="Z101" s="84" t="s">
        <v>288</v>
      </c>
      <c r="AA101" s="80"/>
      <c r="AB101" s="80"/>
      <c r="AC101" s="88" t="s">
        <v>291</v>
      </c>
      <c r="AD101" s="80"/>
      <c r="AE101" s="80" t="b">
        <v>0</v>
      </c>
      <c r="AF101" s="80">
        <v>13</v>
      </c>
      <c r="AG101" s="88" t="s">
        <v>294</v>
      </c>
      <c r="AH101" s="80" t="b">
        <v>0</v>
      </c>
      <c r="AI101" s="80" t="s">
        <v>298</v>
      </c>
      <c r="AJ101" s="80"/>
      <c r="AK101" s="88" t="s">
        <v>293</v>
      </c>
      <c r="AL101" s="80" t="b">
        <v>0</v>
      </c>
      <c r="AM101" s="80">
        <v>4</v>
      </c>
      <c r="AN101" s="88" t="s">
        <v>293</v>
      </c>
      <c r="AO101" s="80" t="s">
        <v>306</v>
      </c>
      <c r="AP101" s="80" t="b">
        <v>0</v>
      </c>
      <c r="AQ101" s="88" t="s">
        <v>291</v>
      </c>
      <c r="AR101" s="80" t="s">
        <v>257</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3</v>
      </c>
      <c r="BF101" s="48"/>
      <c r="BG101" s="49"/>
      <c r="BH101" s="48"/>
      <c r="BI101" s="49"/>
      <c r="BJ101" s="48"/>
      <c r="BK101" s="49"/>
      <c r="BL101" s="48"/>
      <c r="BM101" s="49"/>
      <c r="BN101" s="48"/>
    </row>
    <row r="102" spans="1:66" ht="15">
      <c r="A102" s="65" t="s">
        <v>238</v>
      </c>
      <c r="B102" s="65" t="s">
        <v>251</v>
      </c>
      <c r="C102" s="66" t="s">
        <v>862</v>
      </c>
      <c r="D102" s="67">
        <v>3</v>
      </c>
      <c r="E102" s="68" t="s">
        <v>132</v>
      </c>
      <c r="F102" s="69">
        <v>32</v>
      </c>
      <c r="G102" s="66"/>
      <c r="H102" s="70"/>
      <c r="I102" s="71"/>
      <c r="J102" s="71"/>
      <c r="K102" s="34" t="s">
        <v>65</v>
      </c>
      <c r="L102" s="78">
        <v>102</v>
      </c>
      <c r="M102" s="78"/>
      <c r="N102" s="73"/>
      <c r="O102" s="80" t="s">
        <v>257</v>
      </c>
      <c r="P102" s="82">
        <v>43781.74553240741</v>
      </c>
      <c r="Q102" s="80" t="s">
        <v>905</v>
      </c>
      <c r="R102" s="80"/>
      <c r="S102" s="80"/>
      <c r="T102" s="80" t="s">
        <v>534</v>
      </c>
      <c r="U102" s="80"/>
      <c r="V102" s="84" t="s">
        <v>274</v>
      </c>
      <c r="W102" s="82">
        <v>43781.74553240741</v>
      </c>
      <c r="X102" s="86">
        <v>43781</v>
      </c>
      <c r="Y102" s="88" t="s">
        <v>977</v>
      </c>
      <c r="Z102" s="84" t="s">
        <v>1030</v>
      </c>
      <c r="AA102" s="80"/>
      <c r="AB102" s="80"/>
      <c r="AC102" s="88" t="s">
        <v>1083</v>
      </c>
      <c r="AD102" s="80"/>
      <c r="AE102" s="80" t="b">
        <v>0</v>
      </c>
      <c r="AF102" s="80">
        <v>0</v>
      </c>
      <c r="AG102" s="88" t="s">
        <v>293</v>
      </c>
      <c r="AH102" s="80" t="b">
        <v>0</v>
      </c>
      <c r="AI102" s="80" t="s">
        <v>298</v>
      </c>
      <c r="AJ102" s="80"/>
      <c r="AK102" s="88" t="s">
        <v>293</v>
      </c>
      <c r="AL102" s="80" t="b">
        <v>0</v>
      </c>
      <c r="AM102" s="80">
        <v>1</v>
      </c>
      <c r="AN102" s="88" t="s">
        <v>1081</v>
      </c>
      <c r="AO102" s="80" t="s">
        <v>301</v>
      </c>
      <c r="AP102" s="80" t="b">
        <v>0</v>
      </c>
      <c r="AQ102" s="88" t="s">
        <v>1081</v>
      </c>
      <c r="AR102" s="80" t="s">
        <v>197</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3</v>
      </c>
      <c r="BF102" s="48"/>
      <c r="BG102" s="49"/>
      <c r="BH102" s="48"/>
      <c r="BI102" s="49"/>
      <c r="BJ102" s="48"/>
      <c r="BK102" s="49"/>
      <c r="BL102" s="48"/>
      <c r="BM102" s="49"/>
      <c r="BN102" s="48"/>
    </row>
    <row r="103" spans="1:66" ht="15">
      <c r="A103" s="65" t="s">
        <v>238</v>
      </c>
      <c r="B103" s="65" t="s">
        <v>243</v>
      </c>
      <c r="C103" s="66" t="s">
        <v>862</v>
      </c>
      <c r="D103" s="67">
        <v>3</v>
      </c>
      <c r="E103" s="68" t="s">
        <v>132</v>
      </c>
      <c r="F103" s="69">
        <v>32</v>
      </c>
      <c r="G103" s="66"/>
      <c r="H103" s="70"/>
      <c r="I103" s="71"/>
      <c r="J103" s="71"/>
      <c r="K103" s="34" t="s">
        <v>65</v>
      </c>
      <c r="L103" s="78">
        <v>103</v>
      </c>
      <c r="M103" s="78"/>
      <c r="N103" s="73"/>
      <c r="O103" s="80" t="s">
        <v>258</v>
      </c>
      <c r="P103" s="82">
        <v>43781.74553240741</v>
      </c>
      <c r="Q103" s="80" t="s">
        <v>905</v>
      </c>
      <c r="R103" s="80"/>
      <c r="S103" s="80"/>
      <c r="T103" s="80" t="s">
        <v>534</v>
      </c>
      <c r="U103" s="80"/>
      <c r="V103" s="84" t="s">
        <v>274</v>
      </c>
      <c r="W103" s="82">
        <v>43781.74553240741</v>
      </c>
      <c r="X103" s="86">
        <v>43781</v>
      </c>
      <c r="Y103" s="88" t="s">
        <v>977</v>
      </c>
      <c r="Z103" s="84" t="s">
        <v>1030</v>
      </c>
      <c r="AA103" s="80"/>
      <c r="AB103" s="80"/>
      <c r="AC103" s="88" t="s">
        <v>1083</v>
      </c>
      <c r="AD103" s="80"/>
      <c r="AE103" s="80" t="b">
        <v>0</v>
      </c>
      <c r="AF103" s="80">
        <v>0</v>
      </c>
      <c r="AG103" s="88" t="s">
        <v>293</v>
      </c>
      <c r="AH103" s="80" t="b">
        <v>0</v>
      </c>
      <c r="AI103" s="80" t="s">
        <v>298</v>
      </c>
      <c r="AJ103" s="80"/>
      <c r="AK103" s="88" t="s">
        <v>293</v>
      </c>
      <c r="AL103" s="80" t="b">
        <v>0</v>
      </c>
      <c r="AM103" s="80">
        <v>1</v>
      </c>
      <c r="AN103" s="88" t="s">
        <v>1081</v>
      </c>
      <c r="AO103" s="80" t="s">
        <v>301</v>
      </c>
      <c r="AP103" s="80" t="b">
        <v>0</v>
      </c>
      <c r="AQ103" s="88" t="s">
        <v>1081</v>
      </c>
      <c r="AR103" s="80" t="s">
        <v>197</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3</v>
      </c>
      <c r="BF103" s="48">
        <v>2</v>
      </c>
      <c r="BG103" s="49">
        <v>6.666666666666667</v>
      </c>
      <c r="BH103" s="48">
        <v>0</v>
      </c>
      <c r="BI103" s="49">
        <v>0</v>
      </c>
      <c r="BJ103" s="48">
        <v>0</v>
      </c>
      <c r="BK103" s="49">
        <v>0</v>
      </c>
      <c r="BL103" s="48">
        <v>28</v>
      </c>
      <c r="BM103" s="49">
        <v>93.33333333333333</v>
      </c>
      <c r="BN103" s="48">
        <v>30</v>
      </c>
    </row>
    <row r="104" spans="1:66" ht="15">
      <c r="A104" s="65" t="s">
        <v>239</v>
      </c>
      <c r="B104" s="65" t="s">
        <v>253</v>
      </c>
      <c r="C104" s="66" t="s">
        <v>862</v>
      </c>
      <c r="D104" s="67">
        <v>3</v>
      </c>
      <c r="E104" s="68" t="s">
        <v>132</v>
      </c>
      <c r="F104" s="69">
        <v>32</v>
      </c>
      <c r="G104" s="66"/>
      <c r="H104" s="70"/>
      <c r="I104" s="71"/>
      <c r="J104" s="71"/>
      <c r="K104" s="34" t="s">
        <v>65</v>
      </c>
      <c r="L104" s="78">
        <v>104</v>
      </c>
      <c r="M104" s="78"/>
      <c r="N104" s="73"/>
      <c r="O104" s="80" t="s">
        <v>257</v>
      </c>
      <c r="P104" s="82">
        <v>43782.929293981484</v>
      </c>
      <c r="Q104" s="80" t="s">
        <v>886</v>
      </c>
      <c r="R104" s="80"/>
      <c r="S104" s="80"/>
      <c r="T104" s="80" t="s">
        <v>534</v>
      </c>
      <c r="U104" s="80"/>
      <c r="V104" s="84" t="s">
        <v>275</v>
      </c>
      <c r="W104" s="82">
        <v>43782.929293981484</v>
      </c>
      <c r="X104" s="86">
        <v>43782</v>
      </c>
      <c r="Y104" s="88" t="s">
        <v>978</v>
      </c>
      <c r="Z104" s="84" t="s">
        <v>1031</v>
      </c>
      <c r="AA104" s="80"/>
      <c r="AB104" s="80"/>
      <c r="AC104" s="88" t="s">
        <v>1084</v>
      </c>
      <c r="AD104" s="80"/>
      <c r="AE104" s="80" t="b">
        <v>0</v>
      </c>
      <c r="AF104" s="80">
        <v>0</v>
      </c>
      <c r="AG104" s="88" t="s">
        <v>293</v>
      </c>
      <c r="AH104" s="80" t="b">
        <v>0</v>
      </c>
      <c r="AI104" s="80" t="s">
        <v>298</v>
      </c>
      <c r="AJ104" s="80"/>
      <c r="AK104" s="88" t="s">
        <v>293</v>
      </c>
      <c r="AL104" s="80" t="b">
        <v>0</v>
      </c>
      <c r="AM104" s="80">
        <v>7</v>
      </c>
      <c r="AN104" s="88" t="s">
        <v>1086</v>
      </c>
      <c r="AO104" s="80" t="s">
        <v>301</v>
      </c>
      <c r="AP104" s="80" t="b">
        <v>0</v>
      </c>
      <c r="AQ104" s="88" t="s">
        <v>1086</v>
      </c>
      <c r="AR104" s="80" t="s">
        <v>197</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2</v>
      </c>
      <c r="BF104" s="48"/>
      <c r="BG104" s="49"/>
      <c r="BH104" s="48"/>
      <c r="BI104" s="49"/>
      <c r="BJ104" s="48"/>
      <c r="BK104" s="49"/>
      <c r="BL104" s="48"/>
      <c r="BM104" s="49"/>
      <c r="BN104" s="48"/>
    </row>
    <row r="105" spans="1:66" ht="15">
      <c r="A105" s="65" t="s">
        <v>239</v>
      </c>
      <c r="B105" s="65" t="s">
        <v>878</v>
      </c>
      <c r="C105" s="66" t="s">
        <v>862</v>
      </c>
      <c r="D105" s="67">
        <v>3</v>
      </c>
      <c r="E105" s="68" t="s">
        <v>132</v>
      </c>
      <c r="F105" s="69">
        <v>32</v>
      </c>
      <c r="G105" s="66"/>
      <c r="H105" s="70"/>
      <c r="I105" s="71"/>
      <c r="J105" s="71"/>
      <c r="K105" s="34" t="s">
        <v>65</v>
      </c>
      <c r="L105" s="78">
        <v>105</v>
      </c>
      <c r="M105" s="78"/>
      <c r="N105" s="73"/>
      <c r="O105" s="80" t="s">
        <v>258</v>
      </c>
      <c r="P105" s="82">
        <v>43782.929293981484</v>
      </c>
      <c r="Q105" s="80" t="s">
        <v>886</v>
      </c>
      <c r="R105" s="80"/>
      <c r="S105" s="80"/>
      <c r="T105" s="80" t="s">
        <v>534</v>
      </c>
      <c r="U105" s="80"/>
      <c r="V105" s="84" t="s">
        <v>275</v>
      </c>
      <c r="W105" s="82">
        <v>43782.929293981484</v>
      </c>
      <c r="X105" s="86">
        <v>43782</v>
      </c>
      <c r="Y105" s="88" t="s">
        <v>978</v>
      </c>
      <c r="Z105" s="84" t="s">
        <v>1031</v>
      </c>
      <c r="AA105" s="80"/>
      <c r="AB105" s="80"/>
      <c r="AC105" s="88" t="s">
        <v>1084</v>
      </c>
      <c r="AD105" s="80"/>
      <c r="AE105" s="80" t="b">
        <v>0</v>
      </c>
      <c r="AF105" s="80">
        <v>0</v>
      </c>
      <c r="AG105" s="88" t="s">
        <v>293</v>
      </c>
      <c r="AH105" s="80" t="b">
        <v>0</v>
      </c>
      <c r="AI105" s="80" t="s">
        <v>298</v>
      </c>
      <c r="AJ105" s="80"/>
      <c r="AK105" s="88" t="s">
        <v>293</v>
      </c>
      <c r="AL105" s="80" t="b">
        <v>0</v>
      </c>
      <c r="AM105" s="80">
        <v>7</v>
      </c>
      <c r="AN105" s="88" t="s">
        <v>1086</v>
      </c>
      <c r="AO105" s="80" t="s">
        <v>301</v>
      </c>
      <c r="AP105" s="80" t="b">
        <v>0</v>
      </c>
      <c r="AQ105" s="88" t="s">
        <v>1086</v>
      </c>
      <c r="AR105" s="80" t="s">
        <v>197</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2</v>
      </c>
      <c r="BF105" s="48">
        <v>2</v>
      </c>
      <c r="BG105" s="49">
        <v>5.882352941176471</v>
      </c>
      <c r="BH105" s="48">
        <v>1</v>
      </c>
      <c r="BI105" s="49">
        <v>2.9411764705882355</v>
      </c>
      <c r="BJ105" s="48">
        <v>0</v>
      </c>
      <c r="BK105" s="49">
        <v>0</v>
      </c>
      <c r="BL105" s="48">
        <v>31</v>
      </c>
      <c r="BM105" s="49">
        <v>91.17647058823529</v>
      </c>
      <c r="BN105" s="48">
        <v>34</v>
      </c>
    </row>
    <row r="106" spans="1:66" ht="15">
      <c r="A106" s="65" t="s">
        <v>238</v>
      </c>
      <c r="B106" s="65" t="s">
        <v>239</v>
      </c>
      <c r="C106" s="66" t="s">
        <v>862</v>
      </c>
      <c r="D106" s="67">
        <v>3</v>
      </c>
      <c r="E106" s="68" t="s">
        <v>132</v>
      </c>
      <c r="F106" s="69">
        <v>32</v>
      </c>
      <c r="G106" s="66"/>
      <c r="H106" s="70"/>
      <c r="I106" s="71"/>
      <c r="J106" s="71"/>
      <c r="K106" s="34" t="s">
        <v>65</v>
      </c>
      <c r="L106" s="78">
        <v>106</v>
      </c>
      <c r="M106" s="78"/>
      <c r="N106" s="73"/>
      <c r="O106" s="80" t="s">
        <v>258</v>
      </c>
      <c r="P106" s="82">
        <v>43761.81505787037</v>
      </c>
      <c r="Q106" s="80" t="s">
        <v>260</v>
      </c>
      <c r="R106" s="84" t="s">
        <v>262</v>
      </c>
      <c r="S106" s="80" t="s">
        <v>265</v>
      </c>
      <c r="T106" s="80" t="s">
        <v>268</v>
      </c>
      <c r="U106" s="80"/>
      <c r="V106" s="84" t="s">
        <v>274</v>
      </c>
      <c r="W106" s="82">
        <v>43761.81505787037</v>
      </c>
      <c r="X106" s="86">
        <v>43761</v>
      </c>
      <c r="Y106" s="88" t="s">
        <v>285</v>
      </c>
      <c r="Z106" s="84" t="s">
        <v>288</v>
      </c>
      <c r="AA106" s="80"/>
      <c r="AB106" s="80"/>
      <c r="AC106" s="88" t="s">
        <v>291</v>
      </c>
      <c r="AD106" s="80"/>
      <c r="AE106" s="80" t="b">
        <v>0</v>
      </c>
      <c r="AF106" s="80">
        <v>13</v>
      </c>
      <c r="AG106" s="88" t="s">
        <v>294</v>
      </c>
      <c r="AH106" s="80" t="b">
        <v>0</v>
      </c>
      <c r="AI106" s="80" t="s">
        <v>298</v>
      </c>
      <c r="AJ106" s="80"/>
      <c r="AK106" s="88" t="s">
        <v>293</v>
      </c>
      <c r="AL106" s="80" t="b">
        <v>0</v>
      </c>
      <c r="AM106" s="80">
        <v>4</v>
      </c>
      <c r="AN106" s="88" t="s">
        <v>293</v>
      </c>
      <c r="AO106" s="80" t="s">
        <v>306</v>
      </c>
      <c r="AP106" s="80" t="b">
        <v>0</v>
      </c>
      <c r="AQ106" s="88" t="s">
        <v>291</v>
      </c>
      <c r="AR106" s="80" t="s">
        <v>257</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3</v>
      </c>
      <c r="BF106" s="48"/>
      <c r="BG106" s="49"/>
      <c r="BH106" s="48"/>
      <c r="BI106" s="49"/>
      <c r="BJ106" s="48"/>
      <c r="BK106" s="49"/>
      <c r="BL106" s="48"/>
      <c r="BM106" s="49"/>
      <c r="BN106" s="48"/>
    </row>
    <row r="107" spans="1:66" ht="15">
      <c r="A107" s="65" t="s">
        <v>238</v>
      </c>
      <c r="B107" s="65" t="s">
        <v>239</v>
      </c>
      <c r="C107" s="66" t="s">
        <v>862</v>
      </c>
      <c r="D107" s="67">
        <v>3</v>
      </c>
      <c r="E107" s="68" t="s">
        <v>132</v>
      </c>
      <c r="F107" s="69">
        <v>32</v>
      </c>
      <c r="G107" s="66"/>
      <c r="H107" s="70"/>
      <c r="I107" s="71"/>
      <c r="J107" s="71"/>
      <c r="K107" s="34" t="s">
        <v>65</v>
      </c>
      <c r="L107" s="78">
        <v>107</v>
      </c>
      <c r="M107" s="78"/>
      <c r="N107" s="73"/>
      <c r="O107" s="80" t="s">
        <v>259</v>
      </c>
      <c r="P107" s="82">
        <v>43781.74553240741</v>
      </c>
      <c r="Q107" s="80" t="s">
        <v>905</v>
      </c>
      <c r="R107" s="80"/>
      <c r="S107" s="80"/>
      <c r="T107" s="80" t="s">
        <v>534</v>
      </c>
      <c r="U107" s="80"/>
      <c r="V107" s="84" t="s">
        <v>274</v>
      </c>
      <c r="W107" s="82">
        <v>43781.74553240741</v>
      </c>
      <c r="X107" s="86">
        <v>43781</v>
      </c>
      <c r="Y107" s="88" t="s">
        <v>977</v>
      </c>
      <c r="Z107" s="84" t="s">
        <v>1030</v>
      </c>
      <c r="AA107" s="80"/>
      <c r="AB107" s="80"/>
      <c r="AC107" s="88" t="s">
        <v>1083</v>
      </c>
      <c r="AD107" s="80"/>
      <c r="AE107" s="80" t="b">
        <v>0</v>
      </c>
      <c r="AF107" s="80">
        <v>0</v>
      </c>
      <c r="AG107" s="88" t="s">
        <v>293</v>
      </c>
      <c r="AH107" s="80" t="b">
        <v>0</v>
      </c>
      <c r="AI107" s="80" t="s">
        <v>298</v>
      </c>
      <c r="AJ107" s="80"/>
      <c r="AK107" s="88" t="s">
        <v>293</v>
      </c>
      <c r="AL107" s="80" t="b">
        <v>0</v>
      </c>
      <c r="AM107" s="80">
        <v>1</v>
      </c>
      <c r="AN107" s="88" t="s">
        <v>1081</v>
      </c>
      <c r="AO107" s="80" t="s">
        <v>301</v>
      </c>
      <c r="AP107" s="80" t="b">
        <v>0</v>
      </c>
      <c r="AQ107" s="88" t="s">
        <v>1081</v>
      </c>
      <c r="AR107" s="80" t="s">
        <v>197</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3</v>
      </c>
      <c r="BF107" s="48"/>
      <c r="BG107" s="49"/>
      <c r="BH107" s="48"/>
      <c r="BI107" s="49"/>
      <c r="BJ107" s="48"/>
      <c r="BK107" s="49"/>
      <c r="BL107" s="48"/>
      <c r="BM107" s="49"/>
      <c r="BN107" s="48"/>
    </row>
    <row r="108" spans="1:66" ht="15">
      <c r="A108" s="65" t="s">
        <v>253</v>
      </c>
      <c r="B108" s="65" t="s">
        <v>253</v>
      </c>
      <c r="C108" s="66" t="s">
        <v>863</v>
      </c>
      <c r="D108" s="67">
        <v>4.75</v>
      </c>
      <c r="E108" s="68" t="s">
        <v>136</v>
      </c>
      <c r="F108" s="69">
        <v>28.75</v>
      </c>
      <c r="G108" s="66"/>
      <c r="H108" s="70"/>
      <c r="I108" s="71"/>
      <c r="J108" s="71"/>
      <c r="K108" s="34" t="s">
        <v>65</v>
      </c>
      <c r="L108" s="78">
        <v>108</v>
      </c>
      <c r="M108" s="78"/>
      <c r="N108" s="73"/>
      <c r="O108" s="80" t="s">
        <v>197</v>
      </c>
      <c r="P108" s="82">
        <v>43770.33731481482</v>
      </c>
      <c r="Q108" s="80" t="s">
        <v>884</v>
      </c>
      <c r="R108" s="84" t="s">
        <v>908</v>
      </c>
      <c r="S108" s="80" t="s">
        <v>264</v>
      </c>
      <c r="T108" s="80" t="s">
        <v>534</v>
      </c>
      <c r="U108" s="80"/>
      <c r="V108" s="84" t="s">
        <v>444</v>
      </c>
      <c r="W108" s="82">
        <v>43770.33731481482</v>
      </c>
      <c r="X108" s="86">
        <v>43770</v>
      </c>
      <c r="Y108" s="88" t="s">
        <v>979</v>
      </c>
      <c r="Z108" s="84" t="s">
        <v>1032</v>
      </c>
      <c r="AA108" s="80"/>
      <c r="AB108" s="80"/>
      <c r="AC108" s="88" t="s">
        <v>1085</v>
      </c>
      <c r="AD108" s="80"/>
      <c r="AE108" s="80" t="b">
        <v>0</v>
      </c>
      <c r="AF108" s="80">
        <v>7</v>
      </c>
      <c r="AG108" s="88" t="s">
        <v>293</v>
      </c>
      <c r="AH108" s="80" t="b">
        <v>1</v>
      </c>
      <c r="AI108" s="80" t="s">
        <v>298</v>
      </c>
      <c r="AJ108" s="80"/>
      <c r="AK108" s="88" t="s">
        <v>1100</v>
      </c>
      <c r="AL108" s="80" t="b">
        <v>0</v>
      </c>
      <c r="AM108" s="80">
        <v>6</v>
      </c>
      <c r="AN108" s="88" t="s">
        <v>293</v>
      </c>
      <c r="AO108" s="80" t="s">
        <v>304</v>
      </c>
      <c r="AP108" s="80" t="b">
        <v>0</v>
      </c>
      <c r="AQ108" s="88" t="s">
        <v>1085</v>
      </c>
      <c r="AR108" s="80" t="s">
        <v>257</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2</v>
      </c>
      <c r="BF108" s="48">
        <v>0</v>
      </c>
      <c r="BG108" s="49">
        <v>0</v>
      </c>
      <c r="BH108" s="48">
        <v>0</v>
      </c>
      <c r="BI108" s="49">
        <v>0</v>
      </c>
      <c r="BJ108" s="48">
        <v>0</v>
      </c>
      <c r="BK108" s="49">
        <v>0</v>
      </c>
      <c r="BL108" s="48">
        <v>3</v>
      </c>
      <c r="BM108" s="49">
        <v>100</v>
      </c>
      <c r="BN108" s="48">
        <v>3</v>
      </c>
    </row>
    <row r="109" spans="1:66" ht="15">
      <c r="A109" s="65" t="s">
        <v>253</v>
      </c>
      <c r="B109" s="65" t="s">
        <v>878</v>
      </c>
      <c r="C109" s="66" t="s">
        <v>864</v>
      </c>
      <c r="D109" s="67">
        <v>6.5</v>
      </c>
      <c r="E109" s="68" t="s">
        <v>136</v>
      </c>
      <c r="F109" s="69">
        <v>25.5</v>
      </c>
      <c r="G109" s="66"/>
      <c r="H109" s="70"/>
      <c r="I109" s="71"/>
      <c r="J109" s="71"/>
      <c r="K109" s="34" t="s">
        <v>65</v>
      </c>
      <c r="L109" s="78">
        <v>109</v>
      </c>
      <c r="M109" s="78"/>
      <c r="N109" s="73"/>
      <c r="O109" s="80" t="s">
        <v>258</v>
      </c>
      <c r="P109" s="82">
        <v>43782.33363425926</v>
      </c>
      <c r="Q109" s="80" t="s">
        <v>886</v>
      </c>
      <c r="R109" s="84" t="s">
        <v>912</v>
      </c>
      <c r="S109" s="80" t="s">
        <v>266</v>
      </c>
      <c r="T109" s="80" t="s">
        <v>534</v>
      </c>
      <c r="U109" s="84" t="s">
        <v>924</v>
      </c>
      <c r="V109" s="84" t="s">
        <v>924</v>
      </c>
      <c r="W109" s="82">
        <v>43782.33363425926</v>
      </c>
      <c r="X109" s="86">
        <v>43782</v>
      </c>
      <c r="Y109" s="88" t="s">
        <v>980</v>
      </c>
      <c r="Z109" s="84" t="s">
        <v>1033</v>
      </c>
      <c r="AA109" s="80"/>
      <c r="AB109" s="80"/>
      <c r="AC109" s="88" t="s">
        <v>1086</v>
      </c>
      <c r="AD109" s="80"/>
      <c r="AE109" s="80" t="b">
        <v>0</v>
      </c>
      <c r="AF109" s="80">
        <v>9</v>
      </c>
      <c r="AG109" s="88" t="s">
        <v>293</v>
      </c>
      <c r="AH109" s="80" t="b">
        <v>0</v>
      </c>
      <c r="AI109" s="80" t="s">
        <v>298</v>
      </c>
      <c r="AJ109" s="80"/>
      <c r="AK109" s="88" t="s">
        <v>293</v>
      </c>
      <c r="AL109" s="80" t="b">
        <v>0</v>
      </c>
      <c r="AM109" s="80">
        <v>7</v>
      </c>
      <c r="AN109" s="88" t="s">
        <v>293</v>
      </c>
      <c r="AO109" s="80" t="s">
        <v>301</v>
      </c>
      <c r="AP109" s="80" t="b">
        <v>0</v>
      </c>
      <c r="AQ109" s="88" t="s">
        <v>1086</v>
      </c>
      <c r="AR109" s="80" t="s">
        <v>197</v>
      </c>
      <c r="AS109" s="80">
        <v>0</v>
      </c>
      <c r="AT109" s="80">
        <v>0</v>
      </c>
      <c r="AU109" s="80"/>
      <c r="AV109" s="80"/>
      <c r="AW109" s="80"/>
      <c r="AX109" s="80"/>
      <c r="AY109" s="80"/>
      <c r="AZ109" s="80"/>
      <c r="BA109" s="80"/>
      <c r="BB109" s="80"/>
      <c r="BC109" s="80">
        <v>3</v>
      </c>
      <c r="BD109" s="79" t="str">
        <f>REPLACE(INDEX(GroupVertices[Group],MATCH(Edges[[#This Row],[Vertex 1]],GroupVertices[Vertex],0)),1,1,"")</f>
        <v>2</v>
      </c>
      <c r="BE109" s="79" t="str">
        <f>REPLACE(INDEX(GroupVertices[Group],MATCH(Edges[[#This Row],[Vertex 2]],GroupVertices[Vertex],0)),1,1,"")</f>
        <v>2</v>
      </c>
      <c r="BF109" s="48">
        <v>2</v>
      </c>
      <c r="BG109" s="49">
        <v>5.882352941176471</v>
      </c>
      <c r="BH109" s="48">
        <v>1</v>
      </c>
      <c r="BI109" s="49">
        <v>2.9411764705882355</v>
      </c>
      <c r="BJ109" s="48">
        <v>0</v>
      </c>
      <c r="BK109" s="49">
        <v>0</v>
      </c>
      <c r="BL109" s="48">
        <v>31</v>
      </c>
      <c r="BM109" s="49">
        <v>91.17647058823529</v>
      </c>
      <c r="BN109" s="48">
        <v>34</v>
      </c>
    </row>
    <row r="110" spans="1:66" ht="15">
      <c r="A110" s="65" t="s">
        <v>253</v>
      </c>
      <c r="B110" s="65" t="s">
        <v>878</v>
      </c>
      <c r="C110" s="66" t="s">
        <v>864</v>
      </c>
      <c r="D110" s="67">
        <v>6.5</v>
      </c>
      <c r="E110" s="68" t="s">
        <v>136</v>
      </c>
      <c r="F110" s="69">
        <v>25.5</v>
      </c>
      <c r="G110" s="66"/>
      <c r="H110" s="70"/>
      <c r="I110" s="71"/>
      <c r="J110" s="71"/>
      <c r="K110" s="34" t="s">
        <v>65</v>
      </c>
      <c r="L110" s="78">
        <v>110</v>
      </c>
      <c r="M110" s="78"/>
      <c r="N110" s="73"/>
      <c r="O110" s="80" t="s">
        <v>258</v>
      </c>
      <c r="P110" s="82">
        <v>43782.511782407404</v>
      </c>
      <c r="Q110" s="80" t="s">
        <v>887</v>
      </c>
      <c r="R110" s="84" t="s">
        <v>912</v>
      </c>
      <c r="S110" s="80" t="s">
        <v>266</v>
      </c>
      <c r="T110" s="80" t="s">
        <v>534</v>
      </c>
      <c r="U110" s="84" t="s">
        <v>925</v>
      </c>
      <c r="V110" s="84" t="s">
        <v>925</v>
      </c>
      <c r="W110" s="82">
        <v>43782.511782407404</v>
      </c>
      <c r="X110" s="86">
        <v>43782</v>
      </c>
      <c r="Y110" s="88" t="s">
        <v>981</v>
      </c>
      <c r="Z110" s="84" t="s">
        <v>1034</v>
      </c>
      <c r="AA110" s="80"/>
      <c r="AB110" s="80"/>
      <c r="AC110" s="88" t="s">
        <v>1087</v>
      </c>
      <c r="AD110" s="80"/>
      <c r="AE110" s="80" t="b">
        <v>0</v>
      </c>
      <c r="AF110" s="80">
        <v>15</v>
      </c>
      <c r="AG110" s="88" t="s">
        <v>293</v>
      </c>
      <c r="AH110" s="80" t="b">
        <v>0</v>
      </c>
      <c r="AI110" s="80" t="s">
        <v>298</v>
      </c>
      <c r="AJ110" s="80"/>
      <c r="AK110" s="88" t="s">
        <v>293</v>
      </c>
      <c r="AL110" s="80" t="b">
        <v>0</v>
      </c>
      <c r="AM110" s="80">
        <v>13</v>
      </c>
      <c r="AN110" s="88" t="s">
        <v>293</v>
      </c>
      <c r="AO110" s="80" t="s">
        <v>301</v>
      </c>
      <c r="AP110" s="80" t="b">
        <v>0</v>
      </c>
      <c r="AQ110" s="88" t="s">
        <v>1087</v>
      </c>
      <c r="AR110" s="80" t="s">
        <v>197</v>
      </c>
      <c r="AS110" s="80">
        <v>0</v>
      </c>
      <c r="AT110" s="80">
        <v>0</v>
      </c>
      <c r="AU110" s="80"/>
      <c r="AV110" s="80"/>
      <c r="AW110" s="80"/>
      <c r="AX110" s="80"/>
      <c r="AY110" s="80"/>
      <c r="AZ110" s="80"/>
      <c r="BA110" s="80"/>
      <c r="BB110" s="80"/>
      <c r="BC110" s="80">
        <v>3</v>
      </c>
      <c r="BD110" s="79" t="str">
        <f>REPLACE(INDEX(GroupVertices[Group],MATCH(Edges[[#This Row],[Vertex 1]],GroupVertices[Vertex],0)),1,1,"")</f>
        <v>2</v>
      </c>
      <c r="BE110" s="79" t="str">
        <f>REPLACE(INDEX(GroupVertices[Group],MATCH(Edges[[#This Row],[Vertex 2]],GroupVertices[Vertex],0)),1,1,"")</f>
        <v>2</v>
      </c>
      <c r="BF110" s="48">
        <v>0</v>
      </c>
      <c r="BG110" s="49">
        <v>0</v>
      </c>
      <c r="BH110" s="48">
        <v>0</v>
      </c>
      <c r="BI110" s="49">
        <v>0</v>
      </c>
      <c r="BJ110" s="48">
        <v>0</v>
      </c>
      <c r="BK110" s="49">
        <v>0</v>
      </c>
      <c r="BL110" s="48">
        <v>42</v>
      </c>
      <c r="BM110" s="49">
        <v>100</v>
      </c>
      <c r="BN110" s="48">
        <v>42</v>
      </c>
    </row>
    <row r="111" spans="1:66" ht="15">
      <c r="A111" s="65" t="s">
        <v>253</v>
      </c>
      <c r="B111" s="65" t="s">
        <v>878</v>
      </c>
      <c r="C111" s="66" t="s">
        <v>864</v>
      </c>
      <c r="D111" s="67">
        <v>6.5</v>
      </c>
      <c r="E111" s="68" t="s">
        <v>136</v>
      </c>
      <c r="F111" s="69">
        <v>25.5</v>
      </c>
      <c r="G111" s="66"/>
      <c r="H111" s="70"/>
      <c r="I111" s="71"/>
      <c r="J111" s="71"/>
      <c r="K111" s="34" t="s">
        <v>65</v>
      </c>
      <c r="L111" s="78">
        <v>111</v>
      </c>
      <c r="M111" s="78"/>
      <c r="N111" s="73"/>
      <c r="O111" s="80" t="s">
        <v>258</v>
      </c>
      <c r="P111" s="82">
        <v>43783.58799768519</v>
      </c>
      <c r="Q111" s="80" t="s">
        <v>894</v>
      </c>
      <c r="R111" s="84" t="s">
        <v>911</v>
      </c>
      <c r="S111" s="80" t="s">
        <v>266</v>
      </c>
      <c r="T111" s="80" t="s">
        <v>534</v>
      </c>
      <c r="U111" s="84" t="s">
        <v>923</v>
      </c>
      <c r="V111" s="84" t="s">
        <v>923</v>
      </c>
      <c r="W111" s="82">
        <v>43783.58799768519</v>
      </c>
      <c r="X111" s="86">
        <v>43783</v>
      </c>
      <c r="Y111" s="88" t="s">
        <v>963</v>
      </c>
      <c r="Z111" s="84" t="s">
        <v>1011</v>
      </c>
      <c r="AA111" s="80"/>
      <c r="AB111" s="80"/>
      <c r="AC111" s="88" t="s">
        <v>1064</v>
      </c>
      <c r="AD111" s="80"/>
      <c r="AE111" s="80" t="b">
        <v>0</v>
      </c>
      <c r="AF111" s="80">
        <v>0</v>
      </c>
      <c r="AG111" s="88" t="s">
        <v>293</v>
      </c>
      <c r="AH111" s="80" t="b">
        <v>0</v>
      </c>
      <c r="AI111" s="80" t="s">
        <v>298</v>
      </c>
      <c r="AJ111" s="80"/>
      <c r="AK111" s="88" t="s">
        <v>293</v>
      </c>
      <c r="AL111" s="80" t="b">
        <v>0</v>
      </c>
      <c r="AM111" s="80">
        <v>0</v>
      </c>
      <c r="AN111" s="88" t="s">
        <v>293</v>
      </c>
      <c r="AO111" s="80" t="s">
        <v>301</v>
      </c>
      <c r="AP111" s="80" t="b">
        <v>0</v>
      </c>
      <c r="AQ111" s="88" t="s">
        <v>1064</v>
      </c>
      <c r="AR111" s="80" t="s">
        <v>197</v>
      </c>
      <c r="AS111" s="80">
        <v>0</v>
      </c>
      <c r="AT111" s="80">
        <v>0</v>
      </c>
      <c r="AU111" s="80"/>
      <c r="AV111" s="80"/>
      <c r="AW111" s="80"/>
      <c r="AX111" s="80"/>
      <c r="AY111" s="80"/>
      <c r="AZ111" s="80"/>
      <c r="BA111" s="80"/>
      <c r="BB111" s="80"/>
      <c r="BC111" s="80">
        <v>3</v>
      </c>
      <c r="BD111" s="79" t="str">
        <f>REPLACE(INDEX(GroupVertices[Group],MATCH(Edges[[#This Row],[Vertex 1]],GroupVertices[Vertex],0)),1,1,"")</f>
        <v>2</v>
      </c>
      <c r="BE111" s="79" t="str">
        <f>REPLACE(INDEX(GroupVertices[Group],MATCH(Edges[[#This Row],[Vertex 2]],GroupVertices[Vertex],0)),1,1,"")</f>
        <v>2</v>
      </c>
      <c r="BF111" s="48"/>
      <c r="BG111" s="49"/>
      <c r="BH111" s="48"/>
      <c r="BI111" s="49"/>
      <c r="BJ111" s="48"/>
      <c r="BK111" s="49"/>
      <c r="BL111" s="48"/>
      <c r="BM111" s="49"/>
      <c r="BN111" s="48"/>
    </row>
    <row r="112" spans="1:66" ht="15">
      <c r="A112" s="65" t="s">
        <v>253</v>
      </c>
      <c r="B112" s="65" t="s">
        <v>253</v>
      </c>
      <c r="C112" s="66" t="s">
        <v>863</v>
      </c>
      <c r="D112" s="67">
        <v>4.75</v>
      </c>
      <c r="E112" s="68" t="s">
        <v>136</v>
      </c>
      <c r="F112" s="69">
        <v>28.75</v>
      </c>
      <c r="G112" s="66"/>
      <c r="H112" s="70"/>
      <c r="I112" s="71"/>
      <c r="J112" s="71"/>
      <c r="K112" s="34" t="s">
        <v>65</v>
      </c>
      <c r="L112" s="78">
        <v>112</v>
      </c>
      <c r="M112" s="78"/>
      <c r="N112" s="73"/>
      <c r="O112" s="80" t="s">
        <v>197</v>
      </c>
      <c r="P112" s="82">
        <v>43783.603946759256</v>
      </c>
      <c r="Q112" s="80" t="s">
        <v>892</v>
      </c>
      <c r="R112" s="84" t="s">
        <v>916</v>
      </c>
      <c r="S112" s="80" t="s">
        <v>264</v>
      </c>
      <c r="T112" s="80" t="s">
        <v>534</v>
      </c>
      <c r="U112" s="80"/>
      <c r="V112" s="84" t="s">
        <v>444</v>
      </c>
      <c r="W112" s="82">
        <v>43783.603946759256</v>
      </c>
      <c r="X112" s="86">
        <v>43783</v>
      </c>
      <c r="Y112" s="88" t="s">
        <v>982</v>
      </c>
      <c r="Z112" s="84" t="s">
        <v>1035</v>
      </c>
      <c r="AA112" s="80"/>
      <c r="AB112" s="80"/>
      <c r="AC112" s="88" t="s">
        <v>1088</v>
      </c>
      <c r="AD112" s="80"/>
      <c r="AE112" s="80" t="b">
        <v>0</v>
      </c>
      <c r="AF112" s="80">
        <v>6</v>
      </c>
      <c r="AG112" s="88" t="s">
        <v>293</v>
      </c>
      <c r="AH112" s="80" t="b">
        <v>1</v>
      </c>
      <c r="AI112" s="80" t="s">
        <v>298</v>
      </c>
      <c r="AJ112" s="80"/>
      <c r="AK112" s="88" t="s">
        <v>1066</v>
      </c>
      <c r="AL112" s="80" t="b">
        <v>0</v>
      </c>
      <c r="AM112" s="80">
        <v>2</v>
      </c>
      <c r="AN112" s="88" t="s">
        <v>293</v>
      </c>
      <c r="AO112" s="80" t="s">
        <v>301</v>
      </c>
      <c r="AP112" s="80" t="b">
        <v>0</v>
      </c>
      <c r="AQ112" s="88" t="s">
        <v>1088</v>
      </c>
      <c r="AR112" s="80" t="s">
        <v>197</v>
      </c>
      <c r="AS112" s="80">
        <v>0</v>
      </c>
      <c r="AT112" s="80">
        <v>0</v>
      </c>
      <c r="AU112" s="80"/>
      <c r="AV112" s="80"/>
      <c r="AW112" s="80"/>
      <c r="AX112" s="80"/>
      <c r="AY112" s="80"/>
      <c r="AZ112" s="80"/>
      <c r="BA112" s="80"/>
      <c r="BB112" s="80"/>
      <c r="BC112" s="80">
        <v>2</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26</v>
      </c>
      <c r="BM112" s="49">
        <v>100</v>
      </c>
      <c r="BN112" s="48">
        <v>26</v>
      </c>
    </row>
    <row r="113" spans="1:66" ht="15">
      <c r="A113" s="65" t="s">
        <v>238</v>
      </c>
      <c r="B113" s="65" t="s">
        <v>253</v>
      </c>
      <c r="C113" s="66" t="s">
        <v>862</v>
      </c>
      <c r="D113" s="67">
        <v>3</v>
      </c>
      <c r="E113" s="68" t="s">
        <v>132</v>
      </c>
      <c r="F113" s="69">
        <v>32</v>
      </c>
      <c r="G113" s="66"/>
      <c r="H113" s="70"/>
      <c r="I113" s="71"/>
      <c r="J113" s="71"/>
      <c r="K113" s="34" t="s">
        <v>65</v>
      </c>
      <c r="L113" s="78">
        <v>113</v>
      </c>
      <c r="M113" s="78"/>
      <c r="N113" s="73"/>
      <c r="O113" s="80" t="s">
        <v>259</v>
      </c>
      <c r="P113" s="82">
        <v>43761.81505787037</v>
      </c>
      <c r="Q113" s="80" t="s">
        <v>260</v>
      </c>
      <c r="R113" s="84" t="s">
        <v>262</v>
      </c>
      <c r="S113" s="80" t="s">
        <v>265</v>
      </c>
      <c r="T113" s="80" t="s">
        <v>268</v>
      </c>
      <c r="U113" s="80"/>
      <c r="V113" s="84" t="s">
        <v>274</v>
      </c>
      <c r="W113" s="82">
        <v>43761.81505787037</v>
      </c>
      <c r="X113" s="86">
        <v>43761</v>
      </c>
      <c r="Y113" s="88" t="s">
        <v>285</v>
      </c>
      <c r="Z113" s="84" t="s">
        <v>288</v>
      </c>
      <c r="AA113" s="80"/>
      <c r="AB113" s="80"/>
      <c r="AC113" s="88" t="s">
        <v>291</v>
      </c>
      <c r="AD113" s="80"/>
      <c r="AE113" s="80" t="b">
        <v>0</v>
      </c>
      <c r="AF113" s="80">
        <v>13</v>
      </c>
      <c r="AG113" s="88" t="s">
        <v>294</v>
      </c>
      <c r="AH113" s="80" t="b">
        <v>0</v>
      </c>
      <c r="AI113" s="80" t="s">
        <v>298</v>
      </c>
      <c r="AJ113" s="80"/>
      <c r="AK113" s="88" t="s">
        <v>293</v>
      </c>
      <c r="AL113" s="80" t="b">
        <v>0</v>
      </c>
      <c r="AM113" s="80">
        <v>4</v>
      </c>
      <c r="AN113" s="88" t="s">
        <v>293</v>
      </c>
      <c r="AO113" s="80" t="s">
        <v>306</v>
      </c>
      <c r="AP113" s="80" t="b">
        <v>0</v>
      </c>
      <c r="AQ113" s="88" t="s">
        <v>291</v>
      </c>
      <c r="AR113" s="80" t="s">
        <v>257</v>
      </c>
      <c r="AS113" s="80">
        <v>0</v>
      </c>
      <c r="AT113" s="80">
        <v>0</v>
      </c>
      <c r="AU113" s="80"/>
      <c r="AV113" s="80"/>
      <c r="AW113" s="80"/>
      <c r="AX113" s="80"/>
      <c r="AY113" s="80"/>
      <c r="AZ113" s="80"/>
      <c r="BA113" s="80"/>
      <c r="BB113" s="80"/>
      <c r="BC113" s="80">
        <v>1</v>
      </c>
      <c r="BD113" s="79" t="str">
        <f>REPLACE(INDEX(GroupVertices[Group],MATCH(Edges[[#This Row],[Vertex 1]],GroupVertices[Vertex],0)),1,1,"")</f>
        <v>4</v>
      </c>
      <c r="BE113" s="79" t="str">
        <f>REPLACE(INDEX(GroupVertices[Group],MATCH(Edges[[#This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5" t="s">
        <v>238</v>
      </c>
      <c r="B114" s="65" t="s">
        <v>253</v>
      </c>
      <c r="C114" s="66" t="s">
        <v>863</v>
      </c>
      <c r="D114" s="67">
        <v>4.75</v>
      </c>
      <c r="E114" s="68" t="s">
        <v>136</v>
      </c>
      <c r="F114" s="69">
        <v>28.75</v>
      </c>
      <c r="G114" s="66"/>
      <c r="H114" s="70"/>
      <c r="I114" s="71"/>
      <c r="J114" s="71"/>
      <c r="K114" s="34" t="s">
        <v>65</v>
      </c>
      <c r="L114" s="78">
        <v>114</v>
      </c>
      <c r="M114" s="78"/>
      <c r="N114" s="73"/>
      <c r="O114" s="80" t="s">
        <v>257</v>
      </c>
      <c r="P114" s="82">
        <v>43782.74775462963</v>
      </c>
      <c r="Q114" s="80" t="s">
        <v>887</v>
      </c>
      <c r="R114" s="80"/>
      <c r="S114" s="80"/>
      <c r="T114" s="80" t="s">
        <v>534</v>
      </c>
      <c r="U114" s="80"/>
      <c r="V114" s="84" t="s">
        <v>274</v>
      </c>
      <c r="W114" s="82">
        <v>43782.74775462963</v>
      </c>
      <c r="X114" s="86">
        <v>43782</v>
      </c>
      <c r="Y114" s="88" t="s">
        <v>983</v>
      </c>
      <c r="Z114" s="84" t="s">
        <v>1036</v>
      </c>
      <c r="AA114" s="80"/>
      <c r="AB114" s="80"/>
      <c r="AC114" s="88" t="s">
        <v>1089</v>
      </c>
      <c r="AD114" s="80"/>
      <c r="AE114" s="80" t="b">
        <v>0</v>
      </c>
      <c r="AF114" s="80">
        <v>0</v>
      </c>
      <c r="AG114" s="88" t="s">
        <v>293</v>
      </c>
      <c r="AH114" s="80" t="b">
        <v>0</v>
      </c>
      <c r="AI114" s="80" t="s">
        <v>298</v>
      </c>
      <c r="AJ114" s="80"/>
      <c r="AK114" s="88" t="s">
        <v>293</v>
      </c>
      <c r="AL114" s="80" t="b">
        <v>0</v>
      </c>
      <c r="AM114" s="80">
        <v>13</v>
      </c>
      <c r="AN114" s="88" t="s">
        <v>1087</v>
      </c>
      <c r="AO114" s="80" t="s">
        <v>304</v>
      </c>
      <c r="AP114" s="80" t="b">
        <v>0</v>
      </c>
      <c r="AQ114" s="88" t="s">
        <v>1087</v>
      </c>
      <c r="AR114" s="80" t="s">
        <v>197</v>
      </c>
      <c r="AS114" s="80">
        <v>0</v>
      </c>
      <c r="AT114" s="80">
        <v>0</v>
      </c>
      <c r="AU114" s="80"/>
      <c r="AV114" s="80"/>
      <c r="AW114" s="80"/>
      <c r="AX114" s="80"/>
      <c r="AY114" s="80"/>
      <c r="AZ114" s="80"/>
      <c r="BA114" s="80"/>
      <c r="BB114" s="80"/>
      <c r="BC114" s="80">
        <v>2</v>
      </c>
      <c r="BD114" s="79" t="str">
        <f>REPLACE(INDEX(GroupVertices[Group],MATCH(Edges[[#This Row],[Vertex 1]],GroupVertices[Vertex],0)),1,1,"")</f>
        <v>4</v>
      </c>
      <c r="BE114" s="79" t="str">
        <f>REPLACE(INDEX(GroupVertices[Group],MATCH(Edges[[#This Row],[Vertex 2]],GroupVertices[Vertex],0)),1,1,"")</f>
        <v>2</v>
      </c>
      <c r="BF114" s="48"/>
      <c r="BG114" s="49"/>
      <c r="BH114" s="48"/>
      <c r="BI114" s="49"/>
      <c r="BJ114" s="48"/>
      <c r="BK114" s="49"/>
      <c r="BL114" s="48"/>
      <c r="BM114" s="49"/>
      <c r="BN114" s="48"/>
    </row>
    <row r="115" spans="1:66" ht="15">
      <c r="A115" s="65" t="s">
        <v>238</v>
      </c>
      <c r="B115" s="65" t="s">
        <v>253</v>
      </c>
      <c r="C115" s="66" t="s">
        <v>863</v>
      </c>
      <c r="D115" s="67">
        <v>4.75</v>
      </c>
      <c r="E115" s="68" t="s">
        <v>136</v>
      </c>
      <c r="F115" s="69">
        <v>28.75</v>
      </c>
      <c r="G115" s="66"/>
      <c r="H115" s="70"/>
      <c r="I115" s="71"/>
      <c r="J115" s="71"/>
      <c r="K115" s="34" t="s">
        <v>65</v>
      </c>
      <c r="L115" s="78">
        <v>115</v>
      </c>
      <c r="M115" s="78"/>
      <c r="N115" s="73"/>
      <c r="O115" s="80" t="s">
        <v>257</v>
      </c>
      <c r="P115" s="82">
        <v>43782.7478587963</v>
      </c>
      <c r="Q115" s="80" t="s">
        <v>886</v>
      </c>
      <c r="R115" s="80"/>
      <c r="S115" s="80"/>
      <c r="T115" s="80" t="s">
        <v>534</v>
      </c>
      <c r="U115" s="80"/>
      <c r="V115" s="84" t="s">
        <v>274</v>
      </c>
      <c r="W115" s="82">
        <v>43782.7478587963</v>
      </c>
      <c r="X115" s="86">
        <v>43782</v>
      </c>
      <c r="Y115" s="88" t="s">
        <v>984</v>
      </c>
      <c r="Z115" s="84" t="s">
        <v>1037</v>
      </c>
      <c r="AA115" s="80"/>
      <c r="AB115" s="80"/>
      <c r="AC115" s="88" t="s">
        <v>1090</v>
      </c>
      <c r="AD115" s="80"/>
      <c r="AE115" s="80" t="b">
        <v>0</v>
      </c>
      <c r="AF115" s="80">
        <v>0</v>
      </c>
      <c r="AG115" s="88" t="s">
        <v>293</v>
      </c>
      <c r="AH115" s="80" t="b">
        <v>0</v>
      </c>
      <c r="AI115" s="80" t="s">
        <v>298</v>
      </c>
      <c r="AJ115" s="80"/>
      <c r="AK115" s="88" t="s">
        <v>293</v>
      </c>
      <c r="AL115" s="80" t="b">
        <v>0</v>
      </c>
      <c r="AM115" s="80">
        <v>7</v>
      </c>
      <c r="AN115" s="88" t="s">
        <v>1086</v>
      </c>
      <c r="AO115" s="80" t="s">
        <v>304</v>
      </c>
      <c r="AP115" s="80" t="b">
        <v>0</v>
      </c>
      <c r="AQ115" s="88" t="s">
        <v>1086</v>
      </c>
      <c r="AR115" s="80" t="s">
        <v>197</v>
      </c>
      <c r="AS115" s="80">
        <v>0</v>
      </c>
      <c r="AT115" s="80">
        <v>0</v>
      </c>
      <c r="AU115" s="80"/>
      <c r="AV115" s="80"/>
      <c r="AW115" s="80"/>
      <c r="AX115" s="80"/>
      <c r="AY115" s="80"/>
      <c r="AZ115" s="80"/>
      <c r="BA115" s="80"/>
      <c r="BB115" s="80"/>
      <c r="BC115" s="80">
        <v>2</v>
      </c>
      <c r="BD115" s="79" t="str">
        <f>REPLACE(INDEX(GroupVertices[Group],MATCH(Edges[[#This Row],[Vertex 1]],GroupVertices[Vertex],0)),1,1,"")</f>
        <v>4</v>
      </c>
      <c r="BE115" s="79" t="str">
        <f>REPLACE(INDEX(GroupVertices[Group],MATCH(Edges[[#This Row],[Vertex 2]],GroupVertices[Vertex],0)),1,1,"")</f>
        <v>2</v>
      </c>
      <c r="BF115" s="48"/>
      <c r="BG115" s="49"/>
      <c r="BH115" s="48"/>
      <c r="BI115" s="49"/>
      <c r="BJ115" s="48"/>
      <c r="BK115" s="49"/>
      <c r="BL115" s="48"/>
      <c r="BM115" s="49"/>
      <c r="BN115" s="48"/>
    </row>
    <row r="116" spans="1:66" ht="15">
      <c r="A116" s="65" t="s">
        <v>238</v>
      </c>
      <c r="B116" s="65" t="s">
        <v>878</v>
      </c>
      <c r="C116" s="66" t="s">
        <v>863</v>
      </c>
      <c r="D116" s="67">
        <v>4.75</v>
      </c>
      <c r="E116" s="68" t="s">
        <v>136</v>
      </c>
      <c r="F116" s="69">
        <v>28.75</v>
      </c>
      <c r="G116" s="66"/>
      <c r="H116" s="70"/>
      <c r="I116" s="71"/>
      <c r="J116" s="71"/>
      <c r="K116" s="34" t="s">
        <v>65</v>
      </c>
      <c r="L116" s="78">
        <v>116</v>
      </c>
      <c r="M116" s="78"/>
      <c r="N116" s="73"/>
      <c r="O116" s="80" t="s">
        <v>258</v>
      </c>
      <c r="P116" s="82">
        <v>43782.74775462963</v>
      </c>
      <c r="Q116" s="80" t="s">
        <v>887</v>
      </c>
      <c r="R116" s="80"/>
      <c r="S116" s="80"/>
      <c r="T116" s="80" t="s">
        <v>534</v>
      </c>
      <c r="U116" s="80"/>
      <c r="V116" s="84" t="s">
        <v>274</v>
      </c>
      <c r="W116" s="82">
        <v>43782.74775462963</v>
      </c>
      <c r="X116" s="86">
        <v>43782</v>
      </c>
      <c r="Y116" s="88" t="s">
        <v>983</v>
      </c>
      <c r="Z116" s="84" t="s">
        <v>1036</v>
      </c>
      <c r="AA116" s="80"/>
      <c r="AB116" s="80"/>
      <c r="AC116" s="88" t="s">
        <v>1089</v>
      </c>
      <c r="AD116" s="80"/>
      <c r="AE116" s="80" t="b">
        <v>0</v>
      </c>
      <c r="AF116" s="80">
        <v>0</v>
      </c>
      <c r="AG116" s="88" t="s">
        <v>293</v>
      </c>
      <c r="AH116" s="80" t="b">
        <v>0</v>
      </c>
      <c r="AI116" s="80" t="s">
        <v>298</v>
      </c>
      <c r="AJ116" s="80"/>
      <c r="AK116" s="88" t="s">
        <v>293</v>
      </c>
      <c r="AL116" s="80" t="b">
        <v>0</v>
      </c>
      <c r="AM116" s="80">
        <v>13</v>
      </c>
      <c r="AN116" s="88" t="s">
        <v>1087</v>
      </c>
      <c r="AO116" s="80" t="s">
        <v>304</v>
      </c>
      <c r="AP116" s="80" t="b">
        <v>0</v>
      </c>
      <c r="AQ116" s="88" t="s">
        <v>1087</v>
      </c>
      <c r="AR116" s="80" t="s">
        <v>197</v>
      </c>
      <c r="AS116" s="80">
        <v>0</v>
      </c>
      <c r="AT116" s="80">
        <v>0</v>
      </c>
      <c r="AU116" s="80"/>
      <c r="AV116" s="80"/>
      <c r="AW116" s="80"/>
      <c r="AX116" s="80"/>
      <c r="AY116" s="80"/>
      <c r="AZ116" s="80"/>
      <c r="BA116" s="80"/>
      <c r="BB116" s="80"/>
      <c r="BC116" s="80">
        <v>2</v>
      </c>
      <c r="BD116" s="79" t="str">
        <f>REPLACE(INDEX(GroupVertices[Group],MATCH(Edges[[#This Row],[Vertex 1]],GroupVertices[Vertex],0)),1,1,"")</f>
        <v>4</v>
      </c>
      <c r="BE116" s="79" t="str">
        <f>REPLACE(INDEX(GroupVertices[Group],MATCH(Edges[[#This Row],[Vertex 2]],GroupVertices[Vertex],0)),1,1,"")</f>
        <v>2</v>
      </c>
      <c r="BF116" s="48">
        <v>0</v>
      </c>
      <c r="BG116" s="49">
        <v>0</v>
      </c>
      <c r="BH116" s="48">
        <v>0</v>
      </c>
      <c r="BI116" s="49">
        <v>0</v>
      </c>
      <c r="BJ116" s="48">
        <v>0</v>
      </c>
      <c r="BK116" s="49">
        <v>0</v>
      </c>
      <c r="BL116" s="48">
        <v>42</v>
      </c>
      <c r="BM116" s="49">
        <v>100</v>
      </c>
      <c r="BN116" s="48">
        <v>42</v>
      </c>
    </row>
    <row r="117" spans="1:66" ht="15">
      <c r="A117" s="65" t="s">
        <v>238</v>
      </c>
      <c r="B117" s="65" t="s">
        <v>878</v>
      </c>
      <c r="C117" s="66" t="s">
        <v>863</v>
      </c>
      <c r="D117" s="67">
        <v>4.75</v>
      </c>
      <c r="E117" s="68" t="s">
        <v>136</v>
      </c>
      <c r="F117" s="69">
        <v>28.75</v>
      </c>
      <c r="G117" s="66"/>
      <c r="H117" s="70"/>
      <c r="I117" s="71"/>
      <c r="J117" s="71"/>
      <c r="K117" s="34" t="s">
        <v>65</v>
      </c>
      <c r="L117" s="78">
        <v>117</v>
      </c>
      <c r="M117" s="78"/>
      <c r="N117" s="73"/>
      <c r="O117" s="80" t="s">
        <v>258</v>
      </c>
      <c r="P117" s="82">
        <v>43782.7478587963</v>
      </c>
      <c r="Q117" s="80" t="s">
        <v>886</v>
      </c>
      <c r="R117" s="80"/>
      <c r="S117" s="80"/>
      <c r="T117" s="80" t="s">
        <v>534</v>
      </c>
      <c r="U117" s="80"/>
      <c r="V117" s="84" t="s">
        <v>274</v>
      </c>
      <c r="W117" s="82">
        <v>43782.7478587963</v>
      </c>
      <c r="X117" s="86">
        <v>43782</v>
      </c>
      <c r="Y117" s="88" t="s">
        <v>984</v>
      </c>
      <c r="Z117" s="84" t="s">
        <v>1037</v>
      </c>
      <c r="AA117" s="80"/>
      <c r="AB117" s="80"/>
      <c r="AC117" s="88" t="s">
        <v>1090</v>
      </c>
      <c r="AD117" s="80"/>
      <c r="AE117" s="80" t="b">
        <v>0</v>
      </c>
      <c r="AF117" s="80">
        <v>0</v>
      </c>
      <c r="AG117" s="88" t="s">
        <v>293</v>
      </c>
      <c r="AH117" s="80" t="b">
        <v>0</v>
      </c>
      <c r="AI117" s="80" t="s">
        <v>298</v>
      </c>
      <c r="AJ117" s="80"/>
      <c r="AK117" s="88" t="s">
        <v>293</v>
      </c>
      <c r="AL117" s="80" t="b">
        <v>0</v>
      </c>
      <c r="AM117" s="80">
        <v>7</v>
      </c>
      <c r="AN117" s="88" t="s">
        <v>1086</v>
      </c>
      <c r="AO117" s="80" t="s">
        <v>304</v>
      </c>
      <c r="AP117" s="80" t="b">
        <v>0</v>
      </c>
      <c r="AQ117" s="88" t="s">
        <v>1086</v>
      </c>
      <c r="AR117" s="80" t="s">
        <v>197</v>
      </c>
      <c r="AS117" s="80">
        <v>0</v>
      </c>
      <c r="AT117" s="80">
        <v>0</v>
      </c>
      <c r="AU117" s="80"/>
      <c r="AV117" s="80"/>
      <c r="AW117" s="80"/>
      <c r="AX117" s="80"/>
      <c r="AY117" s="80"/>
      <c r="AZ117" s="80"/>
      <c r="BA117" s="80"/>
      <c r="BB117" s="80"/>
      <c r="BC117" s="80">
        <v>2</v>
      </c>
      <c r="BD117" s="79" t="str">
        <f>REPLACE(INDEX(GroupVertices[Group],MATCH(Edges[[#This Row],[Vertex 1]],GroupVertices[Vertex],0)),1,1,"")</f>
        <v>4</v>
      </c>
      <c r="BE117" s="79" t="str">
        <f>REPLACE(INDEX(GroupVertices[Group],MATCH(Edges[[#This Row],[Vertex 2]],GroupVertices[Vertex],0)),1,1,"")</f>
        <v>2</v>
      </c>
      <c r="BF117" s="48">
        <v>2</v>
      </c>
      <c r="BG117" s="49">
        <v>5.882352941176471</v>
      </c>
      <c r="BH117" s="48">
        <v>1</v>
      </c>
      <c r="BI117" s="49">
        <v>2.9411764705882355</v>
      </c>
      <c r="BJ117" s="48">
        <v>0</v>
      </c>
      <c r="BK117" s="49">
        <v>0</v>
      </c>
      <c r="BL117" s="48">
        <v>31</v>
      </c>
      <c r="BM117" s="49">
        <v>91.17647058823529</v>
      </c>
      <c r="BN117" s="48">
        <v>34</v>
      </c>
    </row>
    <row r="118" spans="1:66" ht="15">
      <c r="A118" s="65" t="s">
        <v>238</v>
      </c>
      <c r="B118" s="65" t="s">
        <v>238</v>
      </c>
      <c r="C118" s="66" t="s">
        <v>862</v>
      </c>
      <c r="D118" s="67">
        <v>3</v>
      </c>
      <c r="E118" s="68" t="s">
        <v>132</v>
      </c>
      <c r="F118" s="69">
        <v>32</v>
      </c>
      <c r="G118" s="66"/>
      <c r="H118" s="70"/>
      <c r="I118" s="71"/>
      <c r="J118" s="71"/>
      <c r="K118" s="34" t="s">
        <v>65</v>
      </c>
      <c r="L118" s="78">
        <v>118</v>
      </c>
      <c r="M118" s="78"/>
      <c r="N118" s="73"/>
      <c r="O118" s="80" t="s">
        <v>197</v>
      </c>
      <c r="P118" s="82">
        <v>43783.635243055556</v>
      </c>
      <c r="Q118" s="80" t="s">
        <v>907</v>
      </c>
      <c r="R118" s="84" t="s">
        <v>917</v>
      </c>
      <c r="S118" s="80" t="s">
        <v>266</v>
      </c>
      <c r="T118" s="80" t="s">
        <v>921</v>
      </c>
      <c r="U118" s="84" t="s">
        <v>926</v>
      </c>
      <c r="V118" s="84" t="s">
        <v>926</v>
      </c>
      <c r="W118" s="82">
        <v>43783.635243055556</v>
      </c>
      <c r="X118" s="86">
        <v>43783</v>
      </c>
      <c r="Y118" s="88" t="s">
        <v>985</v>
      </c>
      <c r="Z118" s="84" t="s">
        <v>1038</v>
      </c>
      <c r="AA118" s="80"/>
      <c r="AB118" s="80"/>
      <c r="AC118" s="88" t="s">
        <v>1091</v>
      </c>
      <c r="AD118" s="80"/>
      <c r="AE118" s="80" t="b">
        <v>0</v>
      </c>
      <c r="AF118" s="80">
        <v>0</v>
      </c>
      <c r="AG118" s="88" t="s">
        <v>293</v>
      </c>
      <c r="AH118" s="80" t="b">
        <v>0</v>
      </c>
      <c r="AI118" s="80" t="s">
        <v>298</v>
      </c>
      <c r="AJ118" s="80"/>
      <c r="AK118" s="88" t="s">
        <v>293</v>
      </c>
      <c r="AL118" s="80" t="b">
        <v>0</v>
      </c>
      <c r="AM118" s="80">
        <v>0</v>
      </c>
      <c r="AN118" s="88" t="s">
        <v>293</v>
      </c>
      <c r="AO118" s="80" t="s">
        <v>1102</v>
      </c>
      <c r="AP118" s="80" t="b">
        <v>0</v>
      </c>
      <c r="AQ118" s="88" t="s">
        <v>1091</v>
      </c>
      <c r="AR118" s="80" t="s">
        <v>197</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4</v>
      </c>
      <c r="BF118" s="48">
        <v>2</v>
      </c>
      <c r="BG118" s="49">
        <v>9.523809523809524</v>
      </c>
      <c r="BH118" s="48">
        <v>0</v>
      </c>
      <c r="BI118" s="49">
        <v>0</v>
      </c>
      <c r="BJ118" s="48">
        <v>0</v>
      </c>
      <c r="BK118" s="49">
        <v>0</v>
      </c>
      <c r="BL118" s="48">
        <v>19</v>
      </c>
      <c r="BM118" s="49">
        <v>90.47619047619048</v>
      </c>
      <c r="BN118" s="48">
        <v>21</v>
      </c>
    </row>
    <row r="119" spans="1:66" ht="15">
      <c r="A119" s="65" t="s">
        <v>883</v>
      </c>
      <c r="B119" s="65" t="s">
        <v>880</v>
      </c>
      <c r="C119" s="66" t="s">
        <v>862</v>
      </c>
      <c r="D119" s="67">
        <v>3</v>
      </c>
      <c r="E119" s="68" t="s">
        <v>132</v>
      </c>
      <c r="F119" s="69">
        <v>32</v>
      </c>
      <c r="G119" s="66"/>
      <c r="H119" s="70"/>
      <c r="I119" s="71"/>
      <c r="J119" s="71"/>
      <c r="K119" s="34" t="s">
        <v>65</v>
      </c>
      <c r="L119" s="78">
        <v>119</v>
      </c>
      <c r="M119" s="78"/>
      <c r="N119" s="73"/>
      <c r="O119" s="80" t="s">
        <v>258</v>
      </c>
      <c r="P119" s="82">
        <v>43782.51453703704</v>
      </c>
      <c r="Q119" s="80" t="s">
        <v>1267</v>
      </c>
      <c r="R119" s="84" t="s">
        <v>1318</v>
      </c>
      <c r="S119" s="80" t="s">
        <v>264</v>
      </c>
      <c r="T119" s="80"/>
      <c r="U119" s="80"/>
      <c r="V119" s="84" t="s">
        <v>1184</v>
      </c>
      <c r="W119" s="82">
        <v>43782.51453703704</v>
      </c>
      <c r="X119" s="86">
        <v>43782</v>
      </c>
      <c r="Y119" s="88" t="s">
        <v>1387</v>
      </c>
      <c r="Z119" s="84" t="s">
        <v>1433</v>
      </c>
      <c r="AA119" s="80"/>
      <c r="AB119" s="80"/>
      <c r="AC119" s="88" t="s">
        <v>1094</v>
      </c>
      <c r="AD119" s="80"/>
      <c r="AE119" s="80" t="b">
        <v>0</v>
      </c>
      <c r="AF119" s="80">
        <v>2</v>
      </c>
      <c r="AG119" s="88" t="s">
        <v>1531</v>
      </c>
      <c r="AH119" s="80" t="b">
        <v>1</v>
      </c>
      <c r="AI119" s="80" t="s">
        <v>299</v>
      </c>
      <c r="AJ119" s="80"/>
      <c r="AK119" s="88" t="s">
        <v>1087</v>
      </c>
      <c r="AL119" s="80" t="b">
        <v>0</v>
      </c>
      <c r="AM119" s="80">
        <v>0</v>
      </c>
      <c r="AN119" s="88" t="s">
        <v>293</v>
      </c>
      <c r="AO119" s="80" t="s">
        <v>303</v>
      </c>
      <c r="AP119" s="80" t="b">
        <v>0</v>
      </c>
      <c r="AQ119" s="88" t="s">
        <v>1094</v>
      </c>
      <c r="AR119" s="80" t="s">
        <v>493</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883</v>
      </c>
      <c r="B120" s="65" t="s">
        <v>881</v>
      </c>
      <c r="C120" s="66" t="s">
        <v>862</v>
      </c>
      <c r="D120" s="67">
        <v>3</v>
      </c>
      <c r="E120" s="68" t="s">
        <v>132</v>
      </c>
      <c r="F120" s="69">
        <v>32</v>
      </c>
      <c r="G120" s="66"/>
      <c r="H120" s="70"/>
      <c r="I120" s="71"/>
      <c r="J120" s="71"/>
      <c r="K120" s="34" t="s">
        <v>65</v>
      </c>
      <c r="L120" s="78">
        <v>120</v>
      </c>
      <c r="M120" s="78"/>
      <c r="N120" s="73"/>
      <c r="O120" s="80" t="s">
        <v>258</v>
      </c>
      <c r="P120" s="82">
        <v>43782.51453703704</v>
      </c>
      <c r="Q120" s="80" t="s">
        <v>1267</v>
      </c>
      <c r="R120" s="84" t="s">
        <v>1318</v>
      </c>
      <c r="S120" s="80" t="s">
        <v>264</v>
      </c>
      <c r="T120" s="80"/>
      <c r="U120" s="80"/>
      <c r="V120" s="84" t="s">
        <v>1184</v>
      </c>
      <c r="W120" s="82">
        <v>43782.51453703704</v>
      </c>
      <c r="X120" s="86">
        <v>43782</v>
      </c>
      <c r="Y120" s="88" t="s">
        <v>1387</v>
      </c>
      <c r="Z120" s="84" t="s">
        <v>1433</v>
      </c>
      <c r="AA120" s="80"/>
      <c r="AB120" s="80"/>
      <c r="AC120" s="88" t="s">
        <v>1094</v>
      </c>
      <c r="AD120" s="80"/>
      <c r="AE120" s="80" t="b">
        <v>0</v>
      </c>
      <c r="AF120" s="80">
        <v>2</v>
      </c>
      <c r="AG120" s="88" t="s">
        <v>1531</v>
      </c>
      <c r="AH120" s="80" t="b">
        <v>1</v>
      </c>
      <c r="AI120" s="80" t="s">
        <v>299</v>
      </c>
      <c r="AJ120" s="80"/>
      <c r="AK120" s="88" t="s">
        <v>1087</v>
      </c>
      <c r="AL120" s="80" t="b">
        <v>0</v>
      </c>
      <c r="AM120" s="80">
        <v>0</v>
      </c>
      <c r="AN120" s="88" t="s">
        <v>293</v>
      </c>
      <c r="AO120" s="80" t="s">
        <v>303</v>
      </c>
      <c r="AP120" s="80" t="b">
        <v>0</v>
      </c>
      <c r="AQ120" s="88" t="s">
        <v>1094</v>
      </c>
      <c r="AR120" s="80" t="s">
        <v>493</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883</v>
      </c>
      <c r="B121" s="65" t="s">
        <v>882</v>
      </c>
      <c r="C121" s="66" t="s">
        <v>862</v>
      </c>
      <c r="D121" s="67">
        <v>3</v>
      </c>
      <c r="E121" s="68" t="s">
        <v>132</v>
      </c>
      <c r="F121" s="69">
        <v>32</v>
      </c>
      <c r="G121" s="66"/>
      <c r="H121" s="70"/>
      <c r="I121" s="71"/>
      <c r="J121" s="71"/>
      <c r="K121" s="34" t="s">
        <v>65</v>
      </c>
      <c r="L121" s="78">
        <v>121</v>
      </c>
      <c r="M121" s="78"/>
      <c r="N121" s="73"/>
      <c r="O121" s="80" t="s">
        <v>259</v>
      </c>
      <c r="P121" s="82">
        <v>43782.51453703704</v>
      </c>
      <c r="Q121" s="80" t="s">
        <v>1267</v>
      </c>
      <c r="R121" s="84" t="s">
        <v>1318</v>
      </c>
      <c r="S121" s="80" t="s">
        <v>264</v>
      </c>
      <c r="T121" s="80"/>
      <c r="U121" s="80"/>
      <c r="V121" s="84" t="s">
        <v>1184</v>
      </c>
      <c r="W121" s="82">
        <v>43782.51453703704</v>
      </c>
      <c r="X121" s="86">
        <v>43782</v>
      </c>
      <c r="Y121" s="88" t="s">
        <v>1387</v>
      </c>
      <c r="Z121" s="84" t="s">
        <v>1433</v>
      </c>
      <c r="AA121" s="80"/>
      <c r="AB121" s="80"/>
      <c r="AC121" s="88" t="s">
        <v>1094</v>
      </c>
      <c r="AD121" s="80"/>
      <c r="AE121" s="80" t="b">
        <v>0</v>
      </c>
      <c r="AF121" s="80">
        <v>2</v>
      </c>
      <c r="AG121" s="88" t="s">
        <v>1531</v>
      </c>
      <c r="AH121" s="80" t="b">
        <v>1</v>
      </c>
      <c r="AI121" s="80" t="s">
        <v>299</v>
      </c>
      <c r="AJ121" s="80"/>
      <c r="AK121" s="88" t="s">
        <v>1087</v>
      </c>
      <c r="AL121" s="80" t="b">
        <v>0</v>
      </c>
      <c r="AM121" s="80">
        <v>0</v>
      </c>
      <c r="AN121" s="88" t="s">
        <v>293</v>
      </c>
      <c r="AO121" s="80" t="s">
        <v>303</v>
      </c>
      <c r="AP121" s="80" t="b">
        <v>0</v>
      </c>
      <c r="AQ121" s="88" t="s">
        <v>1094</v>
      </c>
      <c r="AR121" s="80" t="s">
        <v>493</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8">
        <v>0</v>
      </c>
      <c r="BG121" s="49">
        <v>0</v>
      </c>
      <c r="BH121" s="48">
        <v>0</v>
      </c>
      <c r="BI121" s="49">
        <v>0</v>
      </c>
      <c r="BJ121" s="48">
        <v>0</v>
      </c>
      <c r="BK121" s="49">
        <v>0</v>
      </c>
      <c r="BL121" s="48">
        <v>3</v>
      </c>
      <c r="BM121" s="49">
        <v>100</v>
      </c>
      <c r="BN121" s="48">
        <v>3</v>
      </c>
    </row>
    <row r="122" spans="1:66" ht="15">
      <c r="A122" s="65" t="s">
        <v>241</v>
      </c>
      <c r="B122" s="65" t="s">
        <v>1228</v>
      </c>
      <c r="C122" s="66" t="s">
        <v>862</v>
      </c>
      <c r="D122" s="67">
        <v>3</v>
      </c>
      <c r="E122" s="68" t="s">
        <v>132</v>
      </c>
      <c r="F122" s="69">
        <v>32</v>
      </c>
      <c r="G122" s="66"/>
      <c r="H122" s="70"/>
      <c r="I122" s="71"/>
      <c r="J122" s="71"/>
      <c r="K122" s="34" t="s">
        <v>65</v>
      </c>
      <c r="L122" s="78">
        <v>122</v>
      </c>
      <c r="M122" s="78"/>
      <c r="N122" s="73"/>
      <c r="O122" s="80" t="s">
        <v>258</v>
      </c>
      <c r="P122" s="82">
        <v>43677.764085648145</v>
      </c>
      <c r="Q122" s="80" t="s">
        <v>1268</v>
      </c>
      <c r="R122" s="84" t="s">
        <v>1319</v>
      </c>
      <c r="S122" s="80" t="s">
        <v>264</v>
      </c>
      <c r="T122" s="80" t="s">
        <v>1340</v>
      </c>
      <c r="U122" s="80"/>
      <c r="V122" s="84" t="s">
        <v>277</v>
      </c>
      <c r="W122" s="82">
        <v>43677.764085648145</v>
      </c>
      <c r="X122" s="86">
        <v>43677</v>
      </c>
      <c r="Y122" s="88" t="s">
        <v>1388</v>
      </c>
      <c r="Z122" s="84" t="s">
        <v>1434</v>
      </c>
      <c r="AA122" s="80"/>
      <c r="AB122" s="80"/>
      <c r="AC122" s="88" t="s">
        <v>1484</v>
      </c>
      <c r="AD122" s="80"/>
      <c r="AE122" s="80" t="b">
        <v>0</v>
      </c>
      <c r="AF122" s="80">
        <v>34</v>
      </c>
      <c r="AG122" s="88" t="s">
        <v>293</v>
      </c>
      <c r="AH122" s="80" t="b">
        <v>1</v>
      </c>
      <c r="AI122" s="80" t="s">
        <v>298</v>
      </c>
      <c r="AJ122" s="80"/>
      <c r="AK122" s="88" t="s">
        <v>1532</v>
      </c>
      <c r="AL122" s="80" t="b">
        <v>0</v>
      </c>
      <c r="AM122" s="80">
        <v>0</v>
      </c>
      <c r="AN122" s="88" t="s">
        <v>293</v>
      </c>
      <c r="AO122" s="80" t="s">
        <v>303</v>
      </c>
      <c r="AP122" s="80" t="b">
        <v>0</v>
      </c>
      <c r="AQ122" s="88" t="s">
        <v>1484</v>
      </c>
      <c r="AR122" s="80" t="s">
        <v>493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8"/>
      <c r="BG122" s="49"/>
      <c r="BH122" s="48"/>
      <c r="BI122" s="49"/>
      <c r="BJ122" s="48"/>
      <c r="BK122" s="49"/>
      <c r="BL122" s="48"/>
      <c r="BM122" s="49"/>
      <c r="BN122" s="48"/>
    </row>
    <row r="123" spans="1:66" ht="15">
      <c r="A123" s="65" t="s">
        <v>241</v>
      </c>
      <c r="B123" s="65" t="s">
        <v>1229</v>
      </c>
      <c r="C123" s="66" t="s">
        <v>862</v>
      </c>
      <c r="D123" s="67">
        <v>3</v>
      </c>
      <c r="E123" s="68" t="s">
        <v>132</v>
      </c>
      <c r="F123" s="69">
        <v>32</v>
      </c>
      <c r="G123" s="66"/>
      <c r="H123" s="70"/>
      <c r="I123" s="71"/>
      <c r="J123" s="71"/>
      <c r="K123" s="34" t="s">
        <v>65</v>
      </c>
      <c r="L123" s="78">
        <v>123</v>
      </c>
      <c r="M123" s="78"/>
      <c r="N123" s="73"/>
      <c r="O123" s="80" t="s">
        <v>258</v>
      </c>
      <c r="P123" s="82">
        <v>43677.764085648145</v>
      </c>
      <c r="Q123" s="80" t="s">
        <v>1268</v>
      </c>
      <c r="R123" s="84" t="s">
        <v>1319</v>
      </c>
      <c r="S123" s="80" t="s">
        <v>264</v>
      </c>
      <c r="T123" s="80" t="s">
        <v>1340</v>
      </c>
      <c r="U123" s="80"/>
      <c r="V123" s="84" t="s">
        <v>277</v>
      </c>
      <c r="W123" s="82">
        <v>43677.764085648145</v>
      </c>
      <c r="X123" s="86">
        <v>43677</v>
      </c>
      <c r="Y123" s="88" t="s">
        <v>1388</v>
      </c>
      <c r="Z123" s="84" t="s">
        <v>1434</v>
      </c>
      <c r="AA123" s="80"/>
      <c r="AB123" s="80"/>
      <c r="AC123" s="88" t="s">
        <v>1484</v>
      </c>
      <c r="AD123" s="80"/>
      <c r="AE123" s="80" t="b">
        <v>0</v>
      </c>
      <c r="AF123" s="80">
        <v>34</v>
      </c>
      <c r="AG123" s="88" t="s">
        <v>293</v>
      </c>
      <c r="AH123" s="80" t="b">
        <v>1</v>
      </c>
      <c r="AI123" s="80" t="s">
        <v>298</v>
      </c>
      <c r="AJ123" s="80"/>
      <c r="AK123" s="88" t="s">
        <v>1532</v>
      </c>
      <c r="AL123" s="80" t="b">
        <v>0</v>
      </c>
      <c r="AM123" s="80">
        <v>0</v>
      </c>
      <c r="AN123" s="88" t="s">
        <v>293</v>
      </c>
      <c r="AO123" s="80" t="s">
        <v>303</v>
      </c>
      <c r="AP123" s="80" t="b">
        <v>0</v>
      </c>
      <c r="AQ123" s="88" t="s">
        <v>1484</v>
      </c>
      <c r="AR123" s="80" t="s">
        <v>493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241</v>
      </c>
      <c r="B124" s="65" t="s">
        <v>1230</v>
      </c>
      <c r="C124" s="66" t="s">
        <v>862</v>
      </c>
      <c r="D124" s="67">
        <v>3</v>
      </c>
      <c r="E124" s="68" t="s">
        <v>132</v>
      </c>
      <c r="F124" s="69">
        <v>32</v>
      </c>
      <c r="G124" s="66"/>
      <c r="H124" s="70"/>
      <c r="I124" s="71"/>
      <c r="J124" s="71"/>
      <c r="K124" s="34" t="s">
        <v>65</v>
      </c>
      <c r="L124" s="78">
        <v>124</v>
      </c>
      <c r="M124" s="78"/>
      <c r="N124" s="73"/>
      <c r="O124" s="80" t="s">
        <v>258</v>
      </c>
      <c r="P124" s="82">
        <v>43677.764085648145</v>
      </c>
      <c r="Q124" s="80" t="s">
        <v>1268</v>
      </c>
      <c r="R124" s="84" t="s">
        <v>1319</v>
      </c>
      <c r="S124" s="80" t="s">
        <v>264</v>
      </c>
      <c r="T124" s="80" t="s">
        <v>1340</v>
      </c>
      <c r="U124" s="80"/>
      <c r="V124" s="84" t="s">
        <v>277</v>
      </c>
      <c r="W124" s="82">
        <v>43677.764085648145</v>
      </c>
      <c r="X124" s="86">
        <v>43677</v>
      </c>
      <c r="Y124" s="88" t="s">
        <v>1388</v>
      </c>
      <c r="Z124" s="84" t="s">
        <v>1434</v>
      </c>
      <c r="AA124" s="80"/>
      <c r="AB124" s="80"/>
      <c r="AC124" s="88" t="s">
        <v>1484</v>
      </c>
      <c r="AD124" s="80"/>
      <c r="AE124" s="80" t="b">
        <v>0</v>
      </c>
      <c r="AF124" s="80">
        <v>34</v>
      </c>
      <c r="AG124" s="88" t="s">
        <v>293</v>
      </c>
      <c r="AH124" s="80" t="b">
        <v>1</v>
      </c>
      <c r="AI124" s="80" t="s">
        <v>298</v>
      </c>
      <c r="AJ124" s="80"/>
      <c r="AK124" s="88" t="s">
        <v>1532</v>
      </c>
      <c r="AL124" s="80" t="b">
        <v>0</v>
      </c>
      <c r="AM124" s="80">
        <v>0</v>
      </c>
      <c r="AN124" s="88" t="s">
        <v>293</v>
      </c>
      <c r="AO124" s="80" t="s">
        <v>303</v>
      </c>
      <c r="AP124" s="80" t="b">
        <v>0</v>
      </c>
      <c r="AQ124" s="88" t="s">
        <v>1484</v>
      </c>
      <c r="AR124" s="80" t="s">
        <v>493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8"/>
      <c r="BG124" s="49"/>
      <c r="BH124" s="48"/>
      <c r="BI124" s="49"/>
      <c r="BJ124" s="48"/>
      <c r="BK124" s="49"/>
      <c r="BL124" s="48"/>
      <c r="BM124" s="49"/>
      <c r="BN124" s="48"/>
    </row>
    <row r="125" spans="1:66" ht="15">
      <c r="A125" s="65" t="s">
        <v>241</v>
      </c>
      <c r="B125" s="65" t="s">
        <v>1231</v>
      </c>
      <c r="C125" s="66" t="s">
        <v>862</v>
      </c>
      <c r="D125" s="67">
        <v>3</v>
      </c>
      <c r="E125" s="68" t="s">
        <v>132</v>
      </c>
      <c r="F125" s="69">
        <v>32</v>
      </c>
      <c r="G125" s="66"/>
      <c r="H125" s="70"/>
      <c r="I125" s="71"/>
      <c r="J125" s="71"/>
      <c r="K125" s="34" t="s">
        <v>65</v>
      </c>
      <c r="L125" s="78">
        <v>125</v>
      </c>
      <c r="M125" s="78"/>
      <c r="N125" s="73"/>
      <c r="O125" s="80" t="s">
        <v>258</v>
      </c>
      <c r="P125" s="82">
        <v>43677.764085648145</v>
      </c>
      <c r="Q125" s="80" t="s">
        <v>1268</v>
      </c>
      <c r="R125" s="84" t="s">
        <v>1319</v>
      </c>
      <c r="S125" s="80" t="s">
        <v>264</v>
      </c>
      <c r="T125" s="80" t="s">
        <v>1340</v>
      </c>
      <c r="U125" s="80"/>
      <c r="V125" s="84" t="s">
        <v>277</v>
      </c>
      <c r="W125" s="82">
        <v>43677.764085648145</v>
      </c>
      <c r="X125" s="86">
        <v>43677</v>
      </c>
      <c r="Y125" s="88" t="s">
        <v>1388</v>
      </c>
      <c r="Z125" s="84" t="s">
        <v>1434</v>
      </c>
      <c r="AA125" s="80"/>
      <c r="AB125" s="80"/>
      <c r="AC125" s="88" t="s">
        <v>1484</v>
      </c>
      <c r="AD125" s="80"/>
      <c r="AE125" s="80" t="b">
        <v>0</v>
      </c>
      <c r="AF125" s="80">
        <v>34</v>
      </c>
      <c r="AG125" s="88" t="s">
        <v>293</v>
      </c>
      <c r="AH125" s="80" t="b">
        <v>1</v>
      </c>
      <c r="AI125" s="80" t="s">
        <v>298</v>
      </c>
      <c r="AJ125" s="80"/>
      <c r="AK125" s="88" t="s">
        <v>1532</v>
      </c>
      <c r="AL125" s="80" t="b">
        <v>0</v>
      </c>
      <c r="AM125" s="80">
        <v>0</v>
      </c>
      <c r="AN125" s="88" t="s">
        <v>293</v>
      </c>
      <c r="AO125" s="80" t="s">
        <v>303</v>
      </c>
      <c r="AP125" s="80" t="b">
        <v>0</v>
      </c>
      <c r="AQ125" s="88" t="s">
        <v>1484</v>
      </c>
      <c r="AR125" s="80" t="s">
        <v>493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8"/>
      <c r="BG125" s="49"/>
      <c r="BH125" s="48"/>
      <c r="BI125" s="49"/>
      <c r="BJ125" s="48"/>
      <c r="BK125" s="49"/>
      <c r="BL125" s="48"/>
      <c r="BM125" s="49"/>
      <c r="BN125" s="48"/>
    </row>
    <row r="126" spans="1:66" ht="15">
      <c r="A126" s="65" t="s">
        <v>241</v>
      </c>
      <c r="B126" s="65" t="s">
        <v>555</v>
      </c>
      <c r="C126" s="66" t="s">
        <v>862</v>
      </c>
      <c r="D126" s="67">
        <v>3</v>
      </c>
      <c r="E126" s="68" t="s">
        <v>132</v>
      </c>
      <c r="F126" s="69">
        <v>32</v>
      </c>
      <c r="G126" s="66"/>
      <c r="H126" s="70"/>
      <c r="I126" s="71"/>
      <c r="J126" s="71"/>
      <c r="K126" s="34" t="s">
        <v>65</v>
      </c>
      <c r="L126" s="78">
        <v>126</v>
      </c>
      <c r="M126" s="78"/>
      <c r="N126" s="73"/>
      <c r="O126" s="80" t="s">
        <v>258</v>
      </c>
      <c r="P126" s="82">
        <v>43726.738217592596</v>
      </c>
      <c r="Q126" s="80" t="s">
        <v>1269</v>
      </c>
      <c r="R126" s="80"/>
      <c r="S126" s="80"/>
      <c r="T126" s="80" t="s">
        <v>1341</v>
      </c>
      <c r="U126" s="84" t="s">
        <v>1374</v>
      </c>
      <c r="V126" s="84" t="s">
        <v>1374</v>
      </c>
      <c r="W126" s="82">
        <v>43726.738217592596</v>
      </c>
      <c r="X126" s="86">
        <v>43726</v>
      </c>
      <c r="Y126" s="88" t="s">
        <v>1389</v>
      </c>
      <c r="Z126" s="84" t="s">
        <v>1435</v>
      </c>
      <c r="AA126" s="80"/>
      <c r="AB126" s="80"/>
      <c r="AC126" s="88" t="s">
        <v>1485</v>
      </c>
      <c r="AD126" s="88" t="s">
        <v>1511</v>
      </c>
      <c r="AE126" s="80" t="b">
        <v>0</v>
      </c>
      <c r="AF126" s="80">
        <v>3</v>
      </c>
      <c r="AG126" s="88" t="s">
        <v>295</v>
      </c>
      <c r="AH126" s="80" t="b">
        <v>0</v>
      </c>
      <c r="AI126" s="80" t="s">
        <v>298</v>
      </c>
      <c r="AJ126" s="80"/>
      <c r="AK126" s="88" t="s">
        <v>293</v>
      </c>
      <c r="AL126" s="80" t="b">
        <v>0</v>
      </c>
      <c r="AM126" s="80">
        <v>0</v>
      </c>
      <c r="AN126" s="88" t="s">
        <v>293</v>
      </c>
      <c r="AO126" s="80" t="s">
        <v>303</v>
      </c>
      <c r="AP126" s="80" t="b">
        <v>0</v>
      </c>
      <c r="AQ126" s="88" t="s">
        <v>1511</v>
      </c>
      <c r="AR126" s="80" t="s">
        <v>493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8"/>
      <c r="BG126" s="49"/>
      <c r="BH126" s="48"/>
      <c r="BI126" s="49"/>
      <c r="BJ126" s="48"/>
      <c r="BK126" s="49"/>
      <c r="BL126" s="48"/>
      <c r="BM126" s="49"/>
      <c r="BN126" s="48"/>
    </row>
    <row r="127" spans="1:66" ht="15">
      <c r="A127" s="65" t="s">
        <v>241</v>
      </c>
      <c r="B127" s="65" t="s">
        <v>1232</v>
      </c>
      <c r="C127" s="66" t="s">
        <v>863</v>
      </c>
      <c r="D127" s="67">
        <v>4.75</v>
      </c>
      <c r="E127" s="68" t="s">
        <v>136</v>
      </c>
      <c r="F127" s="69">
        <v>28.75</v>
      </c>
      <c r="G127" s="66"/>
      <c r="H127" s="70"/>
      <c r="I127" s="71"/>
      <c r="J127" s="71"/>
      <c r="K127" s="34" t="s">
        <v>65</v>
      </c>
      <c r="L127" s="78">
        <v>127</v>
      </c>
      <c r="M127" s="78"/>
      <c r="N127" s="73"/>
      <c r="O127" s="80" t="s">
        <v>258</v>
      </c>
      <c r="P127" s="82">
        <v>43677.764085648145</v>
      </c>
      <c r="Q127" s="80" t="s">
        <v>1268</v>
      </c>
      <c r="R127" s="84" t="s">
        <v>1319</v>
      </c>
      <c r="S127" s="80" t="s">
        <v>264</v>
      </c>
      <c r="T127" s="80" t="s">
        <v>1340</v>
      </c>
      <c r="U127" s="80"/>
      <c r="V127" s="84" t="s">
        <v>277</v>
      </c>
      <c r="W127" s="82">
        <v>43677.764085648145</v>
      </c>
      <c r="X127" s="86">
        <v>43677</v>
      </c>
      <c r="Y127" s="88" t="s">
        <v>1388</v>
      </c>
      <c r="Z127" s="84" t="s">
        <v>1434</v>
      </c>
      <c r="AA127" s="80"/>
      <c r="AB127" s="80"/>
      <c r="AC127" s="88" t="s">
        <v>1484</v>
      </c>
      <c r="AD127" s="80"/>
      <c r="AE127" s="80" t="b">
        <v>0</v>
      </c>
      <c r="AF127" s="80">
        <v>34</v>
      </c>
      <c r="AG127" s="88" t="s">
        <v>293</v>
      </c>
      <c r="AH127" s="80" t="b">
        <v>1</v>
      </c>
      <c r="AI127" s="80" t="s">
        <v>298</v>
      </c>
      <c r="AJ127" s="80"/>
      <c r="AK127" s="88" t="s">
        <v>1532</v>
      </c>
      <c r="AL127" s="80" t="b">
        <v>0</v>
      </c>
      <c r="AM127" s="80">
        <v>0</v>
      </c>
      <c r="AN127" s="88" t="s">
        <v>293</v>
      </c>
      <c r="AO127" s="80" t="s">
        <v>303</v>
      </c>
      <c r="AP127" s="80" t="b">
        <v>0</v>
      </c>
      <c r="AQ127" s="88" t="s">
        <v>1484</v>
      </c>
      <c r="AR127" s="80" t="s">
        <v>493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8"/>
      <c r="BG127" s="49"/>
      <c r="BH127" s="48"/>
      <c r="BI127" s="49"/>
      <c r="BJ127" s="48"/>
      <c r="BK127" s="49"/>
      <c r="BL127" s="48"/>
      <c r="BM127" s="49"/>
      <c r="BN127" s="48"/>
    </row>
    <row r="128" spans="1:66" ht="15">
      <c r="A128" s="65" t="s">
        <v>241</v>
      </c>
      <c r="B128" s="65" t="s">
        <v>1232</v>
      </c>
      <c r="C128" s="66" t="s">
        <v>863</v>
      </c>
      <c r="D128" s="67">
        <v>4.75</v>
      </c>
      <c r="E128" s="68" t="s">
        <v>136</v>
      </c>
      <c r="F128" s="69">
        <v>28.75</v>
      </c>
      <c r="G128" s="66"/>
      <c r="H128" s="70"/>
      <c r="I128" s="71"/>
      <c r="J128" s="71"/>
      <c r="K128" s="34" t="s">
        <v>65</v>
      </c>
      <c r="L128" s="78">
        <v>128</v>
      </c>
      <c r="M128" s="78"/>
      <c r="N128" s="73"/>
      <c r="O128" s="80" t="s">
        <v>258</v>
      </c>
      <c r="P128" s="82">
        <v>43727.374375</v>
      </c>
      <c r="Q128" s="80" t="s">
        <v>1270</v>
      </c>
      <c r="R128" s="80"/>
      <c r="S128" s="80"/>
      <c r="T128" s="80" t="s">
        <v>1342</v>
      </c>
      <c r="U128" s="84" t="s">
        <v>1375</v>
      </c>
      <c r="V128" s="84" t="s">
        <v>1375</v>
      </c>
      <c r="W128" s="82">
        <v>43727.374375</v>
      </c>
      <c r="X128" s="86">
        <v>43727</v>
      </c>
      <c r="Y128" s="88" t="s">
        <v>1390</v>
      </c>
      <c r="Z128" s="84" t="s">
        <v>1436</v>
      </c>
      <c r="AA128" s="80"/>
      <c r="AB128" s="80"/>
      <c r="AC128" s="88" t="s">
        <v>1486</v>
      </c>
      <c r="AD128" s="88" t="s">
        <v>1485</v>
      </c>
      <c r="AE128" s="80" t="b">
        <v>0</v>
      </c>
      <c r="AF128" s="80">
        <v>4</v>
      </c>
      <c r="AG128" s="88" t="s">
        <v>295</v>
      </c>
      <c r="AH128" s="80" t="b">
        <v>0</v>
      </c>
      <c r="AI128" s="80" t="s">
        <v>298</v>
      </c>
      <c r="AJ128" s="80"/>
      <c r="AK128" s="88" t="s">
        <v>293</v>
      </c>
      <c r="AL128" s="80" t="b">
        <v>0</v>
      </c>
      <c r="AM128" s="80">
        <v>0</v>
      </c>
      <c r="AN128" s="88" t="s">
        <v>293</v>
      </c>
      <c r="AO128" s="80" t="s">
        <v>303</v>
      </c>
      <c r="AP128" s="80" t="b">
        <v>0</v>
      </c>
      <c r="AQ128" s="88" t="s">
        <v>1485</v>
      </c>
      <c r="AR128" s="80" t="s">
        <v>493</v>
      </c>
      <c r="AS128" s="80">
        <v>0</v>
      </c>
      <c r="AT128" s="80">
        <v>0</v>
      </c>
      <c r="AU128" s="80"/>
      <c r="AV128" s="80"/>
      <c r="AW128" s="80"/>
      <c r="AX128" s="80"/>
      <c r="AY128" s="80"/>
      <c r="AZ128" s="80"/>
      <c r="BA128" s="80"/>
      <c r="BB128" s="80"/>
      <c r="BC128" s="80">
        <v>2</v>
      </c>
      <c r="BD128" s="79" t="str">
        <f>REPLACE(INDEX(GroupVertices[Group],MATCH(Edges[[#This Row],[Vertex 1]],GroupVertices[Vertex],0)),1,1,"")</f>
        <v>1</v>
      </c>
      <c r="BE128" s="79" t="str">
        <f>REPLACE(INDEX(GroupVertices[Group],MATCH(Edges[[#This Row],[Vertex 2]],GroupVertices[Vertex],0)),1,1,"")</f>
        <v>1</v>
      </c>
      <c r="BF128" s="48"/>
      <c r="BG128" s="49"/>
      <c r="BH128" s="48"/>
      <c r="BI128" s="49"/>
      <c r="BJ128" s="48"/>
      <c r="BK128" s="49"/>
      <c r="BL128" s="48"/>
      <c r="BM128" s="49"/>
      <c r="BN128" s="48"/>
    </row>
    <row r="129" spans="1:66" ht="15">
      <c r="A129" s="65" t="s">
        <v>241</v>
      </c>
      <c r="B129" s="65" t="s">
        <v>1233</v>
      </c>
      <c r="C129" s="66" t="s">
        <v>2071</v>
      </c>
      <c r="D129" s="67">
        <v>8.25</v>
      </c>
      <c r="E129" s="68" t="s">
        <v>136</v>
      </c>
      <c r="F129" s="69">
        <v>22.25</v>
      </c>
      <c r="G129" s="66"/>
      <c r="H129" s="70"/>
      <c r="I129" s="71"/>
      <c r="J129" s="71"/>
      <c r="K129" s="34" t="s">
        <v>65</v>
      </c>
      <c r="L129" s="78">
        <v>129</v>
      </c>
      <c r="M129" s="78"/>
      <c r="N129" s="73"/>
      <c r="O129" s="80" t="s">
        <v>258</v>
      </c>
      <c r="P129" s="82">
        <v>43677.764085648145</v>
      </c>
      <c r="Q129" s="80" t="s">
        <v>1268</v>
      </c>
      <c r="R129" s="84" t="s">
        <v>1319</v>
      </c>
      <c r="S129" s="80" t="s">
        <v>264</v>
      </c>
      <c r="T129" s="80" t="s">
        <v>1340</v>
      </c>
      <c r="U129" s="80"/>
      <c r="V129" s="84" t="s">
        <v>277</v>
      </c>
      <c r="W129" s="82">
        <v>43677.764085648145</v>
      </c>
      <c r="X129" s="86">
        <v>43677</v>
      </c>
      <c r="Y129" s="88" t="s">
        <v>1388</v>
      </c>
      <c r="Z129" s="84" t="s">
        <v>1434</v>
      </c>
      <c r="AA129" s="80"/>
      <c r="AB129" s="80"/>
      <c r="AC129" s="88" t="s">
        <v>1484</v>
      </c>
      <c r="AD129" s="80"/>
      <c r="AE129" s="80" t="b">
        <v>0</v>
      </c>
      <c r="AF129" s="80">
        <v>34</v>
      </c>
      <c r="AG129" s="88" t="s">
        <v>293</v>
      </c>
      <c r="AH129" s="80" t="b">
        <v>1</v>
      </c>
      <c r="AI129" s="80" t="s">
        <v>298</v>
      </c>
      <c r="AJ129" s="80"/>
      <c r="AK129" s="88" t="s">
        <v>1532</v>
      </c>
      <c r="AL129" s="80" t="b">
        <v>0</v>
      </c>
      <c r="AM129" s="80">
        <v>0</v>
      </c>
      <c r="AN129" s="88" t="s">
        <v>293</v>
      </c>
      <c r="AO129" s="80" t="s">
        <v>303</v>
      </c>
      <c r="AP129" s="80" t="b">
        <v>0</v>
      </c>
      <c r="AQ129" s="88" t="s">
        <v>1484</v>
      </c>
      <c r="AR129" s="80" t="s">
        <v>493</v>
      </c>
      <c r="AS129" s="80">
        <v>0</v>
      </c>
      <c r="AT129" s="80">
        <v>0</v>
      </c>
      <c r="AU129" s="80"/>
      <c r="AV129" s="80"/>
      <c r="AW129" s="80"/>
      <c r="AX129" s="80"/>
      <c r="AY129" s="80"/>
      <c r="AZ129" s="80"/>
      <c r="BA129" s="80"/>
      <c r="BB129" s="80"/>
      <c r="BC129" s="80">
        <v>4</v>
      </c>
      <c r="BD129" s="79" t="str">
        <f>REPLACE(INDEX(GroupVertices[Group],MATCH(Edges[[#This Row],[Vertex 1]],GroupVertices[Vertex],0)),1,1,"")</f>
        <v>1</v>
      </c>
      <c r="BE129" s="79" t="str">
        <f>REPLACE(INDEX(GroupVertices[Group],MATCH(Edges[[#This Row],[Vertex 2]],GroupVertices[Vertex],0)),1,1,"")</f>
        <v>1</v>
      </c>
      <c r="BF129" s="48"/>
      <c r="BG129" s="49"/>
      <c r="BH129" s="48"/>
      <c r="BI129" s="49"/>
      <c r="BJ129" s="48"/>
      <c r="BK129" s="49"/>
      <c r="BL129" s="48"/>
      <c r="BM129" s="49"/>
      <c r="BN129" s="48"/>
    </row>
    <row r="130" spans="1:66" ht="15">
      <c r="A130" s="65" t="s">
        <v>241</v>
      </c>
      <c r="B130" s="65" t="s">
        <v>1233</v>
      </c>
      <c r="C130" s="66" t="s">
        <v>2071</v>
      </c>
      <c r="D130" s="67">
        <v>8.25</v>
      </c>
      <c r="E130" s="68" t="s">
        <v>136</v>
      </c>
      <c r="F130" s="69">
        <v>22.25</v>
      </c>
      <c r="G130" s="66"/>
      <c r="H130" s="70"/>
      <c r="I130" s="71"/>
      <c r="J130" s="71"/>
      <c r="K130" s="34" t="s">
        <v>65</v>
      </c>
      <c r="L130" s="78">
        <v>130</v>
      </c>
      <c r="M130" s="78"/>
      <c r="N130" s="73"/>
      <c r="O130" s="80" t="s">
        <v>258</v>
      </c>
      <c r="P130" s="82">
        <v>43696.384467592594</v>
      </c>
      <c r="Q130" s="80" t="s">
        <v>1271</v>
      </c>
      <c r="R130" s="84" t="s">
        <v>1320</v>
      </c>
      <c r="S130" s="80" t="s">
        <v>264</v>
      </c>
      <c r="T130" s="80" t="s">
        <v>1343</v>
      </c>
      <c r="U130" s="80"/>
      <c r="V130" s="84" t="s">
        <v>277</v>
      </c>
      <c r="W130" s="82">
        <v>43696.384467592594</v>
      </c>
      <c r="X130" s="86">
        <v>43696</v>
      </c>
      <c r="Y130" s="88" t="s">
        <v>1391</v>
      </c>
      <c r="Z130" s="84" t="s">
        <v>1437</v>
      </c>
      <c r="AA130" s="80"/>
      <c r="AB130" s="80"/>
      <c r="AC130" s="88" t="s">
        <v>1487</v>
      </c>
      <c r="AD130" s="88" t="s">
        <v>1491</v>
      </c>
      <c r="AE130" s="80" t="b">
        <v>0</v>
      </c>
      <c r="AF130" s="80">
        <v>3</v>
      </c>
      <c r="AG130" s="88" t="s">
        <v>295</v>
      </c>
      <c r="AH130" s="80" t="b">
        <v>1</v>
      </c>
      <c r="AI130" s="80" t="s">
        <v>298</v>
      </c>
      <c r="AJ130" s="80"/>
      <c r="AK130" s="88" t="s">
        <v>1533</v>
      </c>
      <c r="AL130" s="80" t="b">
        <v>0</v>
      </c>
      <c r="AM130" s="80">
        <v>0</v>
      </c>
      <c r="AN130" s="88" t="s">
        <v>293</v>
      </c>
      <c r="AO130" s="80" t="s">
        <v>303</v>
      </c>
      <c r="AP130" s="80" t="b">
        <v>0</v>
      </c>
      <c r="AQ130" s="88" t="s">
        <v>1491</v>
      </c>
      <c r="AR130" s="80" t="s">
        <v>493</v>
      </c>
      <c r="AS130" s="80">
        <v>0</v>
      </c>
      <c r="AT130" s="80">
        <v>0</v>
      </c>
      <c r="AU130" s="80"/>
      <c r="AV130" s="80"/>
      <c r="AW130" s="80"/>
      <c r="AX130" s="80"/>
      <c r="AY130" s="80"/>
      <c r="AZ130" s="80"/>
      <c r="BA130" s="80"/>
      <c r="BB130" s="80"/>
      <c r="BC130" s="80">
        <v>4</v>
      </c>
      <c r="BD130" s="79" t="str">
        <f>REPLACE(INDEX(GroupVertices[Group],MATCH(Edges[[#This Row],[Vertex 1]],GroupVertices[Vertex],0)),1,1,"")</f>
        <v>1</v>
      </c>
      <c r="BE130" s="79" t="str">
        <f>REPLACE(INDEX(GroupVertices[Group],MATCH(Edges[[#This Row],[Vertex 2]],GroupVertices[Vertex],0)),1,1,"")</f>
        <v>1</v>
      </c>
      <c r="BF130" s="48"/>
      <c r="BG130" s="49"/>
      <c r="BH130" s="48"/>
      <c r="BI130" s="49"/>
      <c r="BJ130" s="48"/>
      <c r="BK130" s="49"/>
      <c r="BL130" s="48"/>
      <c r="BM130" s="49"/>
      <c r="BN130" s="48"/>
    </row>
    <row r="131" spans="1:66" ht="15">
      <c r="A131" s="65" t="s">
        <v>241</v>
      </c>
      <c r="B131" s="65" t="s">
        <v>1233</v>
      </c>
      <c r="C131" s="66" t="s">
        <v>2071</v>
      </c>
      <c r="D131" s="67">
        <v>8.25</v>
      </c>
      <c r="E131" s="68" t="s">
        <v>136</v>
      </c>
      <c r="F131" s="69">
        <v>22.25</v>
      </c>
      <c r="G131" s="66"/>
      <c r="H131" s="70"/>
      <c r="I131" s="71"/>
      <c r="J131" s="71"/>
      <c r="K131" s="34" t="s">
        <v>65</v>
      </c>
      <c r="L131" s="78">
        <v>131</v>
      </c>
      <c r="M131" s="78"/>
      <c r="N131" s="73"/>
      <c r="O131" s="80" t="s">
        <v>258</v>
      </c>
      <c r="P131" s="82">
        <v>43727.374375</v>
      </c>
      <c r="Q131" s="80" t="s">
        <v>1270</v>
      </c>
      <c r="R131" s="80"/>
      <c r="S131" s="80"/>
      <c r="T131" s="80" t="s">
        <v>1342</v>
      </c>
      <c r="U131" s="84" t="s">
        <v>1375</v>
      </c>
      <c r="V131" s="84" t="s">
        <v>1375</v>
      </c>
      <c r="W131" s="82">
        <v>43727.374375</v>
      </c>
      <c r="X131" s="86">
        <v>43727</v>
      </c>
      <c r="Y131" s="88" t="s">
        <v>1390</v>
      </c>
      <c r="Z131" s="84" t="s">
        <v>1436</v>
      </c>
      <c r="AA131" s="80"/>
      <c r="AB131" s="80"/>
      <c r="AC131" s="88" t="s">
        <v>1486</v>
      </c>
      <c r="AD131" s="88" t="s">
        <v>1485</v>
      </c>
      <c r="AE131" s="80" t="b">
        <v>0</v>
      </c>
      <c r="AF131" s="80">
        <v>4</v>
      </c>
      <c r="AG131" s="88" t="s">
        <v>295</v>
      </c>
      <c r="AH131" s="80" t="b">
        <v>0</v>
      </c>
      <c r="AI131" s="80" t="s">
        <v>298</v>
      </c>
      <c r="AJ131" s="80"/>
      <c r="AK131" s="88" t="s">
        <v>293</v>
      </c>
      <c r="AL131" s="80" t="b">
        <v>0</v>
      </c>
      <c r="AM131" s="80">
        <v>0</v>
      </c>
      <c r="AN131" s="88" t="s">
        <v>293</v>
      </c>
      <c r="AO131" s="80" t="s">
        <v>303</v>
      </c>
      <c r="AP131" s="80" t="b">
        <v>0</v>
      </c>
      <c r="AQ131" s="88" t="s">
        <v>1485</v>
      </c>
      <c r="AR131" s="80" t="s">
        <v>493</v>
      </c>
      <c r="AS131" s="80">
        <v>0</v>
      </c>
      <c r="AT131" s="80">
        <v>0</v>
      </c>
      <c r="AU131" s="80"/>
      <c r="AV131" s="80"/>
      <c r="AW131" s="80"/>
      <c r="AX131" s="80"/>
      <c r="AY131" s="80"/>
      <c r="AZ131" s="80"/>
      <c r="BA131" s="80"/>
      <c r="BB131" s="80"/>
      <c r="BC131" s="80">
        <v>4</v>
      </c>
      <c r="BD131" s="79" t="str">
        <f>REPLACE(INDEX(GroupVertices[Group],MATCH(Edges[[#This Row],[Vertex 1]],GroupVertices[Vertex],0)),1,1,"")</f>
        <v>1</v>
      </c>
      <c r="BE131" s="79" t="str">
        <f>REPLACE(INDEX(GroupVertices[Group],MATCH(Edges[[#This Row],[Vertex 2]],GroupVertices[Vertex],0)),1,1,"")</f>
        <v>1</v>
      </c>
      <c r="BF131" s="48"/>
      <c r="BG131" s="49"/>
      <c r="BH131" s="48"/>
      <c r="BI131" s="49"/>
      <c r="BJ131" s="48"/>
      <c r="BK131" s="49"/>
      <c r="BL131" s="48"/>
      <c r="BM131" s="49"/>
      <c r="BN131" s="48"/>
    </row>
    <row r="132" spans="1:66" ht="15">
      <c r="A132" s="65" t="s">
        <v>241</v>
      </c>
      <c r="B132" s="65" t="s">
        <v>1233</v>
      </c>
      <c r="C132" s="66" t="s">
        <v>2071</v>
      </c>
      <c r="D132" s="67">
        <v>8.25</v>
      </c>
      <c r="E132" s="68" t="s">
        <v>136</v>
      </c>
      <c r="F132" s="69">
        <v>22.25</v>
      </c>
      <c r="G132" s="66"/>
      <c r="H132" s="70"/>
      <c r="I132" s="71"/>
      <c r="J132" s="71"/>
      <c r="K132" s="34" t="s">
        <v>65</v>
      </c>
      <c r="L132" s="78">
        <v>132</v>
      </c>
      <c r="M132" s="78"/>
      <c r="N132" s="73"/>
      <c r="O132" s="80" t="s">
        <v>258</v>
      </c>
      <c r="P132" s="82">
        <v>43727.374375</v>
      </c>
      <c r="Q132" s="80" t="s">
        <v>1272</v>
      </c>
      <c r="R132" s="80"/>
      <c r="S132" s="80"/>
      <c r="T132" s="80" t="s">
        <v>1344</v>
      </c>
      <c r="U132" s="80"/>
      <c r="V132" s="84" t="s">
        <v>277</v>
      </c>
      <c r="W132" s="82">
        <v>43727.374375</v>
      </c>
      <c r="X132" s="86">
        <v>43727</v>
      </c>
      <c r="Y132" s="88" t="s">
        <v>1390</v>
      </c>
      <c r="Z132" s="84" t="s">
        <v>1438</v>
      </c>
      <c r="AA132" s="80"/>
      <c r="AB132" s="80"/>
      <c r="AC132" s="88" t="s">
        <v>1488</v>
      </c>
      <c r="AD132" s="88" t="s">
        <v>1486</v>
      </c>
      <c r="AE132" s="80" t="b">
        <v>0</v>
      </c>
      <c r="AF132" s="80">
        <v>4</v>
      </c>
      <c r="AG132" s="88" t="s">
        <v>295</v>
      </c>
      <c r="AH132" s="80" t="b">
        <v>0</v>
      </c>
      <c r="AI132" s="80" t="s">
        <v>298</v>
      </c>
      <c r="AJ132" s="80"/>
      <c r="AK132" s="88" t="s">
        <v>293</v>
      </c>
      <c r="AL132" s="80" t="b">
        <v>0</v>
      </c>
      <c r="AM132" s="80">
        <v>0</v>
      </c>
      <c r="AN132" s="88" t="s">
        <v>293</v>
      </c>
      <c r="AO132" s="80" t="s">
        <v>303</v>
      </c>
      <c r="AP132" s="80" t="b">
        <v>0</v>
      </c>
      <c r="AQ132" s="88" t="s">
        <v>1486</v>
      </c>
      <c r="AR132" s="80" t="s">
        <v>493</v>
      </c>
      <c r="AS132" s="80">
        <v>0</v>
      </c>
      <c r="AT132" s="80">
        <v>0</v>
      </c>
      <c r="AU132" s="80"/>
      <c r="AV132" s="80"/>
      <c r="AW132" s="80"/>
      <c r="AX132" s="80"/>
      <c r="AY132" s="80"/>
      <c r="AZ132" s="80"/>
      <c r="BA132" s="80"/>
      <c r="BB132" s="80"/>
      <c r="BC132" s="80">
        <v>4</v>
      </c>
      <c r="BD132" s="79" t="str">
        <f>REPLACE(INDEX(GroupVertices[Group],MATCH(Edges[[#This Row],[Vertex 1]],GroupVertices[Vertex],0)),1,1,"")</f>
        <v>1</v>
      </c>
      <c r="BE132" s="79" t="str">
        <f>REPLACE(INDEX(GroupVertices[Group],MATCH(Edges[[#This Row],[Vertex 2]],GroupVertices[Vertex],0)),1,1,"")</f>
        <v>1</v>
      </c>
      <c r="BF132" s="48"/>
      <c r="BG132" s="49"/>
      <c r="BH132" s="48"/>
      <c r="BI132" s="49"/>
      <c r="BJ132" s="48"/>
      <c r="BK132" s="49"/>
      <c r="BL132" s="48"/>
      <c r="BM132" s="49"/>
      <c r="BN132" s="48"/>
    </row>
    <row r="133" spans="1:66" ht="15">
      <c r="A133" s="65" t="s">
        <v>241</v>
      </c>
      <c r="B133" s="65" t="s">
        <v>1234</v>
      </c>
      <c r="C133" s="66" t="s">
        <v>862</v>
      </c>
      <c r="D133" s="67">
        <v>3</v>
      </c>
      <c r="E133" s="68" t="s">
        <v>132</v>
      </c>
      <c r="F133" s="69">
        <v>32</v>
      </c>
      <c r="G133" s="66"/>
      <c r="H133" s="70"/>
      <c r="I133" s="71"/>
      <c r="J133" s="71"/>
      <c r="K133" s="34" t="s">
        <v>65</v>
      </c>
      <c r="L133" s="78">
        <v>133</v>
      </c>
      <c r="M133" s="78"/>
      <c r="N133" s="73"/>
      <c r="O133" s="80" t="s">
        <v>258</v>
      </c>
      <c r="P133" s="82">
        <v>43727.63489583333</v>
      </c>
      <c r="Q133" s="80" t="s">
        <v>1273</v>
      </c>
      <c r="R133" s="80"/>
      <c r="S133" s="80"/>
      <c r="T133" s="80" t="s">
        <v>1345</v>
      </c>
      <c r="U133" s="84" t="s">
        <v>1376</v>
      </c>
      <c r="V133" s="84" t="s">
        <v>1376</v>
      </c>
      <c r="W133" s="82">
        <v>43727.63489583333</v>
      </c>
      <c r="X133" s="86">
        <v>43727</v>
      </c>
      <c r="Y133" s="88" t="s">
        <v>1392</v>
      </c>
      <c r="Z133" s="84" t="s">
        <v>1439</v>
      </c>
      <c r="AA133" s="80"/>
      <c r="AB133" s="80"/>
      <c r="AC133" s="88" t="s">
        <v>1489</v>
      </c>
      <c r="AD133" s="88" t="s">
        <v>1488</v>
      </c>
      <c r="AE133" s="80" t="b">
        <v>0</v>
      </c>
      <c r="AF133" s="80">
        <v>3</v>
      </c>
      <c r="AG133" s="88" t="s">
        <v>295</v>
      </c>
      <c r="AH133" s="80" t="b">
        <v>0</v>
      </c>
      <c r="AI133" s="80" t="s">
        <v>298</v>
      </c>
      <c r="AJ133" s="80"/>
      <c r="AK133" s="88" t="s">
        <v>293</v>
      </c>
      <c r="AL133" s="80" t="b">
        <v>0</v>
      </c>
      <c r="AM133" s="80">
        <v>0</v>
      </c>
      <c r="AN133" s="88" t="s">
        <v>293</v>
      </c>
      <c r="AO133" s="80" t="s">
        <v>303</v>
      </c>
      <c r="AP133" s="80" t="b">
        <v>0</v>
      </c>
      <c r="AQ133" s="88" t="s">
        <v>1488</v>
      </c>
      <c r="AR133" s="80" t="s">
        <v>493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8"/>
      <c r="BG133" s="49"/>
      <c r="BH133" s="48"/>
      <c r="BI133" s="49"/>
      <c r="BJ133" s="48"/>
      <c r="BK133" s="49"/>
      <c r="BL133" s="48"/>
      <c r="BM133" s="49"/>
      <c r="BN133" s="48"/>
    </row>
    <row r="134" spans="1:66" ht="15">
      <c r="A134" s="65" t="s">
        <v>241</v>
      </c>
      <c r="B134" s="65" t="s">
        <v>1235</v>
      </c>
      <c r="C134" s="66" t="s">
        <v>862</v>
      </c>
      <c r="D134" s="67">
        <v>3</v>
      </c>
      <c r="E134" s="68" t="s">
        <v>132</v>
      </c>
      <c r="F134" s="69">
        <v>32</v>
      </c>
      <c r="G134" s="66"/>
      <c r="H134" s="70"/>
      <c r="I134" s="71"/>
      <c r="J134" s="71"/>
      <c r="K134" s="34" t="s">
        <v>65</v>
      </c>
      <c r="L134" s="78">
        <v>134</v>
      </c>
      <c r="M134" s="78"/>
      <c r="N134" s="73"/>
      <c r="O134" s="80" t="s">
        <v>258</v>
      </c>
      <c r="P134" s="82">
        <v>43735.82908564815</v>
      </c>
      <c r="Q134" s="80" t="s">
        <v>1274</v>
      </c>
      <c r="R134" s="80"/>
      <c r="S134" s="80"/>
      <c r="T134" s="80" t="s">
        <v>1343</v>
      </c>
      <c r="U134" s="80"/>
      <c r="V134" s="84" t="s">
        <v>277</v>
      </c>
      <c r="W134" s="82">
        <v>43735.82908564815</v>
      </c>
      <c r="X134" s="86">
        <v>43735</v>
      </c>
      <c r="Y134" s="88" t="s">
        <v>1393</v>
      </c>
      <c r="Z134" s="84" t="s">
        <v>1440</v>
      </c>
      <c r="AA134" s="80"/>
      <c r="AB134" s="80"/>
      <c r="AC134" s="88" t="s">
        <v>1490</v>
      </c>
      <c r="AD134" s="88" t="s">
        <v>1524</v>
      </c>
      <c r="AE134" s="80" t="b">
        <v>0</v>
      </c>
      <c r="AF134" s="80">
        <v>0</v>
      </c>
      <c r="AG134" s="88" t="s">
        <v>295</v>
      </c>
      <c r="AH134" s="80" t="b">
        <v>0</v>
      </c>
      <c r="AI134" s="80" t="s">
        <v>298</v>
      </c>
      <c r="AJ134" s="80"/>
      <c r="AK134" s="88" t="s">
        <v>293</v>
      </c>
      <c r="AL134" s="80" t="b">
        <v>0</v>
      </c>
      <c r="AM134" s="80">
        <v>0</v>
      </c>
      <c r="AN134" s="88" t="s">
        <v>293</v>
      </c>
      <c r="AO134" s="80" t="s">
        <v>303</v>
      </c>
      <c r="AP134" s="80" t="b">
        <v>0</v>
      </c>
      <c r="AQ134" s="88" t="s">
        <v>1524</v>
      </c>
      <c r="AR134" s="80" t="s">
        <v>493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8"/>
      <c r="BG134" s="49"/>
      <c r="BH134" s="48"/>
      <c r="BI134" s="49"/>
      <c r="BJ134" s="48"/>
      <c r="BK134" s="49"/>
      <c r="BL134" s="48"/>
      <c r="BM134" s="49"/>
      <c r="BN134" s="48"/>
    </row>
    <row r="135" spans="1:66" ht="15">
      <c r="A135" s="65" t="s">
        <v>241</v>
      </c>
      <c r="B135" s="65" t="s">
        <v>1236</v>
      </c>
      <c r="C135" s="66" t="s">
        <v>2073</v>
      </c>
      <c r="D135" s="67">
        <v>10</v>
      </c>
      <c r="E135" s="68" t="s">
        <v>136</v>
      </c>
      <c r="F135" s="69">
        <v>12.5</v>
      </c>
      <c r="G135" s="66"/>
      <c r="H135" s="70"/>
      <c r="I135" s="71"/>
      <c r="J135" s="71"/>
      <c r="K135" s="34" t="s">
        <v>65</v>
      </c>
      <c r="L135" s="78">
        <v>135</v>
      </c>
      <c r="M135" s="78"/>
      <c r="N135" s="73"/>
      <c r="O135" s="80" t="s">
        <v>258</v>
      </c>
      <c r="P135" s="82">
        <v>43677.76409722222</v>
      </c>
      <c r="Q135" s="80" t="s">
        <v>1275</v>
      </c>
      <c r="R135" s="80"/>
      <c r="S135" s="80"/>
      <c r="T135" s="80" t="s">
        <v>1346</v>
      </c>
      <c r="U135" s="80"/>
      <c r="V135" s="84" t="s">
        <v>277</v>
      </c>
      <c r="W135" s="82">
        <v>43677.76409722222</v>
      </c>
      <c r="X135" s="86">
        <v>43677</v>
      </c>
      <c r="Y135" s="88" t="s">
        <v>1394</v>
      </c>
      <c r="Z135" s="84" t="s">
        <v>1441</v>
      </c>
      <c r="AA135" s="80"/>
      <c r="AB135" s="80"/>
      <c r="AC135" s="88" t="s">
        <v>1491</v>
      </c>
      <c r="AD135" s="88" t="s">
        <v>1522</v>
      </c>
      <c r="AE135" s="80" t="b">
        <v>0</v>
      </c>
      <c r="AF135" s="80">
        <v>6</v>
      </c>
      <c r="AG135" s="88" t="s">
        <v>295</v>
      </c>
      <c r="AH135" s="80" t="b">
        <v>0</v>
      </c>
      <c r="AI135" s="80" t="s">
        <v>298</v>
      </c>
      <c r="AJ135" s="80"/>
      <c r="AK135" s="88" t="s">
        <v>293</v>
      </c>
      <c r="AL135" s="80" t="b">
        <v>0</v>
      </c>
      <c r="AM135" s="80">
        <v>0</v>
      </c>
      <c r="AN135" s="88" t="s">
        <v>293</v>
      </c>
      <c r="AO135" s="80" t="s">
        <v>303</v>
      </c>
      <c r="AP135" s="80" t="b">
        <v>0</v>
      </c>
      <c r="AQ135" s="88" t="s">
        <v>1522</v>
      </c>
      <c r="AR135" s="80" t="s">
        <v>493</v>
      </c>
      <c r="AS135" s="80">
        <v>0</v>
      </c>
      <c r="AT135" s="80">
        <v>0</v>
      </c>
      <c r="AU135" s="80"/>
      <c r="AV135" s="80"/>
      <c r="AW135" s="80"/>
      <c r="AX135" s="80"/>
      <c r="AY135" s="80"/>
      <c r="AZ135" s="80"/>
      <c r="BA135" s="80"/>
      <c r="BB135" s="80"/>
      <c r="BC135" s="80">
        <v>7</v>
      </c>
      <c r="BD135" s="79" t="str">
        <f>REPLACE(INDEX(GroupVertices[Group],MATCH(Edges[[#This Row],[Vertex 1]],GroupVertices[Vertex],0)),1,1,"")</f>
        <v>1</v>
      </c>
      <c r="BE135" s="79" t="str">
        <f>REPLACE(INDEX(GroupVertices[Group],MATCH(Edges[[#This Row],[Vertex 2]],GroupVertices[Vertex],0)),1,1,"")</f>
        <v>1</v>
      </c>
      <c r="BF135" s="48">
        <v>3</v>
      </c>
      <c r="BG135" s="49">
        <v>6.818181818181818</v>
      </c>
      <c r="BH135" s="48">
        <v>0</v>
      </c>
      <c r="BI135" s="49">
        <v>0</v>
      </c>
      <c r="BJ135" s="48">
        <v>0</v>
      </c>
      <c r="BK135" s="49">
        <v>0</v>
      </c>
      <c r="BL135" s="48">
        <v>41</v>
      </c>
      <c r="BM135" s="49">
        <v>93.18181818181819</v>
      </c>
      <c r="BN135" s="48">
        <v>44</v>
      </c>
    </row>
    <row r="136" spans="1:66" ht="15">
      <c r="A136" s="65" t="s">
        <v>241</v>
      </c>
      <c r="B136" s="65" t="s">
        <v>1236</v>
      </c>
      <c r="C136" s="66" t="s">
        <v>2073</v>
      </c>
      <c r="D136" s="67">
        <v>10</v>
      </c>
      <c r="E136" s="68" t="s">
        <v>136</v>
      </c>
      <c r="F136" s="69">
        <v>12.5</v>
      </c>
      <c r="G136" s="66"/>
      <c r="H136" s="70"/>
      <c r="I136" s="71"/>
      <c r="J136" s="71"/>
      <c r="K136" s="34" t="s">
        <v>65</v>
      </c>
      <c r="L136" s="78">
        <v>136</v>
      </c>
      <c r="M136" s="78"/>
      <c r="N136" s="73"/>
      <c r="O136" s="80" t="s">
        <v>258</v>
      </c>
      <c r="P136" s="82">
        <v>43696.384467592594</v>
      </c>
      <c r="Q136" s="80" t="s">
        <v>1271</v>
      </c>
      <c r="R136" s="84" t="s">
        <v>1320</v>
      </c>
      <c r="S136" s="80" t="s">
        <v>264</v>
      </c>
      <c r="T136" s="80" t="s">
        <v>1343</v>
      </c>
      <c r="U136" s="80"/>
      <c r="V136" s="84" t="s">
        <v>277</v>
      </c>
      <c r="W136" s="82">
        <v>43696.384467592594</v>
      </c>
      <c r="X136" s="86">
        <v>43696</v>
      </c>
      <c r="Y136" s="88" t="s">
        <v>1391</v>
      </c>
      <c r="Z136" s="84" t="s">
        <v>1437</v>
      </c>
      <c r="AA136" s="80"/>
      <c r="AB136" s="80"/>
      <c r="AC136" s="88" t="s">
        <v>1487</v>
      </c>
      <c r="AD136" s="88" t="s">
        <v>1491</v>
      </c>
      <c r="AE136" s="80" t="b">
        <v>0</v>
      </c>
      <c r="AF136" s="80">
        <v>3</v>
      </c>
      <c r="AG136" s="88" t="s">
        <v>295</v>
      </c>
      <c r="AH136" s="80" t="b">
        <v>1</v>
      </c>
      <c r="AI136" s="80" t="s">
        <v>298</v>
      </c>
      <c r="AJ136" s="80"/>
      <c r="AK136" s="88" t="s">
        <v>1533</v>
      </c>
      <c r="AL136" s="80" t="b">
        <v>0</v>
      </c>
      <c r="AM136" s="80">
        <v>0</v>
      </c>
      <c r="AN136" s="88" t="s">
        <v>293</v>
      </c>
      <c r="AO136" s="80" t="s">
        <v>303</v>
      </c>
      <c r="AP136" s="80" t="b">
        <v>0</v>
      </c>
      <c r="AQ136" s="88" t="s">
        <v>1491</v>
      </c>
      <c r="AR136" s="80" t="s">
        <v>493</v>
      </c>
      <c r="AS136" s="80">
        <v>0</v>
      </c>
      <c r="AT136" s="80">
        <v>0</v>
      </c>
      <c r="AU136" s="80"/>
      <c r="AV136" s="80"/>
      <c r="AW136" s="80"/>
      <c r="AX136" s="80"/>
      <c r="AY136" s="80"/>
      <c r="AZ136" s="80"/>
      <c r="BA136" s="80"/>
      <c r="BB136" s="80"/>
      <c r="BC136" s="80">
        <v>7</v>
      </c>
      <c r="BD136" s="79" t="str">
        <f>REPLACE(INDEX(GroupVertices[Group],MATCH(Edges[[#This Row],[Vertex 1]],GroupVertices[Vertex],0)),1,1,"")</f>
        <v>1</v>
      </c>
      <c r="BE136" s="79" t="str">
        <f>REPLACE(INDEX(GroupVertices[Group],MATCH(Edges[[#This Row],[Vertex 2]],GroupVertices[Vertex],0)),1,1,"")</f>
        <v>1</v>
      </c>
      <c r="BF136" s="48"/>
      <c r="BG136" s="49"/>
      <c r="BH136" s="48"/>
      <c r="BI136" s="49"/>
      <c r="BJ136" s="48"/>
      <c r="BK136" s="49"/>
      <c r="BL136" s="48"/>
      <c r="BM136" s="49"/>
      <c r="BN136" s="48"/>
    </row>
    <row r="137" spans="1:66" ht="15">
      <c r="A137" s="65" t="s">
        <v>241</v>
      </c>
      <c r="B137" s="65" t="s">
        <v>1236</v>
      </c>
      <c r="C137" s="66" t="s">
        <v>2073</v>
      </c>
      <c r="D137" s="67">
        <v>10</v>
      </c>
      <c r="E137" s="68" t="s">
        <v>136</v>
      </c>
      <c r="F137" s="69">
        <v>12.5</v>
      </c>
      <c r="G137" s="66"/>
      <c r="H137" s="70"/>
      <c r="I137" s="71"/>
      <c r="J137" s="71"/>
      <c r="K137" s="34" t="s">
        <v>65</v>
      </c>
      <c r="L137" s="78">
        <v>137</v>
      </c>
      <c r="M137" s="78"/>
      <c r="N137" s="73"/>
      <c r="O137" s="80" t="s">
        <v>258</v>
      </c>
      <c r="P137" s="82">
        <v>43726.738217592596</v>
      </c>
      <c r="Q137" s="80" t="s">
        <v>1269</v>
      </c>
      <c r="R137" s="80"/>
      <c r="S137" s="80"/>
      <c r="T137" s="80" t="s">
        <v>1341</v>
      </c>
      <c r="U137" s="84" t="s">
        <v>1374</v>
      </c>
      <c r="V137" s="84" t="s">
        <v>1374</v>
      </c>
      <c r="W137" s="82">
        <v>43726.738217592596</v>
      </c>
      <c r="X137" s="86">
        <v>43726</v>
      </c>
      <c r="Y137" s="88" t="s">
        <v>1389</v>
      </c>
      <c r="Z137" s="84" t="s">
        <v>1435</v>
      </c>
      <c r="AA137" s="80"/>
      <c r="AB137" s="80"/>
      <c r="AC137" s="88" t="s">
        <v>1485</v>
      </c>
      <c r="AD137" s="88" t="s">
        <v>1511</v>
      </c>
      <c r="AE137" s="80" t="b">
        <v>0</v>
      </c>
      <c r="AF137" s="80">
        <v>3</v>
      </c>
      <c r="AG137" s="88" t="s">
        <v>295</v>
      </c>
      <c r="AH137" s="80" t="b">
        <v>0</v>
      </c>
      <c r="AI137" s="80" t="s">
        <v>298</v>
      </c>
      <c r="AJ137" s="80"/>
      <c r="AK137" s="88" t="s">
        <v>293</v>
      </c>
      <c r="AL137" s="80" t="b">
        <v>0</v>
      </c>
      <c r="AM137" s="80">
        <v>0</v>
      </c>
      <c r="AN137" s="88" t="s">
        <v>293</v>
      </c>
      <c r="AO137" s="80" t="s">
        <v>303</v>
      </c>
      <c r="AP137" s="80" t="b">
        <v>0</v>
      </c>
      <c r="AQ137" s="88" t="s">
        <v>1511</v>
      </c>
      <c r="AR137" s="80" t="s">
        <v>493</v>
      </c>
      <c r="AS137" s="80">
        <v>0</v>
      </c>
      <c r="AT137" s="80">
        <v>0</v>
      </c>
      <c r="AU137" s="80"/>
      <c r="AV137" s="80"/>
      <c r="AW137" s="80"/>
      <c r="AX137" s="80"/>
      <c r="AY137" s="80"/>
      <c r="AZ137" s="80"/>
      <c r="BA137" s="80"/>
      <c r="BB137" s="80"/>
      <c r="BC137" s="80">
        <v>7</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43</v>
      </c>
      <c r="BM137" s="49">
        <v>100</v>
      </c>
      <c r="BN137" s="48">
        <v>43</v>
      </c>
    </row>
    <row r="138" spans="1:66" ht="15">
      <c r="A138" s="65" t="s">
        <v>241</v>
      </c>
      <c r="B138" s="65" t="s">
        <v>1236</v>
      </c>
      <c r="C138" s="66" t="s">
        <v>2073</v>
      </c>
      <c r="D138" s="67">
        <v>10</v>
      </c>
      <c r="E138" s="68" t="s">
        <v>136</v>
      </c>
      <c r="F138" s="69">
        <v>12.5</v>
      </c>
      <c r="G138" s="66"/>
      <c r="H138" s="70"/>
      <c r="I138" s="71"/>
      <c r="J138" s="71"/>
      <c r="K138" s="34" t="s">
        <v>65</v>
      </c>
      <c r="L138" s="78">
        <v>138</v>
      </c>
      <c r="M138" s="78"/>
      <c r="N138" s="73"/>
      <c r="O138" s="80" t="s">
        <v>258</v>
      </c>
      <c r="P138" s="82">
        <v>43732.355844907404</v>
      </c>
      <c r="Q138" s="80" t="s">
        <v>1276</v>
      </c>
      <c r="R138" s="80"/>
      <c r="S138" s="80"/>
      <c r="T138" s="80" t="s">
        <v>1347</v>
      </c>
      <c r="U138" s="80"/>
      <c r="V138" s="84" t="s">
        <v>277</v>
      </c>
      <c r="W138" s="82">
        <v>43732.355844907404</v>
      </c>
      <c r="X138" s="86">
        <v>43732</v>
      </c>
      <c r="Y138" s="88" t="s">
        <v>1395</v>
      </c>
      <c r="Z138" s="84" t="s">
        <v>1442</v>
      </c>
      <c r="AA138" s="80"/>
      <c r="AB138" s="80"/>
      <c r="AC138" s="88" t="s">
        <v>1492</v>
      </c>
      <c r="AD138" s="88" t="s">
        <v>1489</v>
      </c>
      <c r="AE138" s="80" t="b">
        <v>0</v>
      </c>
      <c r="AF138" s="80">
        <v>2</v>
      </c>
      <c r="AG138" s="88" t="s">
        <v>295</v>
      </c>
      <c r="AH138" s="80" t="b">
        <v>0</v>
      </c>
      <c r="AI138" s="80" t="s">
        <v>298</v>
      </c>
      <c r="AJ138" s="80"/>
      <c r="AK138" s="88" t="s">
        <v>293</v>
      </c>
      <c r="AL138" s="80" t="b">
        <v>0</v>
      </c>
      <c r="AM138" s="80">
        <v>0</v>
      </c>
      <c r="AN138" s="88" t="s">
        <v>293</v>
      </c>
      <c r="AO138" s="80" t="s">
        <v>303</v>
      </c>
      <c r="AP138" s="80" t="b">
        <v>0</v>
      </c>
      <c r="AQ138" s="88" t="s">
        <v>1489</v>
      </c>
      <c r="AR138" s="80" t="s">
        <v>493</v>
      </c>
      <c r="AS138" s="80">
        <v>0</v>
      </c>
      <c r="AT138" s="80">
        <v>0</v>
      </c>
      <c r="AU138" s="80"/>
      <c r="AV138" s="80"/>
      <c r="AW138" s="80"/>
      <c r="AX138" s="80"/>
      <c r="AY138" s="80"/>
      <c r="AZ138" s="80"/>
      <c r="BA138" s="80"/>
      <c r="BB138" s="80"/>
      <c r="BC138" s="80">
        <v>7</v>
      </c>
      <c r="BD138" s="79" t="str">
        <f>REPLACE(INDEX(GroupVertices[Group],MATCH(Edges[[#This Row],[Vertex 1]],GroupVertices[Vertex],0)),1,1,"")</f>
        <v>1</v>
      </c>
      <c r="BE138" s="79" t="str">
        <f>REPLACE(INDEX(GroupVertices[Group],MATCH(Edges[[#This Row],[Vertex 2]],GroupVertices[Vertex],0)),1,1,"")</f>
        <v>1</v>
      </c>
      <c r="BF138" s="48">
        <v>2</v>
      </c>
      <c r="BG138" s="49">
        <v>4.166666666666667</v>
      </c>
      <c r="BH138" s="48">
        <v>1</v>
      </c>
      <c r="BI138" s="49">
        <v>2.0833333333333335</v>
      </c>
      <c r="BJ138" s="48">
        <v>0</v>
      </c>
      <c r="BK138" s="49">
        <v>0</v>
      </c>
      <c r="BL138" s="48">
        <v>45</v>
      </c>
      <c r="BM138" s="49">
        <v>93.75</v>
      </c>
      <c r="BN138" s="48">
        <v>48</v>
      </c>
    </row>
    <row r="139" spans="1:66" ht="15">
      <c r="A139" s="65" t="s">
        <v>241</v>
      </c>
      <c r="B139" s="65" t="s">
        <v>1236</v>
      </c>
      <c r="C139" s="66" t="s">
        <v>2073</v>
      </c>
      <c r="D139" s="67">
        <v>10</v>
      </c>
      <c r="E139" s="68" t="s">
        <v>136</v>
      </c>
      <c r="F139" s="69">
        <v>12.5</v>
      </c>
      <c r="G139" s="66"/>
      <c r="H139" s="70"/>
      <c r="I139" s="71"/>
      <c r="J139" s="71"/>
      <c r="K139" s="34" t="s">
        <v>65</v>
      </c>
      <c r="L139" s="78">
        <v>139</v>
      </c>
      <c r="M139" s="78"/>
      <c r="N139" s="73"/>
      <c r="O139" s="80" t="s">
        <v>258</v>
      </c>
      <c r="P139" s="82">
        <v>43732.65494212963</v>
      </c>
      <c r="Q139" s="80" t="s">
        <v>1277</v>
      </c>
      <c r="R139" s="84" t="s">
        <v>1321</v>
      </c>
      <c r="S139" s="80" t="s">
        <v>264</v>
      </c>
      <c r="T139" s="80" t="s">
        <v>1348</v>
      </c>
      <c r="U139" s="80"/>
      <c r="V139" s="84" t="s">
        <v>277</v>
      </c>
      <c r="W139" s="82">
        <v>43732.65494212963</v>
      </c>
      <c r="X139" s="86">
        <v>43732</v>
      </c>
      <c r="Y139" s="88" t="s">
        <v>1396</v>
      </c>
      <c r="Z139" s="84" t="s">
        <v>1443</v>
      </c>
      <c r="AA139" s="80"/>
      <c r="AB139" s="80"/>
      <c r="AC139" s="88" t="s">
        <v>1493</v>
      </c>
      <c r="AD139" s="88" t="s">
        <v>1492</v>
      </c>
      <c r="AE139" s="80" t="b">
        <v>0</v>
      </c>
      <c r="AF139" s="80">
        <v>2</v>
      </c>
      <c r="AG139" s="88" t="s">
        <v>295</v>
      </c>
      <c r="AH139" s="80" t="b">
        <v>1</v>
      </c>
      <c r="AI139" s="80" t="s">
        <v>298</v>
      </c>
      <c r="AJ139" s="80"/>
      <c r="AK139" s="88" t="s">
        <v>1534</v>
      </c>
      <c r="AL139" s="80" t="b">
        <v>0</v>
      </c>
      <c r="AM139" s="80">
        <v>0</v>
      </c>
      <c r="AN139" s="88" t="s">
        <v>293</v>
      </c>
      <c r="AO139" s="80" t="s">
        <v>303</v>
      </c>
      <c r="AP139" s="80" t="b">
        <v>0</v>
      </c>
      <c r="AQ139" s="88" t="s">
        <v>1492</v>
      </c>
      <c r="AR139" s="80" t="s">
        <v>493</v>
      </c>
      <c r="AS139" s="80">
        <v>0</v>
      </c>
      <c r="AT139" s="80">
        <v>0</v>
      </c>
      <c r="AU139" s="80"/>
      <c r="AV139" s="80"/>
      <c r="AW139" s="80"/>
      <c r="AX139" s="80"/>
      <c r="AY139" s="80"/>
      <c r="AZ139" s="80"/>
      <c r="BA139" s="80"/>
      <c r="BB139" s="80"/>
      <c r="BC139" s="80">
        <v>7</v>
      </c>
      <c r="BD139" s="79" t="str">
        <f>REPLACE(INDEX(GroupVertices[Group],MATCH(Edges[[#This Row],[Vertex 1]],GroupVertices[Vertex],0)),1,1,"")</f>
        <v>1</v>
      </c>
      <c r="BE139" s="79" t="str">
        <f>REPLACE(INDEX(GroupVertices[Group],MATCH(Edges[[#This Row],[Vertex 2]],GroupVertices[Vertex],0)),1,1,"")</f>
        <v>1</v>
      </c>
      <c r="BF139" s="48">
        <v>1</v>
      </c>
      <c r="BG139" s="49">
        <v>2.7777777777777777</v>
      </c>
      <c r="BH139" s="48">
        <v>0</v>
      </c>
      <c r="BI139" s="49">
        <v>0</v>
      </c>
      <c r="BJ139" s="48">
        <v>0</v>
      </c>
      <c r="BK139" s="49">
        <v>0</v>
      </c>
      <c r="BL139" s="48">
        <v>35</v>
      </c>
      <c r="BM139" s="49">
        <v>97.22222222222223</v>
      </c>
      <c r="BN139" s="48">
        <v>36</v>
      </c>
    </row>
    <row r="140" spans="1:66" ht="15">
      <c r="A140" s="65" t="s">
        <v>241</v>
      </c>
      <c r="B140" s="65" t="s">
        <v>1236</v>
      </c>
      <c r="C140" s="66" t="s">
        <v>2073</v>
      </c>
      <c r="D140" s="67">
        <v>10</v>
      </c>
      <c r="E140" s="68" t="s">
        <v>136</v>
      </c>
      <c r="F140" s="69">
        <v>12.5</v>
      </c>
      <c r="G140" s="66"/>
      <c r="H140" s="70"/>
      <c r="I140" s="71"/>
      <c r="J140" s="71"/>
      <c r="K140" s="34" t="s">
        <v>65</v>
      </c>
      <c r="L140" s="78">
        <v>140</v>
      </c>
      <c r="M140" s="78"/>
      <c r="N140" s="73"/>
      <c r="O140" s="80" t="s">
        <v>258</v>
      </c>
      <c r="P140" s="82">
        <v>43738.40114583333</v>
      </c>
      <c r="Q140" s="80" t="s">
        <v>1278</v>
      </c>
      <c r="R140" s="80"/>
      <c r="S140" s="80"/>
      <c r="T140" s="80" t="s">
        <v>1349</v>
      </c>
      <c r="U140" s="84" t="s">
        <v>1377</v>
      </c>
      <c r="V140" s="84" t="s">
        <v>1377</v>
      </c>
      <c r="W140" s="82">
        <v>43738.40114583333</v>
      </c>
      <c r="X140" s="86">
        <v>43738</v>
      </c>
      <c r="Y140" s="88" t="s">
        <v>1397</v>
      </c>
      <c r="Z140" s="84" t="s">
        <v>1444</v>
      </c>
      <c r="AA140" s="80"/>
      <c r="AB140" s="80"/>
      <c r="AC140" s="88" t="s">
        <v>1494</v>
      </c>
      <c r="AD140" s="88" t="s">
        <v>1517</v>
      </c>
      <c r="AE140" s="80" t="b">
        <v>0</v>
      </c>
      <c r="AF140" s="80">
        <v>0</v>
      </c>
      <c r="AG140" s="88" t="s">
        <v>295</v>
      </c>
      <c r="AH140" s="80" t="b">
        <v>0</v>
      </c>
      <c r="AI140" s="80" t="s">
        <v>298</v>
      </c>
      <c r="AJ140" s="80"/>
      <c r="AK140" s="88" t="s">
        <v>293</v>
      </c>
      <c r="AL140" s="80" t="b">
        <v>0</v>
      </c>
      <c r="AM140" s="80">
        <v>0</v>
      </c>
      <c r="AN140" s="88" t="s">
        <v>293</v>
      </c>
      <c r="AO140" s="80" t="s">
        <v>303</v>
      </c>
      <c r="AP140" s="80" t="b">
        <v>0</v>
      </c>
      <c r="AQ140" s="88" t="s">
        <v>1517</v>
      </c>
      <c r="AR140" s="80" t="s">
        <v>493</v>
      </c>
      <c r="AS140" s="80">
        <v>0</v>
      </c>
      <c r="AT140" s="80">
        <v>0</v>
      </c>
      <c r="AU140" s="80"/>
      <c r="AV140" s="80"/>
      <c r="AW140" s="80"/>
      <c r="AX140" s="80"/>
      <c r="AY140" s="80"/>
      <c r="AZ140" s="80"/>
      <c r="BA140" s="80"/>
      <c r="BB140" s="80"/>
      <c r="BC140" s="80">
        <v>7</v>
      </c>
      <c r="BD140" s="79" t="str">
        <f>REPLACE(INDEX(GroupVertices[Group],MATCH(Edges[[#This Row],[Vertex 1]],GroupVertices[Vertex],0)),1,1,"")</f>
        <v>1</v>
      </c>
      <c r="BE140" s="79" t="str">
        <f>REPLACE(INDEX(GroupVertices[Group],MATCH(Edges[[#This Row],[Vertex 2]],GroupVertices[Vertex],0)),1,1,"")</f>
        <v>1</v>
      </c>
      <c r="BF140" s="48">
        <v>1</v>
      </c>
      <c r="BG140" s="49">
        <v>2.272727272727273</v>
      </c>
      <c r="BH140" s="48">
        <v>0</v>
      </c>
      <c r="BI140" s="49">
        <v>0</v>
      </c>
      <c r="BJ140" s="48">
        <v>0</v>
      </c>
      <c r="BK140" s="49">
        <v>0</v>
      </c>
      <c r="BL140" s="48">
        <v>43</v>
      </c>
      <c r="BM140" s="49">
        <v>97.72727272727273</v>
      </c>
      <c r="BN140" s="48">
        <v>44</v>
      </c>
    </row>
    <row r="141" spans="1:66" ht="15">
      <c r="A141" s="65" t="s">
        <v>241</v>
      </c>
      <c r="B141" s="65" t="s">
        <v>1236</v>
      </c>
      <c r="C141" s="66" t="s">
        <v>2073</v>
      </c>
      <c r="D141" s="67">
        <v>10</v>
      </c>
      <c r="E141" s="68" t="s">
        <v>136</v>
      </c>
      <c r="F141" s="69">
        <v>12.5</v>
      </c>
      <c r="G141" s="66"/>
      <c r="H141" s="70"/>
      <c r="I141" s="71"/>
      <c r="J141" s="71"/>
      <c r="K141" s="34" t="s">
        <v>65</v>
      </c>
      <c r="L141" s="78">
        <v>141</v>
      </c>
      <c r="M141" s="78"/>
      <c r="N141" s="73"/>
      <c r="O141" s="80" t="s">
        <v>258</v>
      </c>
      <c r="P141" s="82">
        <v>43739.566875</v>
      </c>
      <c r="Q141" s="80" t="s">
        <v>1279</v>
      </c>
      <c r="R141" s="84" t="s">
        <v>1322</v>
      </c>
      <c r="S141" s="80" t="s">
        <v>264</v>
      </c>
      <c r="T141" s="80" t="s">
        <v>1350</v>
      </c>
      <c r="U141" s="80"/>
      <c r="V141" s="84" t="s">
        <v>277</v>
      </c>
      <c r="W141" s="82">
        <v>43739.566875</v>
      </c>
      <c r="X141" s="86">
        <v>43739</v>
      </c>
      <c r="Y141" s="88" t="s">
        <v>1398</v>
      </c>
      <c r="Z141" s="84" t="s">
        <v>1445</v>
      </c>
      <c r="AA141" s="80"/>
      <c r="AB141" s="80"/>
      <c r="AC141" s="88" t="s">
        <v>1495</v>
      </c>
      <c r="AD141" s="88" t="s">
        <v>1494</v>
      </c>
      <c r="AE141" s="80" t="b">
        <v>0</v>
      </c>
      <c r="AF141" s="80">
        <v>2</v>
      </c>
      <c r="AG141" s="88" t="s">
        <v>295</v>
      </c>
      <c r="AH141" s="80" t="b">
        <v>1</v>
      </c>
      <c r="AI141" s="80" t="s">
        <v>298</v>
      </c>
      <c r="AJ141" s="80"/>
      <c r="AK141" s="88" t="s">
        <v>1535</v>
      </c>
      <c r="AL141" s="80" t="b">
        <v>0</v>
      </c>
      <c r="AM141" s="80">
        <v>0</v>
      </c>
      <c r="AN141" s="88" t="s">
        <v>293</v>
      </c>
      <c r="AO141" s="80" t="s">
        <v>303</v>
      </c>
      <c r="AP141" s="80" t="b">
        <v>0</v>
      </c>
      <c r="AQ141" s="88" t="s">
        <v>1494</v>
      </c>
      <c r="AR141" s="80" t="s">
        <v>493</v>
      </c>
      <c r="AS141" s="80">
        <v>0</v>
      </c>
      <c r="AT141" s="80">
        <v>0</v>
      </c>
      <c r="AU141" s="80"/>
      <c r="AV141" s="80"/>
      <c r="AW141" s="80"/>
      <c r="AX141" s="80"/>
      <c r="AY141" s="80"/>
      <c r="AZ141" s="80"/>
      <c r="BA141" s="80"/>
      <c r="BB141" s="80"/>
      <c r="BC141" s="80">
        <v>7</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5" t="s">
        <v>241</v>
      </c>
      <c r="B142" s="65" t="s">
        <v>1237</v>
      </c>
      <c r="C142" s="66" t="s">
        <v>862</v>
      </c>
      <c r="D142" s="67">
        <v>3</v>
      </c>
      <c r="E142" s="68" t="s">
        <v>132</v>
      </c>
      <c r="F142" s="69">
        <v>32</v>
      </c>
      <c r="G142" s="66"/>
      <c r="H142" s="70"/>
      <c r="I142" s="71"/>
      <c r="J142" s="71"/>
      <c r="K142" s="34" t="s">
        <v>65</v>
      </c>
      <c r="L142" s="78">
        <v>142</v>
      </c>
      <c r="M142" s="78"/>
      <c r="N142" s="73"/>
      <c r="O142" s="80" t="s">
        <v>258</v>
      </c>
      <c r="P142" s="82">
        <v>43739.566875</v>
      </c>
      <c r="Q142" s="80" t="s">
        <v>1279</v>
      </c>
      <c r="R142" s="84" t="s">
        <v>1322</v>
      </c>
      <c r="S142" s="80" t="s">
        <v>264</v>
      </c>
      <c r="T142" s="80" t="s">
        <v>1350</v>
      </c>
      <c r="U142" s="80"/>
      <c r="V142" s="84" t="s">
        <v>277</v>
      </c>
      <c r="W142" s="82">
        <v>43739.566875</v>
      </c>
      <c r="X142" s="86">
        <v>43739</v>
      </c>
      <c r="Y142" s="88" t="s">
        <v>1398</v>
      </c>
      <c r="Z142" s="84" t="s">
        <v>1445</v>
      </c>
      <c r="AA142" s="80"/>
      <c r="AB142" s="80"/>
      <c r="AC142" s="88" t="s">
        <v>1495</v>
      </c>
      <c r="AD142" s="88" t="s">
        <v>1494</v>
      </c>
      <c r="AE142" s="80" t="b">
        <v>0</v>
      </c>
      <c r="AF142" s="80">
        <v>2</v>
      </c>
      <c r="AG142" s="88" t="s">
        <v>295</v>
      </c>
      <c r="AH142" s="80" t="b">
        <v>1</v>
      </c>
      <c r="AI142" s="80" t="s">
        <v>298</v>
      </c>
      <c r="AJ142" s="80"/>
      <c r="AK142" s="88" t="s">
        <v>1535</v>
      </c>
      <c r="AL142" s="80" t="b">
        <v>0</v>
      </c>
      <c r="AM142" s="80">
        <v>0</v>
      </c>
      <c r="AN142" s="88" t="s">
        <v>293</v>
      </c>
      <c r="AO142" s="80" t="s">
        <v>303</v>
      </c>
      <c r="AP142" s="80" t="b">
        <v>0</v>
      </c>
      <c r="AQ142" s="88" t="s">
        <v>1494</v>
      </c>
      <c r="AR142" s="80" t="s">
        <v>493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8">
        <v>1</v>
      </c>
      <c r="BG142" s="49">
        <v>2.7777777777777777</v>
      </c>
      <c r="BH142" s="48">
        <v>0</v>
      </c>
      <c r="BI142" s="49">
        <v>0</v>
      </c>
      <c r="BJ142" s="48">
        <v>0</v>
      </c>
      <c r="BK142" s="49">
        <v>0</v>
      </c>
      <c r="BL142" s="48">
        <v>35</v>
      </c>
      <c r="BM142" s="49">
        <v>97.22222222222223</v>
      </c>
      <c r="BN142" s="48">
        <v>36</v>
      </c>
    </row>
    <row r="143" spans="1:66" ht="15">
      <c r="A143" s="65" t="s">
        <v>241</v>
      </c>
      <c r="B143" s="65" t="s">
        <v>1238</v>
      </c>
      <c r="C143" s="66" t="s">
        <v>862</v>
      </c>
      <c r="D143" s="67">
        <v>3</v>
      </c>
      <c r="E143" s="68" t="s">
        <v>132</v>
      </c>
      <c r="F143" s="69">
        <v>32</v>
      </c>
      <c r="G143" s="66"/>
      <c r="H143" s="70"/>
      <c r="I143" s="71"/>
      <c r="J143" s="71"/>
      <c r="K143" s="34" t="s">
        <v>65</v>
      </c>
      <c r="L143" s="78">
        <v>143</v>
      </c>
      <c r="M143" s="78"/>
      <c r="N143" s="73"/>
      <c r="O143" s="80" t="s">
        <v>258</v>
      </c>
      <c r="P143" s="82">
        <v>43740.730520833335</v>
      </c>
      <c r="Q143" s="80" t="s">
        <v>1280</v>
      </c>
      <c r="R143" s="84" t="s">
        <v>1323</v>
      </c>
      <c r="S143" s="80" t="s">
        <v>264</v>
      </c>
      <c r="T143" s="80" t="s">
        <v>1349</v>
      </c>
      <c r="U143" s="80"/>
      <c r="V143" s="84" t="s">
        <v>277</v>
      </c>
      <c r="W143" s="82">
        <v>43740.730520833335</v>
      </c>
      <c r="X143" s="86">
        <v>43740</v>
      </c>
      <c r="Y143" s="88" t="s">
        <v>1399</v>
      </c>
      <c r="Z143" s="84" t="s">
        <v>1446</v>
      </c>
      <c r="AA143" s="80"/>
      <c r="AB143" s="80"/>
      <c r="AC143" s="88" t="s">
        <v>1496</v>
      </c>
      <c r="AD143" s="88" t="s">
        <v>1525</v>
      </c>
      <c r="AE143" s="80" t="b">
        <v>0</v>
      </c>
      <c r="AF143" s="80">
        <v>3</v>
      </c>
      <c r="AG143" s="88" t="s">
        <v>295</v>
      </c>
      <c r="AH143" s="80" t="b">
        <v>1</v>
      </c>
      <c r="AI143" s="80" t="s">
        <v>298</v>
      </c>
      <c r="AJ143" s="80"/>
      <c r="AK143" s="88" t="s">
        <v>1536</v>
      </c>
      <c r="AL143" s="80" t="b">
        <v>0</v>
      </c>
      <c r="AM143" s="80">
        <v>0</v>
      </c>
      <c r="AN143" s="88" t="s">
        <v>293</v>
      </c>
      <c r="AO143" s="80" t="s">
        <v>303</v>
      </c>
      <c r="AP143" s="80" t="b">
        <v>0</v>
      </c>
      <c r="AQ143" s="88" t="s">
        <v>1525</v>
      </c>
      <c r="AR143" s="80" t="s">
        <v>493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241</v>
      </c>
      <c r="B144" s="65" t="s">
        <v>1239</v>
      </c>
      <c r="C144" s="66" t="s">
        <v>862</v>
      </c>
      <c r="D144" s="67">
        <v>3</v>
      </c>
      <c r="E144" s="68" t="s">
        <v>132</v>
      </c>
      <c r="F144" s="69">
        <v>32</v>
      </c>
      <c r="G144" s="66"/>
      <c r="H144" s="70"/>
      <c r="I144" s="71"/>
      <c r="J144" s="71"/>
      <c r="K144" s="34" t="s">
        <v>65</v>
      </c>
      <c r="L144" s="78">
        <v>144</v>
      </c>
      <c r="M144" s="78"/>
      <c r="N144" s="73"/>
      <c r="O144" s="80" t="s">
        <v>258</v>
      </c>
      <c r="P144" s="82">
        <v>43740.730520833335</v>
      </c>
      <c r="Q144" s="80" t="s">
        <v>1280</v>
      </c>
      <c r="R144" s="84" t="s">
        <v>1323</v>
      </c>
      <c r="S144" s="80" t="s">
        <v>264</v>
      </c>
      <c r="T144" s="80" t="s">
        <v>1349</v>
      </c>
      <c r="U144" s="80"/>
      <c r="V144" s="84" t="s">
        <v>277</v>
      </c>
      <c r="W144" s="82">
        <v>43740.730520833335</v>
      </c>
      <c r="X144" s="86">
        <v>43740</v>
      </c>
      <c r="Y144" s="88" t="s">
        <v>1399</v>
      </c>
      <c r="Z144" s="84" t="s">
        <v>1446</v>
      </c>
      <c r="AA144" s="80"/>
      <c r="AB144" s="80"/>
      <c r="AC144" s="88" t="s">
        <v>1496</v>
      </c>
      <c r="AD144" s="88" t="s">
        <v>1525</v>
      </c>
      <c r="AE144" s="80" t="b">
        <v>0</v>
      </c>
      <c r="AF144" s="80">
        <v>3</v>
      </c>
      <c r="AG144" s="88" t="s">
        <v>295</v>
      </c>
      <c r="AH144" s="80" t="b">
        <v>1</v>
      </c>
      <c r="AI144" s="80" t="s">
        <v>298</v>
      </c>
      <c r="AJ144" s="80"/>
      <c r="AK144" s="88" t="s">
        <v>1536</v>
      </c>
      <c r="AL144" s="80" t="b">
        <v>0</v>
      </c>
      <c r="AM144" s="80">
        <v>0</v>
      </c>
      <c r="AN144" s="88" t="s">
        <v>293</v>
      </c>
      <c r="AO144" s="80" t="s">
        <v>303</v>
      </c>
      <c r="AP144" s="80" t="b">
        <v>0</v>
      </c>
      <c r="AQ144" s="88" t="s">
        <v>1525</v>
      </c>
      <c r="AR144" s="80" t="s">
        <v>493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241</v>
      </c>
      <c r="B145" s="65" t="s">
        <v>1240</v>
      </c>
      <c r="C145" s="66" t="s">
        <v>862</v>
      </c>
      <c r="D145" s="67">
        <v>3</v>
      </c>
      <c r="E145" s="68" t="s">
        <v>132</v>
      </c>
      <c r="F145" s="69">
        <v>32</v>
      </c>
      <c r="G145" s="66"/>
      <c r="H145" s="70"/>
      <c r="I145" s="71"/>
      <c r="J145" s="71"/>
      <c r="K145" s="34" t="s">
        <v>65</v>
      </c>
      <c r="L145" s="78">
        <v>145</v>
      </c>
      <c r="M145" s="78"/>
      <c r="N145" s="73"/>
      <c r="O145" s="80" t="s">
        <v>258</v>
      </c>
      <c r="P145" s="82">
        <v>43740.730520833335</v>
      </c>
      <c r="Q145" s="80" t="s">
        <v>1280</v>
      </c>
      <c r="R145" s="84" t="s">
        <v>1323</v>
      </c>
      <c r="S145" s="80" t="s">
        <v>264</v>
      </c>
      <c r="T145" s="80" t="s">
        <v>1349</v>
      </c>
      <c r="U145" s="80"/>
      <c r="V145" s="84" t="s">
        <v>277</v>
      </c>
      <c r="W145" s="82">
        <v>43740.730520833335</v>
      </c>
      <c r="X145" s="86">
        <v>43740</v>
      </c>
      <c r="Y145" s="88" t="s">
        <v>1399</v>
      </c>
      <c r="Z145" s="84" t="s">
        <v>1446</v>
      </c>
      <c r="AA145" s="80"/>
      <c r="AB145" s="80"/>
      <c r="AC145" s="88" t="s">
        <v>1496</v>
      </c>
      <c r="AD145" s="88" t="s">
        <v>1525</v>
      </c>
      <c r="AE145" s="80" t="b">
        <v>0</v>
      </c>
      <c r="AF145" s="80">
        <v>3</v>
      </c>
      <c r="AG145" s="88" t="s">
        <v>295</v>
      </c>
      <c r="AH145" s="80" t="b">
        <v>1</v>
      </c>
      <c r="AI145" s="80" t="s">
        <v>298</v>
      </c>
      <c r="AJ145" s="80"/>
      <c r="AK145" s="88" t="s">
        <v>1536</v>
      </c>
      <c r="AL145" s="80" t="b">
        <v>0</v>
      </c>
      <c r="AM145" s="80">
        <v>0</v>
      </c>
      <c r="AN145" s="88" t="s">
        <v>293</v>
      </c>
      <c r="AO145" s="80" t="s">
        <v>303</v>
      </c>
      <c r="AP145" s="80" t="b">
        <v>0</v>
      </c>
      <c r="AQ145" s="88" t="s">
        <v>1525</v>
      </c>
      <c r="AR145" s="80" t="s">
        <v>493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5" t="s">
        <v>241</v>
      </c>
      <c r="B146" s="65" t="s">
        <v>247</v>
      </c>
      <c r="C146" s="66" t="s">
        <v>2074</v>
      </c>
      <c r="D146" s="67">
        <v>10</v>
      </c>
      <c r="E146" s="68" t="s">
        <v>136</v>
      </c>
      <c r="F146" s="69">
        <v>15.75</v>
      </c>
      <c r="G146" s="66"/>
      <c r="H146" s="70"/>
      <c r="I146" s="71"/>
      <c r="J146" s="71"/>
      <c r="K146" s="34" t="s">
        <v>65</v>
      </c>
      <c r="L146" s="78">
        <v>146</v>
      </c>
      <c r="M146" s="78"/>
      <c r="N146" s="73"/>
      <c r="O146" s="80" t="s">
        <v>258</v>
      </c>
      <c r="P146" s="82">
        <v>43677.764085648145</v>
      </c>
      <c r="Q146" s="80" t="s">
        <v>1268</v>
      </c>
      <c r="R146" s="84" t="s">
        <v>1319</v>
      </c>
      <c r="S146" s="80" t="s">
        <v>264</v>
      </c>
      <c r="T146" s="80" t="s">
        <v>1340</v>
      </c>
      <c r="U146" s="80"/>
      <c r="V146" s="84" t="s">
        <v>277</v>
      </c>
      <c r="W146" s="82">
        <v>43677.764085648145</v>
      </c>
      <c r="X146" s="86">
        <v>43677</v>
      </c>
      <c r="Y146" s="88" t="s">
        <v>1388</v>
      </c>
      <c r="Z146" s="84" t="s">
        <v>1434</v>
      </c>
      <c r="AA146" s="80"/>
      <c r="AB146" s="80"/>
      <c r="AC146" s="88" t="s">
        <v>1484</v>
      </c>
      <c r="AD146" s="80"/>
      <c r="AE146" s="80" t="b">
        <v>0</v>
      </c>
      <c r="AF146" s="80">
        <v>34</v>
      </c>
      <c r="AG146" s="88" t="s">
        <v>293</v>
      </c>
      <c r="AH146" s="80" t="b">
        <v>1</v>
      </c>
      <c r="AI146" s="80" t="s">
        <v>298</v>
      </c>
      <c r="AJ146" s="80"/>
      <c r="AK146" s="88" t="s">
        <v>1532</v>
      </c>
      <c r="AL146" s="80" t="b">
        <v>0</v>
      </c>
      <c r="AM146" s="80">
        <v>0</v>
      </c>
      <c r="AN146" s="88" t="s">
        <v>293</v>
      </c>
      <c r="AO146" s="80" t="s">
        <v>303</v>
      </c>
      <c r="AP146" s="80" t="b">
        <v>0</v>
      </c>
      <c r="AQ146" s="88" t="s">
        <v>1484</v>
      </c>
      <c r="AR146" s="80" t="s">
        <v>493</v>
      </c>
      <c r="AS146" s="80">
        <v>0</v>
      </c>
      <c r="AT146" s="80">
        <v>0</v>
      </c>
      <c r="AU146" s="80"/>
      <c r="AV146" s="80"/>
      <c r="AW146" s="80"/>
      <c r="AX146" s="80"/>
      <c r="AY146" s="80"/>
      <c r="AZ146" s="80"/>
      <c r="BA146" s="80"/>
      <c r="BB146" s="80"/>
      <c r="BC146" s="80">
        <v>6</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241</v>
      </c>
      <c r="B147" s="65" t="s">
        <v>247</v>
      </c>
      <c r="C147" s="66" t="s">
        <v>2074</v>
      </c>
      <c r="D147" s="67">
        <v>10</v>
      </c>
      <c r="E147" s="68" t="s">
        <v>136</v>
      </c>
      <c r="F147" s="69">
        <v>15.75</v>
      </c>
      <c r="G147" s="66"/>
      <c r="H147" s="70"/>
      <c r="I147" s="71"/>
      <c r="J147" s="71"/>
      <c r="K147" s="34" t="s">
        <v>65</v>
      </c>
      <c r="L147" s="78">
        <v>147</v>
      </c>
      <c r="M147" s="78"/>
      <c r="N147" s="73"/>
      <c r="O147" s="80" t="s">
        <v>258</v>
      </c>
      <c r="P147" s="82">
        <v>43696.384467592594</v>
      </c>
      <c r="Q147" s="80" t="s">
        <v>1271</v>
      </c>
      <c r="R147" s="84" t="s">
        <v>1320</v>
      </c>
      <c r="S147" s="80" t="s">
        <v>264</v>
      </c>
      <c r="T147" s="80" t="s">
        <v>1343</v>
      </c>
      <c r="U147" s="80"/>
      <c r="V147" s="84" t="s">
        <v>277</v>
      </c>
      <c r="W147" s="82">
        <v>43696.384467592594</v>
      </c>
      <c r="X147" s="86">
        <v>43696</v>
      </c>
      <c r="Y147" s="88" t="s">
        <v>1391</v>
      </c>
      <c r="Z147" s="84" t="s">
        <v>1437</v>
      </c>
      <c r="AA147" s="80"/>
      <c r="AB147" s="80"/>
      <c r="AC147" s="88" t="s">
        <v>1487</v>
      </c>
      <c r="AD147" s="88" t="s">
        <v>1491</v>
      </c>
      <c r="AE147" s="80" t="b">
        <v>0</v>
      </c>
      <c r="AF147" s="80">
        <v>3</v>
      </c>
      <c r="AG147" s="88" t="s">
        <v>295</v>
      </c>
      <c r="AH147" s="80" t="b">
        <v>1</v>
      </c>
      <c r="AI147" s="80" t="s">
        <v>298</v>
      </c>
      <c r="AJ147" s="80"/>
      <c r="AK147" s="88" t="s">
        <v>1533</v>
      </c>
      <c r="AL147" s="80" t="b">
        <v>0</v>
      </c>
      <c r="AM147" s="80">
        <v>0</v>
      </c>
      <c r="AN147" s="88" t="s">
        <v>293</v>
      </c>
      <c r="AO147" s="80" t="s">
        <v>303</v>
      </c>
      <c r="AP147" s="80" t="b">
        <v>0</v>
      </c>
      <c r="AQ147" s="88" t="s">
        <v>1491</v>
      </c>
      <c r="AR147" s="80" t="s">
        <v>493</v>
      </c>
      <c r="AS147" s="80">
        <v>0</v>
      </c>
      <c r="AT147" s="80">
        <v>0</v>
      </c>
      <c r="AU147" s="80"/>
      <c r="AV147" s="80"/>
      <c r="AW147" s="80"/>
      <c r="AX147" s="80"/>
      <c r="AY147" s="80"/>
      <c r="AZ147" s="80"/>
      <c r="BA147" s="80"/>
      <c r="BB147" s="80"/>
      <c r="BC147" s="80">
        <v>6</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241</v>
      </c>
      <c r="B148" s="65" t="s">
        <v>247</v>
      </c>
      <c r="C148" s="66" t="s">
        <v>2074</v>
      </c>
      <c r="D148" s="67">
        <v>10</v>
      </c>
      <c r="E148" s="68" t="s">
        <v>136</v>
      </c>
      <c r="F148" s="69">
        <v>15.75</v>
      </c>
      <c r="G148" s="66"/>
      <c r="H148" s="70"/>
      <c r="I148" s="71"/>
      <c r="J148" s="71"/>
      <c r="K148" s="34" t="s">
        <v>65</v>
      </c>
      <c r="L148" s="78">
        <v>148</v>
      </c>
      <c r="M148" s="78"/>
      <c r="N148" s="73"/>
      <c r="O148" s="80" t="s">
        <v>258</v>
      </c>
      <c r="P148" s="82">
        <v>43727.374375</v>
      </c>
      <c r="Q148" s="80" t="s">
        <v>1270</v>
      </c>
      <c r="R148" s="80"/>
      <c r="S148" s="80"/>
      <c r="T148" s="80" t="s">
        <v>1342</v>
      </c>
      <c r="U148" s="84" t="s">
        <v>1375</v>
      </c>
      <c r="V148" s="84" t="s">
        <v>1375</v>
      </c>
      <c r="W148" s="82">
        <v>43727.374375</v>
      </c>
      <c r="X148" s="86">
        <v>43727</v>
      </c>
      <c r="Y148" s="88" t="s">
        <v>1390</v>
      </c>
      <c r="Z148" s="84" t="s">
        <v>1436</v>
      </c>
      <c r="AA148" s="80"/>
      <c r="AB148" s="80"/>
      <c r="AC148" s="88" t="s">
        <v>1486</v>
      </c>
      <c r="AD148" s="88" t="s">
        <v>1485</v>
      </c>
      <c r="AE148" s="80" t="b">
        <v>0</v>
      </c>
      <c r="AF148" s="80">
        <v>4</v>
      </c>
      <c r="AG148" s="88" t="s">
        <v>295</v>
      </c>
      <c r="AH148" s="80" t="b">
        <v>0</v>
      </c>
      <c r="AI148" s="80" t="s">
        <v>298</v>
      </c>
      <c r="AJ148" s="80"/>
      <c r="AK148" s="88" t="s">
        <v>293</v>
      </c>
      <c r="AL148" s="80" t="b">
        <v>0</v>
      </c>
      <c r="AM148" s="80">
        <v>0</v>
      </c>
      <c r="AN148" s="88" t="s">
        <v>293</v>
      </c>
      <c r="AO148" s="80" t="s">
        <v>303</v>
      </c>
      <c r="AP148" s="80" t="b">
        <v>0</v>
      </c>
      <c r="AQ148" s="88" t="s">
        <v>1485</v>
      </c>
      <c r="AR148" s="80" t="s">
        <v>493</v>
      </c>
      <c r="AS148" s="80">
        <v>0</v>
      </c>
      <c r="AT148" s="80">
        <v>0</v>
      </c>
      <c r="AU148" s="80"/>
      <c r="AV148" s="80"/>
      <c r="AW148" s="80"/>
      <c r="AX148" s="80"/>
      <c r="AY148" s="80"/>
      <c r="AZ148" s="80"/>
      <c r="BA148" s="80"/>
      <c r="BB148" s="80"/>
      <c r="BC148" s="80">
        <v>6</v>
      </c>
      <c r="BD148" s="79" t="str">
        <f>REPLACE(INDEX(GroupVertices[Group],MATCH(Edges[[#This Row],[Vertex 1]],GroupVertices[Vertex],0)),1,1,"")</f>
        <v>1</v>
      </c>
      <c r="BE148" s="79" t="str">
        <f>REPLACE(INDEX(GroupVertices[Group],MATCH(Edges[[#This Row],[Vertex 2]],GroupVertices[Vertex],0)),1,1,"")</f>
        <v>1</v>
      </c>
      <c r="BF148" s="48"/>
      <c r="BG148" s="49"/>
      <c r="BH148" s="48"/>
      <c r="BI148" s="49"/>
      <c r="BJ148" s="48"/>
      <c r="BK148" s="49"/>
      <c r="BL148" s="48"/>
      <c r="BM148" s="49"/>
      <c r="BN148" s="48"/>
    </row>
    <row r="149" spans="1:66" ht="15">
      <c r="A149" s="65" t="s">
        <v>241</v>
      </c>
      <c r="B149" s="65" t="s">
        <v>247</v>
      </c>
      <c r="C149" s="66" t="s">
        <v>2074</v>
      </c>
      <c r="D149" s="67">
        <v>10</v>
      </c>
      <c r="E149" s="68" t="s">
        <v>136</v>
      </c>
      <c r="F149" s="69">
        <v>15.75</v>
      </c>
      <c r="G149" s="66"/>
      <c r="H149" s="70"/>
      <c r="I149" s="71"/>
      <c r="J149" s="71"/>
      <c r="K149" s="34" t="s">
        <v>65</v>
      </c>
      <c r="L149" s="78">
        <v>149</v>
      </c>
      <c r="M149" s="78"/>
      <c r="N149" s="73"/>
      <c r="O149" s="80" t="s">
        <v>258</v>
      </c>
      <c r="P149" s="82">
        <v>43727.374375</v>
      </c>
      <c r="Q149" s="80" t="s">
        <v>1272</v>
      </c>
      <c r="R149" s="80"/>
      <c r="S149" s="80"/>
      <c r="T149" s="80" t="s">
        <v>1344</v>
      </c>
      <c r="U149" s="80"/>
      <c r="V149" s="84" t="s">
        <v>277</v>
      </c>
      <c r="W149" s="82">
        <v>43727.374375</v>
      </c>
      <c r="X149" s="86">
        <v>43727</v>
      </c>
      <c r="Y149" s="88" t="s">
        <v>1390</v>
      </c>
      <c r="Z149" s="84" t="s">
        <v>1438</v>
      </c>
      <c r="AA149" s="80"/>
      <c r="AB149" s="80"/>
      <c r="AC149" s="88" t="s">
        <v>1488</v>
      </c>
      <c r="AD149" s="88" t="s">
        <v>1486</v>
      </c>
      <c r="AE149" s="80" t="b">
        <v>0</v>
      </c>
      <c r="AF149" s="80">
        <v>4</v>
      </c>
      <c r="AG149" s="88" t="s">
        <v>295</v>
      </c>
      <c r="AH149" s="80" t="b">
        <v>0</v>
      </c>
      <c r="AI149" s="80" t="s">
        <v>298</v>
      </c>
      <c r="AJ149" s="80"/>
      <c r="AK149" s="88" t="s">
        <v>293</v>
      </c>
      <c r="AL149" s="80" t="b">
        <v>0</v>
      </c>
      <c r="AM149" s="80">
        <v>0</v>
      </c>
      <c r="AN149" s="88" t="s">
        <v>293</v>
      </c>
      <c r="AO149" s="80" t="s">
        <v>303</v>
      </c>
      <c r="AP149" s="80" t="b">
        <v>0</v>
      </c>
      <c r="AQ149" s="88" t="s">
        <v>1486</v>
      </c>
      <c r="AR149" s="80" t="s">
        <v>493</v>
      </c>
      <c r="AS149" s="80">
        <v>0</v>
      </c>
      <c r="AT149" s="80">
        <v>0</v>
      </c>
      <c r="AU149" s="80"/>
      <c r="AV149" s="80"/>
      <c r="AW149" s="80"/>
      <c r="AX149" s="80"/>
      <c r="AY149" s="80"/>
      <c r="AZ149" s="80"/>
      <c r="BA149" s="80"/>
      <c r="BB149" s="80"/>
      <c r="BC149" s="80">
        <v>6</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5" t="s">
        <v>241</v>
      </c>
      <c r="B150" s="65" t="s">
        <v>247</v>
      </c>
      <c r="C150" s="66" t="s">
        <v>2074</v>
      </c>
      <c r="D150" s="67">
        <v>10</v>
      </c>
      <c r="E150" s="68" t="s">
        <v>136</v>
      </c>
      <c r="F150" s="69">
        <v>15.75</v>
      </c>
      <c r="G150" s="66"/>
      <c r="H150" s="70"/>
      <c r="I150" s="71"/>
      <c r="J150" s="71"/>
      <c r="K150" s="34" t="s">
        <v>65</v>
      </c>
      <c r="L150" s="78">
        <v>150</v>
      </c>
      <c r="M150" s="78"/>
      <c r="N150" s="73"/>
      <c r="O150" s="80" t="s">
        <v>258</v>
      </c>
      <c r="P150" s="82">
        <v>43727.63489583333</v>
      </c>
      <c r="Q150" s="80" t="s">
        <v>1273</v>
      </c>
      <c r="R150" s="80"/>
      <c r="S150" s="80"/>
      <c r="T150" s="80" t="s">
        <v>1345</v>
      </c>
      <c r="U150" s="84" t="s">
        <v>1376</v>
      </c>
      <c r="V150" s="84" t="s">
        <v>1376</v>
      </c>
      <c r="W150" s="82">
        <v>43727.63489583333</v>
      </c>
      <c r="X150" s="86">
        <v>43727</v>
      </c>
      <c r="Y150" s="88" t="s">
        <v>1392</v>
      </c>
      <c r="Z150" s="84" t="s">
        <v>1439</v>
      </c>
      <c r="AA150" s="80"/>
      <c r="AB150" s="80"/>
      <c r="AC150" s="88" t="s">
        <v>1489</v>
      </c>
      <c r="AD150" s="88" t="s">
        <v>1488</v>
      </c>
      <c r="AE150" s="80" t="b">
        <v>0</v>
      </c>
      <c r="AF150" s="80">
        <v>3</v>
      </c>
      <c r="AG150" s="88" t="s">
        <v>295</v>
      </c>
      <c r="AH150" s="80" t="b">
        <v>0</v>
      </c>
      <c r="AI150" s="80" t="s">
        <v>298</v>
      </c>
      <c r="AJ150" s="80"/>
      <c r="AK150" s="88" t="s">
        <v>293</v>
      </c>
      <c r="AL150" s="80" t="b">
        <v>0</v>
      </c>
      <c r="AM150" s="80">
        <v>0</v>
      </c>
      <c r="AN150" s="88" t="s">
        <v>293</v>
      </c>
      <c r="AO150" s="80" t="s">
        <v>303</v>
      </c>
      <c r="AP150" s="80" t="b">
        <v>0</v>
      </c>
      <c r="AQ150" s="88" t="s">
        <v>1488</v>
      </c>
      <c r="AR150" s="80" t="s">
        <v>493</v>
      </c>
      <c r="AS150" s="80">
        <v>0</v>
      </c>
      <c r="AT150" s="80">
        <v>0</v>
      </c>
      <c r="AU150" s="80"/>
      <c r="AV150" s="80"/>
      <c r="AW150" s="80"/>
      <c r="AX150" s="80"/>
      <c r="AY150" s="80"/>
      <c r="AZ150" s="80"/>
      <c r="BA150" s="80"/>
      <c r="BB150" s="80"/>
      <c r="BC150" s="80">
        <v>6</v>
      </c>
      <c r="BD150" s="79" t="str">
        <f>REPLACE(INDEX(GroupVertices[Group],MATCH(Edges[[#This Row],[Vertex 1]],GroupVertices[Vertex],0)),1,1,"")</f>
        <v>1</v>
      </c>
      <c r="BE150" s="79" t="str">
        <f>REPLACE(INDEX(GroupVertices[Group],MATCH(Edges[[#This Row],[Vertex 2]],GroupVertices[Vertex],0)),1,1,"")</f>
        <v>1</v>
      </c>
      <c r="BF150" s="48">
        <v>4</v>
      </c>
      <c r="BG150" s="49">
        <v>10</v>
      </c>
      <c r="BH150" s="48">
        <v>0</v>
      </c>
      <c r="BI150" s="49">
        <v>0</v>
      </c>
      <c r="BJ150" s="48">
        <v>0</v>
      </c>
      <c r="BK150" s="49">
        <v>0</v>
      </c>
      <c r="BL150" s="48">
        <v>36</v>
      </c>
      <c r="BM150" s="49">
        <v>90</v>
      </c>
      <c r="BN150" s="48">
        <v>40</v>
      </c>
    </row>
    <row r="151" spans="1:66" ht="15">
      <c r="A151" s="65" t="s">
        <v>241</v>
      </c>
      <c r="B151" s="65" t="s">
        <v>247</v>
      </c>
      <c r="C151" s="66" t="s">
        <v>2074</v>
      </c>
      <c r="D151" s="67">
        <v>10</v>
      </c>
      <c r="E151" s="68" t="s">
        <v>136</v>
      </c>
      <c r="F151" s="69">
        <v>15.75</v>
      </c>
      <c r="G151" s="66"/>
      <c r="H151" s="70"/>
      <c r="I151" s="71"/>
      <c r="J151" s="71"/>
      <c r="K151" s="34" t="s">
        <v>65</v>
      </c>
      <c r="L151" s="78">
        <v>151</v>
      </c>
      <c r="M151" s="78"/>
      <c r="N151" s="73"/>
      <c r="O151" s="80" t="s">
        <v>258</v>
      </c>
      <c r="P151" s="82">
        <v>43740.730520833335</v>
      </c>
      <c r="Q151" s="80" t="s">
        <v>1280</v>
      </c>
      <c r="R151" s="84" t="s">
        <v>1323</v>
      </c>
      <c r="S151" s="80" t="s">
        <v>264</v>
      </c>
      <c r="T151" s="80" t="s">
        <v>1349</v>
      </c>
      <c r="U151" s="80"/>
      <c r="V151" s="84" t="s">
        <v>277</v>
      </c>
      <c r="W151" s="82">
        <v>43740.730520833335</v>
      </c>
      <c r="X151" s="86">
        <v>43740</v>
      </c>
      <c r="Y151" s="88" t="s">
        <v>1399</v>
      </c>
      <c r="Z151" s="84" t="s">
        <v>1446</v>
      </c>
      <c r="AA151" s="80"/>
      <c r="AB151" s="80"/>
      <c r="AC151" s="88" t="s">
        <v>1496</v>
      </c>
      <c r="AD151" s="88" t="s">
        <v>1525</v>
      </c>
      <c r="AE151" s="80" t="b">
        <v>0</v>
      </c>
      <c r="AF151" s="80">
        <v>3</v>
      </c>
      <c r="AG151" s="88" t="s">
        <v>295</v>
      </c>
      <c r="AH151" s="80" t="b">
        <v>1</v>
      </c>
      <c r="AI151" s="80" t="s">
        <v>298</v>
      </c>
      <c r="AJ151" s="80"/>
      <c r="AK151" s="88" t="s">
        <v>1536</v>
      </c>
      <c r="AL151" s="80" t="b">
        <v>0</v>
      </c>
      <c r="AM151" s="80">
        <v>0</v>
      </c>
      <c r="AN151" s="88" t="s">
        <v>293</v>
      </c>
      <c r="AO151" s="80" t="s">
        <v>303</v>
      </c>
      <c r="AP151" s="80" t="b">
        <v>0</v>
      </c>
      <c r="AQ151" s="88" t="s">
        <v>1525</v>
      </c>
      <c r="AR151" s="80" t="s">
        <v>493</v>
      </c>
      <c r="AS151" s="80">
        <v>0</v>
      </c>
      <c r="AT151" s="80">
        <v>0</v>
      </c>
      <c r="AU151" s="80"/>
      <c r="AV151" s="80"/>
      <c r="AW151" s="80"/>
      <c r="AX151" s="80"/>
      <c r="AY151" s="80"/>
      <c r="AZ151" s="80"/>
      <c r="BA151" s="80"/>
      <c r="BB151" s="80"/>
      <c r="BC151" s="80">
        <v>6</v>
      </c>
      <c r="BD151" s="79" t="str">
        <f>REPLACE(INDEX(GroupVertices[Group],MATCH(Edges[[#This Row],[Vertex 1]],GroupVertices[Vertex],0)),1,1,"")</f>
        <v>1</v>
      </c>
      <c r="BE151" s="79" t="str">
        <f>REPLACE(INDEX(GroupVertices[Group],MATCH(Edges[[#This Row],[Vertex 2]],GroupVertices[Vertex],0)),1,1,"")</f>
        <v>1</v>
      </c>
      <c r="BF151" s="48">
        <v>1</v>
      </c>
      <c r="BG151" s="49">
        <v>2.9411764705882355</v>
      </c>
      <c r="BH151" s="48">
        <v>0</v>
      </c>
      <c r="BI151" s="49">
        <v>0</v>
      </c>
      <c r="BJ151" s="48">
        <v>0</v>
      </c>
      <c r="BK151" s="49">
        <v>0</v>
      </c>
      <c r="BL151" s="48">
        <v>33</v>
      </c>
      <c r="BM151" s="49">
        <v>97.05882352941177</v>
      </c>
      <c r="BN151" s="48">
        <v>34</v>
      </c>
    </row>
    <row r="152" spans="1:66" ht="15">
      <c r="A152" s="65" t="s">
        <v>241</v>
      </c>
      <c r="B152" s="65" t="s">
        <v>1241</v>
      </c>
      <c r="C152" s="66" t="s">
        <v>862</v>
      </c>
      <c r="D152" s="67">
        <v>3</v>
      </c>
      <c r="E152" s="68" t="s">
        <v>132</v>
      </c>
      <c r="F152" s="69">
        <v>32</v>
      </c>
      <c r="G152" s="66"/>
      <c r="H152" s="70"/>
      <c r="I152" s="71"/>
      <c r="J152" s="71"/>
      <c r="K152" s="34" t="s">
        <v>65</v>
      </c>
      <c r="L152" s="78">
        <v>152</v>
      </c>
      <c r="M152" s="78"/>
      <c r="N152" s="73"/>
      <c r="O152" s="80" t="s">
        <v>258</v>
      </c>
      <c r="P152" s="82">
        <v>43740.73056712963</v>
      </c>
      <c r="Q152" s="80" t="s">
        <v>1281</v>
      </c>
      <c r="R152" s="80"/>
      <c r="S152" s="80"/>
      <c r="T152" s="80" t="s">
        <v>1351</v>
      </c>
      <c r="U152" s="84" t="s">
        <v>1378</v>
      </c>
      <c r="V152" s="84" t="s">
        <v>1378</v>
      </c>
      <c r="W152" s="82">
        <v>43740.73056712963</v>
      </c>
      <c r="X152" s="86">
        <v>43740</v>
      </c>
      <c r="Y152" s="88" t="s">
        <v>1400</v>
      </c>
      <c r="Z152" s="84" t="s">
        <v>1447</v>
      </c>
      <c r="AA152" s="80"/>
      <c r="AB152" s="80"/>
      <c r="AC152" s="88" t="s">
        <v>1497</v>
      </c>
      <c r="AD152" s="88" t="s">
        <v>1496</v>
      </c>
      <c r="AE152" s="80" t="b">
        <v>0</v>
      </c>
      <c r="AF152" s="80">
        <v>3</v>
      </c>
      <c r="AG152" s="88" t="s">
        <v>295</v>
      </c>
      <c r="AH152" s="80" t="b">
        <v>0</v>
      </c>
      <c r="AI152" s="80" t="s">
        <v>298</v>
      </c>
      <c r="AJ152" s="80"/>
      <c r="AK152" s="88" t="s">
        <v>293</v>
      </c>
      <c r="AL152" s="80" t="b">
        <v>0</v>
      </c>
      <c r="AM152" s="80">
        <v>0</v>
      </c>
      <c r="AN152" s="88" t="s">
        <v>293</v>
      </c>
      <c r="AO152" s="80" t="s">
        <v>303</v>
      </c>
      <c r="AP152" s="80" t="b">
        <v>0</v>
      </c>
      <c r="AQ152" s="88" t="s">
        <v>1496</v>
      </c>
      <c r="AR152" s="80" t="s">
        <v>493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8"/>
      <c r="BG152" s="49"/>
      <c r="BH152" s="48"/>
      <c r="BI152" s="49"/>
      <c r="BJ152" s="48"/>
      <c r="BK152" s="49"/>
      <c r="BL152" s="48"/>
      <c r="BM152" s="49"/>
      <c r="BN152" s="48"/>
    </row>
    <row r="153" spans="1:66" ht="15">
      <c r="A153" s="65" t="s">
        <v>241</v>
      </c>
      <c r="B153" s="65" t="s">
        <v>1242</v>
      </c>
      <c r="C153" s="66" t="s">
        <v>862</v>
      </c>
      <c r="D153" s="67">
        <v>3</v>
      </c>
      <c r="E153" s="68" t="s">
        <v>132</v>
      </c>
      <c r="F153" s="69">
        <v>32</v>
      </c>
      <c r="G153" s="66"/>
      <c r="H153" s="70"/>
      <c r="I153" s="71"/>
      <c r="J153" s="71"/>
      <c r="K153" s="34" t="s">
        <v>65</v>
      </c>
      <c r="L153" s="78">
        <v>153</v>
      </c>
      <c r="M153" s="78"/>
      <c r="N153" s="73"/>
      <c r="O153" s="80" t="s">
        <v>258</v>
      </c>
      <c r="P153" s="82">
        <v>43740.73056712963</v>
      </c>
      <c r="Q153" s="80" t="s">
        <v>1281</v>
      </c>
      <c r="R153" s="80"/>
      <c r="S153" s="80"/>
      <c r="T153" s="80" t="s">
        <v>1351</v>
      </c>
      <c r="U153" s="84" t="s">
        <v>1378</v>
      </c>
      <c r="V153" s="84" t="s">
        <v>1378</v>
      </c>
      <c r="W153" s="82">
        <v>43740.73056712963</v>
      </c>
      <c r="X153" s="86">
        <v>43740</v>
      </c>
      <c r="Y153" s="88" t="s">
        <v>1400</v>
      </c>
      <c r="Z153" s="84" t="s">
        <v>1447</v>
      </c>
      <c r="AA153" s="80"/>
      <c r="AB153" s="80"/>
      <c r="AC153" s="88" t="s">
        <v>1497</v>
      </c>
      <c r="AD153" s="88" t="s">
        <v>1496</v>
      </c>
      <c r="AE153" s="80" t="b">
        <v>0</v>
      </c>
      <c r="AF153" s="80">
        <v>3</v>
      </c>
      <c r="AG153" s="88" t="s">
        <v>295</v>
      </c>
      <c r="AH153" s="80" t="b">
        <v>0</v>
      </c>
      <c r="AI153" s="80" t="s">
        <v>298</v>
      </c>
      <c r="AJ153" s="80"/>
      <c r="AK153" s="88" t="s">
        <v>293</v>
      </c>
      <c r="AL153" s="80" t="b">
        <v>0</v>
      </c>
      <c r="AM153" s="80">
        <v>0</v>
      </c>
      <c r="AN153" s="88" t="s">
        <v>293</v>
      </c>
      <c r="AO153" s="80" t="s">
        <v>303</v>
      </c>
      <c r="AP153" s="80" t="b">
        <v>0</v>
      </c>
      <c r="AQ153" s="88" t="s">
        <v>1496</v>
      </c>
      <c r="AR153" s="80" t="s">
        <v>493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8">
        <v>2</v>
      </c>
      <c r="BG153" s="49">
        <v>5.128205128205129</v>
      </c>
      <c r="BH153" s="48">
        <v>0</v>
      </c>
      <c r="BI153" s="49">
        <v>0</v>
      </c>
      <c r="BJ153" s="48">
        <v>0</v>
      </c>
      <c r="BK153" s="49">
        <v>0</v>
      </c>
      <c r="BL153" s="48">
        <v>37</v>
      </c>
      <c r="BM153" s="49">
        <v>94.87179487179488</v>
      </c>
      <c r="BN153" s="48">
        <v>39</v>
      </c>
    </row>
    <row r="154" spans="1:66" ht="15">
      <c r="A154" s="65" t="s">
        <v>241</v>
      </c>
      <c r="B154" s="65" t="s">
        <v>1243</v>
      </c>
      <c r="C154" s="66" t="s">
        <v>862</v>
      </c>
      <c r="D154" s="67">
        <v>3</v>
      </c>
      <c r="E154" s="68" t="s">
        <v>132</v>
      </c>
      <c r="F154" s="69">
        <v>32</v>
      </c>
      <c r="G154" s="66"/>
      <c r="H154" s="70"/>
      <c r="I154" s="71"/>
      <c r="J154" s="71"/>
      <c r="K154" s="34" t="s">
        <v>65</v>
      </c>
      <c r="L154" s="78">
        <v>154</v>
      </c>
      <c r="M154" s="78"/>
      <c r="N154" s="73"/>
      <c r="O154" s="80" t="s">
        <v>258</v>
      </c>
      <c r="P154" s="82">
        <v>43746.68145833333</v>
      </c>
      <c r="Q154" s="80" t="s">
        <v>1282</v>
      </c>
      <c r="R154" s="80"/>
      <c r="S154" s="80"/>
      <c r="T154" s="80" t="s">
        <v>1352</v>
      </c>
      <c r="U154" s="80"/>
      <c r="V154" s="84" t="s">
        <v>277</v>
      </c>
      <c r="W154" s="82">
        <v>43746.68145833333</v>
      </c>
      <c r="X154" s="86">
        <v>43746</v>
      </c>
      <c r="Y154" s="88" t="s">
        <v>1401</v>
      </c>
      <c r="Z154" s="84" t="s">
        <v>1448</v>
      </c>
      <c r="AA154" s="80"/>
      <c r="AB154" s="80"/>
      <c r="AC154" s="88" t="s">
        <v>1498</v>
      </c>
      <c r="AD154" s="88" t="s">
        <v>1527</v>
      </c>
      <c r="AE154" s="80" t="b">
        <v>0</v>
      </c>
      <c r="AF154" s="80">
        <v>1</v>
      </c>
      <c r="AG154" s="88" t="s">
        <v>295</v>
      </c>
      <c r="AH154" s="80" t="b">
        <v>0</v>
      </c>
      <c r="AI154" s="80" t="s">
        <v>298</v>
      </c>
      <c r="AJ154" s="80"/>
      <c r="AK154" s="88" t="s">
        <v>293</v>
      </c>
      <c r="AL154" s="80" t="b">
        <v>0</v>
      </c>
      <c r="AM154" s="80">
        <v>0</v>
      </c>
      <c r="AN154" s="88" t="s">
        <v>293</v>
      </c>
      <c r="AO154" s="80" t="s">
        <v>303</v>
      </c>
      <c r="AP154" s="80" t="b">
        <v>0</v>
      </c>
      <c r="AQ154" s="88" t="s">
        <v>1527</v>
      </c>
      <c r="AR154" s="80" t="s">
        <v>493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241</v>
      </c>
      <c r="B155" s="65" t="s">
        <v>1244</v>
      </c>
      <c r="C155" s="66" t="s">
        <v>863</v>
      </c>
      <c r="D155" s="67">
        <v>4.75</v>
      </c>
      <c r="E155" s="68" t="s">
        <v>136</v>
      </c>
      <c r="F155" s="69">
        <v>28.75</v>
      </c>
      <c r="G155" s="66"/>
      <c r="H155" s="70"/>
      <c r="I155" s="71"/>
      <c r="J155" s="71"/>
      <c r="K155" s="34" t="s">
        <v>65</v>
      </c>
      <c r="L155" s="78">
        <v>155</v>
      </c>
      <c r="M155" s="78"/>
      <c r="N155" s="73"/>
      <c r="O155" s="80" t="s">
        <v>258</v>
      </c>
      <c r="P155" s="82">
        <v>43746.68145833333</v>
      </c>
      <c r="Q155" s="80" t="s">
        <v>1282</v>
      </c>
      <c r="R155" s="80"/>
      <c r="S155" s="80"/>
      <c r="T155" s="80" t="s">
        <v>1352</v>
      </c>
      <c r="U155" s="80"/>
      <c r="V155" s="84" t="s">
        <v>277</v>
      </c>
      <c r="W155" s="82">
        <v>43746.68145833333</v>
      </c>
      <c r="X155" s="86">
        <v>43746</v>
      </c>
      <c r="Y155" s="88" t="s">
        <v>1401</v>
      </c>
      <c r="Z155" s="84" t="s">
        <v>1448</v>
      </c>
      <c r="AA155" s="80"/>
      <c r="AB155" s="80"/>
      <c r="AC155" s="88" t="s">
        <v>1498</v>
      </c>
      <c r="AD155" s="88" t="s">
        <v>1527</v>
      </c>
      <c r="AE155" s="80" t="b">
        <v>0</v>
      </c>
      <c r="AF155" s="80">
        <v>1</v>
      </c>
      <c r="AG155" s="88" t="s">
        <v>295</v>
      </c>
      <c r="AH155" s="80" t="b">
        <v>0</v>
      </c>
      <c r="AI155" s="80" t="s">
        <v>298</v>
      </c>
      <c r="AJ155" s="80"/>
      <c r="AK155" s="88" t="s">
        <v>293</v>
      </c>
      <c r="AL155" s="80" t="b">
        <v>0</v>
      </c>
      <c r="AM155" s="80">
        <v>0</v>
      </c>
      <c r="AN155" s="88" t="s">
        <v>293</v>
      </c>
      <c r="AO155" s="80" t="s">
        <v>303</v>
      </c>
      <c r="AP155" s="80" t="b">
        <v>0</v>
      </c>
      <c r="AQ155" s="88" t="s">
        <v>1527</v>
      </c>
      <c r="AR155" s="80" t="s">
        <v>493</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8">
        <v>0</v>
      </c>
      <c r="BG155" s="49">
        <v>0</v>
      </c>
      <c r="BH155" s="48">
        <v>0</v>
      </c>
      <c r="BI155" s="49">
        <v>0</v>
      </c>
      <c r="BJ155" s="48">
        <v>0</v>
      </c>
      <c r="BK155" s="49">
        <v>0</v>
      </c>
      <c r="BL155" s="48">
        <v>47</v>
      </c>
      <c r="BM155" s="49">
        <v>100</v>
      </c>
      <c r="BN155" s="48">
        <v>47</v>
      </c>
    </row>
    <row r="156" spans="1:66" ht="15">
      <c r="A156" s="65" t="s">
        <v>241</v>
      </c>
      <c r="B156" s="65" t="s">
        <v>1244</v>
      </c>
      <c r="C156" s="66" t="s">
        <v>863</v>
      </c>
      <c r="D156" s="67">
        <v>4.75</v>
      </c>
      <c r="E156" s="68" t="s">
        <v>136</v>
      </c>
      <c r="F156" s="69">
        <v>28.75</v>
      </c>
      <c r="G156" s="66"/>
      <c r="H156" s="70"/>
      <c r="I156" s="71"/>
      <c r="J156" s="71"/>
      <c r="K156" s="34" t="s">
        <v>65</v>
      </c>
      <c r="L156" s="78">
        <v>156</v>
      </c>
      <c r="M156" s="78"/>
      <c r="N156" s="73"/>
      <c r="O156" s="80" t="s">
        <v>258</v>
      </c>
      <c r="P156" s="82">
        <v>43748.706087962964</v>
      </c>
      <c r="Q156" s="80" t="s">
        <v>1283</v>
      </c>
      <c r="R156" s="80"/>
      <c r="S156" s="80"/>
      <c r="T156" s="80" t="s">
        <v>1353</v>
      </c>
      <c r="U156" s="84" t="s">
        <v>1379</v>
      </c>
      <c r="V156" s="84" t="s">
        <v>1379</v>
      </c>
      <c r="W156" s="82">
        <v>43748.706087962964</v>
      </c>
      <c r="X156" s="86">
        <v>43748</v>
      </c>
      <c r="Y156" s="88" t="s">
        <v>1402</v>
      </c>
      <c r="Z156" s="84" t="s">
        <v>1449</v>
      </c>
      <c r="AA156" s="80"/>
      <c r="AB156" s="80"/>
      <c r="AC156" s="88" t="s">
        <v>1499</v>
      </c>
      <c r="AD156" s="88" t="s">
        <v>1498</v>
      </c>
      <c r="AE156" s="80" t="b">
        <v>0</v>
      </c>
      <c r="AF156" s="80">
        <v>2</v>
      </c>
      <c r="AG156" s="88" t="s">
        <v>295</v>
      </c>
      <c r="AH156" s="80" t="b">
        <v>0</v>
      </c>
      <c r="AI156" s="80" t="s">
        <v>298</v>
      </c>
      <c r="AJ156" s="80"/>
      <c r="AK156" s="88" t="s">
        <v>293</v>
      </c>
      <c r="AL156" s="80" t="b">
        <v>0</v>
      </c>
      <c r="AM156" s="80">
        <v>0</v>
      </c>
      <c r="AN156" s="88" t="s">
        <v>293</v>
      </c>
      <c r="AO156" s="80" t="s">
        <v>303</v>
      </c>
      <c r="AP156" s="80" t="b">
        <v>0</v>
      </c>
      <c r="AQ156" s="88" t="s">
        <v>1498</v>
      </c>
      <c r="AR156" s="80" t="s">
        <v>493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8">
        <v>2</v>
      </c>
      <c r="BG156" s="49">
        <v>5.2631578947368425</v>
      </c>
      <c r="BH156" s="48">
        <v>0</v>
      </c>
      <c r="BI156" s="49">
        <v>0</v>
      </c>
      <c r="BJ156" s="48">
        <v>0</v>
      </c>
      <c r="BK156" s="49">
        <v>0</v>
      </c>
      <c r="BL156" s="48">
        <v>36</v>
      </c>
      <c r="BM156" s="49">
        <v>94.73684210526316</v>
      </c>
      <c r="BN156" s="48">
        <v>38</v>
      </c>
    </row>
    <row r="157" spans="1:66" ht="15">
      <c r="A157" s="65" t="s">
        <v>241</v>
      </c>
      <c r="B157" s="65" t="s">
        <v>1245</v>
      </c>
      <c r="C157" s="66" t="s">
        <v>862</v>
      </c>
      <c r="D157" s="67">
        <v>3</v>
      </c>
      <c r="E157" s="68" t="s">
        <v>132</v>
      </c>
      <c r="F157" s="69">
        <v>32</v>
      </c>
      <c r="G157" s="66"/>
      <c r="H157" s="70"/>
      <c r="I157" s="71"/>
      <c r="J157" s="71"/>
      <c r="K157" s="34" t="s">
        <v>65</v>
      </c>
      <c r="L157" s="78">
        <v>157</v>
      </c>
      <c r="M157" s="78"/>
      <c r="N157" s="73"/>
      <c r="O157" s="80" t="s">
        <v>258</v>
      </c>
      <c r="P157" s="82">
        <v>43748.706087962964</v>
      </c>
      <c r="Q157" s="80" t="s">
        <v>1284</v>
      </c>
      <c r="R157" s="84" t="s">
        <v>1324</v>
      </c>
      <c r="S157" s="80" t="s">
        <v>264</v>
      </c>
      <c r="T157" s="80" t="s">
        <v>1354</v>
      </c>
      <c r="U157" s="80"/>
      <c r="V157" s="84" t="s">
        <v>277</v>
      </c>
      <c r="W157" s="82">
        <v>43748.706087962964</v>
      </c>
      <c r="X157" s="86">
        <v>43748</v>
      </c>
      <c r="Y157" s="88" t="s">
        <v>1402</v>
      </c>
      <c r="Z157" s="84" t="s">
        <v>1450</v>
      </c>
      <c r="AA157" s="80"/>
      <c r="AB157" s="80"/>
      <c r="AC157" s="88" t="s">
        <v>1500</v>
      </c>
      <c r="AD157" s="88" t="s">
        <v>1499</v>
      </c>
      <c r="AE157" s="80" t="b">
        <v>0</v>
      </c>
      <c r="AF157" s="80">
        <v>2</v>
      </c>
      <c r="AG157" s="88" t="s">
        <v>295</v>
      </c>
      <c r="AH157" s="80" t="b">
        <v>1</v>
      </c>
      <c r="AI157" s="80" t="s">
        <v>298</v>
      </c>
      <c r="AJ157" s="80"/>
      <c r="AK157" s="88" t="s">
        <v>1537</v>
      </c>
      <c r="AL157" s="80" t="b">
        <v>0</v>
      </c>
      <c r="AM157" s="80">
        <v>0</v>
      </c>
      <c r="AN157" s="88" t="s">
        <v>293</v>
      </c>
      <c r="AO157" s="80" t="s">
        <v>303</v>
      </c>
      <c r="AP157" s="80" t="b">
        <v>0</v>
      </c>
      <c r="AQ157" s="88" t="s">
        <v>1499</v>
      </c>
      <c r="AR157" s="80" t="s">
        <v>493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5" t="s">
        <v>241</v>
      </c>
      <c r="B158" s="65" t="s">
        <v>1246</v>
      </c>
      <c r="C158" s="66" t="s">
        <v>862</v>
      </c>
      <c r="D158" s="67">
        <v>3</v>
      </c>
      <c r="E158" s="68" t="s">
        <v>132</v>
      </c>
      <c r="F158" s="69">
        <v>32</v>
      </c>
      <c r="G158" s="66"/>
      <c r="H158" s="70"/>
      <c r="I158" s="71"/>
      <c r="J158" s="71"/>
      <c r="K158" s="34" t="s">
        <v>65</v>
      </c>
      <c r="L158" s="78">
        <v>158</v>
      </c>
      <c r="M158" s="78"/>
      <c r="N158" s="73"/>
      <c r="O158" s="80" t="s">
        <v>258</v>
      </c>
      <c r="P158" s="82">
        <v>43748.706087962964</v>
      </c>
      <c r="Q158" s="80" t="s">
        <v>1284</v>
      </c>
      <c r="R158" s="84" t="s">
        <v>1324</v>
      </c>
      <c r="S158" s="80" t="s">
        <v>264</v>
      </c>
      <c r="T158" s="80" t="s">
        <v>1354</v>
      </c>
      <c r="U158" s="80"/>
      <c r="V158" s="84" t="s">
        <v>277</v>
      </c>
      <c r="W158" s="82">
        <v>43748.706087962964</v>
      </c>
      <c r="X158" s="86">
        <v>43748</v>
      </c>
      <c r="Y158" s="88" t="s">
        <v>1402</v>
      </c>
      <c r="Z158" s="84" t="s">
        <v>1450</v>
      </c>
      <c r="AA158" s="80"/>
      <c r="AB158" s="80"/>
      <c r="AC158" s="88" t="s">
        <v>1500</v>
      </c>
      <c r="AD158" s="88" t="s">
        <v>1499</v>
      </c>
      <c r="AE158" s="80" t="b">
        <v>0</v>
      </c>
      <c r="AF158" s="80">
        <v>2</v>
      </c>
      <c r="AG158" s="88" t="s">
        <v>295</v>
      </c>
      <c r="AH158" s="80" t="b">
        <v>1</v>
      </c>
      <c r="AI158" s="80" t="s">
        <v>298</v>
      </c>
      <c r="AJ158" s="80"/>
      <c r="AK158" s="88" t="s">
        <v>1537</v>
      </c>
      <c r="AL158" s="80" t="b">
        <v>0</v>
      </c>
      <c r="AM158" s="80">
        <v>0</v>
      </c>
      <c r="AN158" s="88" t="s">
        <v>293</v>
      </c>
      <c r="AO158" s="80" t="s">
        <v>303</v>
      </c>
      <c r="AP158" s="80" t="b">
        <v>0</v>
      </c>
      <c r="AQ158" s="88" t="s">
        <v>1499</v>
      </c>
      <c r="AR158" s="80" t="s">
        <v>493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8">
        <v>2</v>
      </c>
      <c r="BG158" s="49">
        <v>6.666666666666667</v>
      </c>
      <c r="BH158" s="48">
        <v>0</v>
      </c>
      <c r="BI158" s="49">
        <v>0</v>
      </c>
      <c r="BJ158" s="48">
        <v>0</v>
      </c>
      <c r="BK158" s="49">
        <v>0</v>
      </c>
      <c r="BL158" s="48">
        <v>28</v>
      </c>
      <c r="BM158" s="49">
        <v>93.33333333333333</v>
      </c>
      <c r="BN158" s="48">
        <v>30</v>
      </c>
    </row>
    <row r="159" spans="1:66" ht="15">
      <c r="A159" s="65" t="s">
        <v>241</v>
      </c>
      <c r="B159" s="65" t="s">
        <v>1247</v>
      </c>
      <c r="C159" s="66" t="s">
        <v>862</v>
      </c>
      <c r="D159" s="67">
        <v>3</v>
      </c>
      <c r="E159" s="68" t="s">
        <v>132</v>
      </c>
      <c r="F159" s="69">
        <v>32</v>
      </c>
      <c r="G159" s="66"/>
      <c r="H159" s="70"/>
      <c r="I159" s="71"/>
      <c r="J159" s="71"/>
      <c r="K159" s="34" t="s">
        <v>65</v>
      </c>
      <c r="L159" s="78">
        <v>159</v>
      </c>
      <c r="M159" s="78"/>
      <c r="N159" s="73"/>
      <c r="O159" s="80" t="s">
        <v>258</v>
      </c>
      <c r="P159" s="82">
        <v>43752.84841435185</v>
      </c>
      <c r="Q159" s="80" t="s">
        <v>1285</v>
      </c>
      <c r="R159" s="84" t="s">
        <v>1325</v>
      </c>
      <c r="S159" s="80" t="s">
        <v>264</v>
      </c>
      <c r="T159" s="80" t="s">
        <v>1343</v>
      </c>
      <c r="U159" s="80"/>
      <c r="V159" s="84" t="s">
        <v>277</v>
      </c>
      <c r="W159" s="82">
        <v>43752.84841435185</v>
      </c>
      <c r="X159" s="86">
        <v>43752</v>
      </c>
      <c r="Y159" s="88" t="s">
        <v>1403</v>
      </c>
      <c r="Z159" s="84" t="s">
        <v>1451</v>
      </c>
      <c r="AA159" s="80"/>
      <c r="AB159" s="80"/>
      <c r="AC159" s="88" t="s">
        <v>1501</v>
      </c>
      <c r="AD159" s="88" t="s">
        <v>1500</v>
      </c>
      <c r="AE159" s="80" t="b">
        <v>0</v>
      </c>
      <c r="AF159" s="80">
        <v>2</v>
      </c>
      <c r="AG159" s="88" t="s">
        <v>295</v>
      </c>
      <c r="AH159" s="80" t="b">
        <v>1</v>
      </c>
      <c r="AI159" s="80" t="s">
        <v>298</v>
      </c>
      <c r="AJ159" s="80"/>
      <c r="AK159" s="88" t="s">
        <v>1538</v>
      </c>
      <c r="AL159" s="80" t="b">
        <v>0</v>
      </c>
      <c r="AM159" s="80">
        <v>0</v>
      </c>
      <c r="AN159" s="88" t="s">
        <v>293</v>
      </c>
      <c r="AO159" s="80" t="s">
        <v>303</v>
      </c>
      <c r="AP159" s="80" t="b">
        <v>0</v>
      </c>
      <c r="AQ159" s="88" t="s">
        <v>1500</v>
      </c>
      <c r="AR159" s="80" t="s">
        <v>493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8"/>
      <c r="BG159" s="49"/>
      <c r="BH159" s="48"/>
      <c r="BI159" s="49"/>
      <c r="BJ159" s="48"/>
      <c r="BK159" s="49"/>
      <c r="BL159" s="48"/>
      <c r="BM159" s="49"/>
      <c r="BN159" s="48"/>
    </row>
    <row r="160" spans="1:66" ht="15">
      <c r="A160" s="65" t="s">
        <v>241</v>
      </c>
      <c r="B160" s="65" t="s">
        <v>1248</v>
      </c>
      <c r="C160" s="66" t="s">
        <v>862</v>
      </c>
      <c r="D160" s="67">
        <v>3</v>
      </c>
      <c r="E160" s="68" t="s">
        <v>132</v>
      </c>
      <c r="F160" s="69">
        <v>32</v>
      </c>
      <c r="G160" s="66"/>
      <c r="H160" s="70"/>
      <c r="I160" s="71"/>
      <c r="J160" s="71"/>
      <c r="K160" s="34" t="s">
        <v>65</v>
      </c>
      <c r="L160" s="78">
        <v>160</v>
      </c>
      <c r="M160" s="78"/>
      <c r="N160" s="73"/>
      <c r="O160" s="80" t="s">
        <v>258</v>
      </c>
      <c r="P160" s="82">
        <v>43752.84841435185</v>
      </c>
      <c r="Q160" s="80" t="s">
        <v>1285</v>
      </c>
      <c r="R160" s="84" t="s">
        <v>1325</v>
      </c>
      <c r="S160" s="80" t="s">
        <v>264</v>
      </c>
      <c r="T160" s="80" t="s">
        <v>1343</v>
      </c>
      <c r="U160" s="80"/>
      <c r="V160" s="84" t="s">
        <v>277</v>
      </c>
      <c r="W160" s="82">
        <v>43752.84841435185</v>
      </c>
      <c r="X160" s="86">
        <v>43752</v>
      </c>
      <c r="Y160" s="88" t="s">
        <v>1403</v>
      </c>
      <c r="Z160" s="84" t="s">
        <v>1451</v>
      </c>
      <c r="AA160" s="80"/>
      <c r="AB160" s="80"/>
      <c r="AC160" s="88" t="s">
        <v>1501</v>
      </c>
      <c r="AD160" s="88" t="s">
        <v>1500</v>
      </c>
      <c r="AE160" s="80" t="b">
        <v>0</v>
      </c>
      <c r="AF160" s="80">
        <v>2</v>
      </c>
      <c r="AG160" s="88" t="s">
        <v>295</v>
      </c>
      <c r="AH160" s="80" t="b">
        <v>1</v>
      </c>
      <c r="AI160" s="80" t="s">
        <v>298</v>
      </c>
      <c r="AJ160" s="80"/>
      <c r="AK160" s="88" t="s">
        <v>1538</v>
      </c>
      <c r="AL160" s="80" t="b">
        <v>0</v>
      </c>
      <c r="AM160" s="80">
        <v>0</v>
      </c>
      <c r="AN160" s="88" t="s">
        <v>293</v>
      </c>
      <c r="AO160" s="80" t="s">
        <v>303</v>
      </c>
      <c r="AP160" s="80" t="b">
        <v>0</v>
      </c>
      <c r="AQ160" s="88" t="s">
        <v>1500</v>
      </c>
      <c r="AR160" s="80" t="s">
        <v>493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8"/>
      <c r="BG160" s="49"/>
      <c r="BH160" s="48"/>
      <c r="BI160" s="49"/>
      <c r="BJ160" s="48"/>
      <c r="BK160" s="49"/>
      <c r="BL160" s="48"/>
      <c r="BM160" s="49"/>
      <c r="BN160" s="48"/>
    </row>
    <row r="161" spans="1:66" ht="15">
      <c r="A161" s="65" t="s">
        <v>241</v>
      </c>
      <c r="B161" s="65" t="s">
        <v>1249</v>
      </c>
      <c r="C161" s="66" t="s">
        <v>862</v>
      </c>
      <c r="D161" s="67">
        <v>3</v>
      </c>
      <c r="E161" s="68" t="s">
        <v>132</v>
      </c>
      <c r="F161" s="69">
        <v>32</v>
      </c>
      <c r="G161" s="66"/>
      <c r="H161" s="70"/>
      <c r="I161" s="71"/>
      <c r="J161" s="71"/>
      <c r="K161" s="34" t="s">
        <v>65</v>
      </c>
      <c r="L161" s="78">
        <v>161</v>
      </c>
      <c r="M161" s="78"/>
      <c r="N161" s="73"/>
      <c r="O161" s="80" t="s">
        <v>258</v>
      </c>
      <c r="P161" s="82">
        <v>43752.84841435185</v>
      </c>
      <c r="Q161" s="80" t="s">
        <v>1285</v>
      </c>
      <c r="R161" s="84" t="s">
        <v>1325</v>
      </c>
      <c r="S161" s="80" t="s">
        <v>264</v>
      </c>
      <c r="T161" s="80" t="s">
        <v>1343</v>
      </c>
      <c r="U161" s="80"/>
      <c r="V161" s="84" t="s">
        <v>277</v>
      </c>
      <c r="W161" s="82">
        <v>43752.84841435185</v>
      </c>
      <c r="X161" s="86">
        <v>43752</v>
      </c>
      <c r="Y161" s="88" t="s">
        <v>1403</v>
      </c>
      <c r="Z161" s="84" t="s">
        <v>1451</v>
      </c>
      <c r="AA161" s="80"/>
      <c r="AB161" s="80"/>
      <c r="AC161" s="88" t="s">
        <v>1501</v>
      </c>
      <c r="AD161" s="88" t="s">
        <v>1500</v>
      </c>
      <c r="AE161" s="80" t="b">
        <v>0</v>
      </c>
      <c r="AF161" s="80">
        <v>2</v>
      </c>
      <c r="AG161" s="88" t="s">
        <v>295</v>
      </c>
      <c r="AH161" s="80" t="b">
        <v>1</v>
      </c>
      <c r="AI161" s="80" t="s">
        <v>298</v>
      </c>
      <c r="AJ161" s="80"/>
      <c r="AK161" s="88" t="s">
        <v>1538</v>
      </c>
      <c r="AL161" s="80" t="b">
        <v>0</v>
      </c>
      <c r="AM161" s="80">
        <v>0</v>
      </c>
      <c r="AN161" s="88" t="s">
        <v>293</v>
      </c>
      <c r="AO161" s="80" t="s">
        <v>303</v>
      </c>
      <c r="AP161" s="80" t="b">
        <v>0</v>
      </c>
      <c r="AQ161" s="88" t="s">
        <v>1500</v>
      </c>
      <c r="AR161" s="80" t="s">
        <v>493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8"/>
      <c r="BG161" s="49"/>
      <c r="BH161" s="48"/>
      <c r="BI161" s="49"/>
      <c r="BJ161" s="48"/>
      <c r="BK161" s="49"/>
      <c r="BL161" s="48"/>
      <c r="BM161" s="49"/>
      <c r="BN161" s="48"/>
    </row>
    <row r="162" spans="1:66" ht="15">
      <c r="A162" s="65" t="s">
        <v>241</v>
      </c>
      <c r="B162" s="65" t="s">
        <v>1250</v>
      </c>
      <c r="C162" s="66" t="s">
        <v>862</v>
      </c>
      <c r="D162" s="67">
        <v>3</v>
      </c>
      <c r="E162" s="68" t="s">
        <v>132</v>
      </c>
      <c r="F162" s="69">
        <v>32</v>
      </c>
      <c r="G162" s="66"/>
      <c r="H162" s="70"/>
      <c r="I162" s="71"/>
      <c r="J162" s="71"/>
      <c r="K162" s="34" t="s">
        <v>65</v>
      </c>
      <c r="L162" s="78">
        <v>162</v>
      </c>
      <c r="M162" s="78"/>
      <c r="N162" s="73"/>
      <c r="O162" s="80" t="s">
        <v>258</v>
      </c>
      <c r="P162" s="82">
        <v>43752.84841435185</v>
      </c>
      <c r="Q162" s="80" t="s">
        <v>1285</v>
      </c>
      <c r="R162" s="84" t="s">
        <v>1325</v>
      </c>
      <c r="S162" s="80" t="s">
        <v>264</v>
      </c>
      <c r="T162" s="80" t="s">
        <v>1343</v>
      </c>
      <c r="U162" s="80"/>
      <c r="V162" s="84" t="s">
        <v>277</v>
      </c>
      <c r="W162" s="82">
        <v>43752.84841435185</v>
      </c>
      <c r="X162" s="86">
        <v>43752</v>
      </c>
      <c r="Y162" s="88" t="s">
        <v>1403</v>
      </c>
      <c r="Z162" s="84" t="s">
        <v>1451</v>
      </c>
      <c r="AA162" s="80"/>
      <c r="AB162" s="80"/>
      <c r="AC162" s="88" t="s">
        <v>1501</v>
      </c>
      <c r="AD162" s="88" t="s">
        <v>1500</v>
      </c>
      <c r="AE162" s="80" t="b">
        <v>0</v>
      </c>
      <c r="AF162" s="80">
        <v>2</v>
      </c>
      <c r="AG162" s="88" t="s">
        <v>295</v>
      </c>
      <c r="AH162" s="80" t="b">
        <v>1</v>
      </c>
      <c r="AI162" s="80" t="s">
        <v>298</v>
      </c>
      <c r="AJ162" s="80"/>
      <c r="AK162" s="88" t="s">
        <v>1538</v>
      </c>
      <c r="AL162" s="80" t="b">
        <v>0</v>
      </c>
      <c r="AM162" s="80">
        <v>0</v>
      </c>
      <c r="AN162" s="88" t="s">
        <v>293</v>
      </c>
      <c r="AO162" s="80" t="s">
        <v>303</v>
      </c>
      <c r="AP162" s="80" t="b">
        <v>0</v>
      </c>
      <c r="AQ162" s="88" t="s">
        <v>1500</v>
      </c>
      <c r="AR162" s="80" t="s">
        <v>493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8"/>
      <c r="BG162" s="49"/>
      <c r="BH162" s="48"/>
      <c r="BI162" s="49"/>
      <c r="BJ162" s="48"/>
      <c r="BK162" s="49"/>
      <c r="BL162" s="48"/>
      <c r="BM162" s="49"/>
      <c r="BN162" s="48"/>
    </row>
    <row r="163" spans="1:66" ht="15">
      <c r="A163" s="65" t="s">
        <v>241</v>
      </c>
      <c r="B163" s="65" t="s">
        <v>1251</v>
      </c>
      <c r="C163" s="66" t="s">
        <v>862</v>
      </c>
      <c r="D163" s="67">
        <v>3</v>
      </c>
      <c r="E163" s="68" t="s">
        <v>132</v>
      </c>
      <c r="F163" s="69">
        <v>32</v>
      </c>
      <c r="G163" s="66"/>
      <c r="H163" s="70"/>
      <c r="I163" s="71"/>
      <c r="J163" s="71"/>
      <c r="K163" s="34" t="s">
        <v>65</v>
      </c>
      <c r="L163" s="78">
        <v>163</v>
      </c>
      <c r="M163" s="78"/>
      <c r="N163" s="73"/>
      <c r="O163" s="80" t="s">
        <v>258</v>
      </c>
      <c r="P163" s="82">
        <v>43752.84841435185</v>
      </c>
      <c r="Q163" s="80" t="s">
        <v>1285</v>
      </c>
      <c r="R163" s="84" t="s">
        <v>1325</v>
      </c>
      <c r="S163" s="80" t="s">
        <v>264</v>
      </c>
      <c r="T163" s="80" t="s">
        <v>1343</v>
      </c>
      <c r="U163" s="80"/>
      <c r="V163" s="84" t="s">
        <v>277</v>
      </c>
      <c r="W163" s="82">
        <v>43752.84841435185</v>
      </c>
      <c r="X163" s="86">
        <v>43752</v>
      </c>
      <c r="Y163" s="88" t="s">
        <v>1403</v>
      </c>
      <c r="Z163" s="84" t="s">
        <v>1451</v>
      </c>
      <c r="AA163" s="80"/>
      <c r="AB163" s="80"/>
      <c r="AC163" s="88" t="s">
        <v>1501</v>
      </c>
      <c r="AD163" s="88" t="s">
        <v>1500</v>
      </c>
      <c r="AE163" s="80" t="b">
        <v>0</v>
      </c>
      <c r="AF163" s="80">
        <v>2</v>
      </c>
      <c r="AG163" s="88" t="s">
        <v>295</v>
      </c>
      <c r="AH163" s="80" t="b">
        <v>1</v>
      </c>
      <c r="AI163" s="80" t="s">
        <v>298</v>
      </c>
      <c r="AJ163" s="80"/>
      <c r="AK163" s="88" t="s">
        <v>1538</v>
      </c>
      <c r="AL163" s="80" t="b">
        <v>0</v>
      </c>
      <c r="AM163" s="80">
        <v>0</v>
      </c>
      <c r="AN163" s="88" t="s">
        <v>293</v>
      </c>
      <c r="AO163" s="80" t="s">
        <v>303</v>
      </c>
      <c r="AP163" s="80" t="b">
        <v>0</v>
      </c>
      <c r="AQ163" s="88" t="s">
        <v>1500</v>
      </c>
      <c r="AR163" s="80" t="s">
        <v>493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8">
        <v>2</v>
      </c>
      <c r="BG163" s="49">
        <v>6.896551724137931</v>
      </c>
      <c r="BH163" s="48">
        <v>0</v>
      </c>
      <c r="BI163" s="49">
        <v>0</v>
      </c>
      <c r="BJ163" s="48">
        <v>0</v>
      </c>
      <c r="BK163" s="49">
        <v>0</v>
      </c>
      <c r="BL163" s="48">
        <v>27</v>
      </c>
      <c r="BM163" s="49">
        <v>93.10344827586206</v>
      </c>
      <c r="BN163" s="48">
        <v>29</v>
      </c>
    </row>
    <row r="164" spans="1:66" ht="15">
      <c r="A164" s="65" t="s">
        <v>241</v>
      </c>
      <c r="B164" s="65" t="s">
        <v>1252</v>
      </c>
      <c r="C164" s="66" t="s">
        <v>862</v>
      </c>
      <c r="D164" s="67">
        <v>3</v>
      </c>
      <c r="E164" s="68" t="s">
        <v>132</v>
      </c>
      <c r="F164" s="69">
        <v>32</v>
      </c>
      <c r="G164" s="66"/>
      <c r="H164" s="70"/>
      <c r="I164" s="71"/>
      <c r="J164" s="71"/>
      <c r="K164" s="34" t="s">
        <v>65</v>
      </c>
      <c r="L164" s="78">
        <v>164</v>
      </c>
      <c r="M164" s="78"/>
      <c r="N164" s="73"/>
      <c r="O164" s="80" t="s">
        <v>258</v>
      </c>
      <c r="P164" s="82">
        <v>43754.79452546296</v>
      </c>
      <c r="Q164" s="80" t="s">
        <v>1286</v>
      </c>
      <c r="R164" s="80"/>
      <c r="S164" s="80"/>
      <c r="T164" s="80" t="s">
        <v>1355</v>
      </c>
      <c r="U164" s="84" t="s">
        <v>1380</v>
      </c>
      <c r="V164" s="84" t="s">
        <v>1380</v>
      </c>
      <c r="W164" s="82">
        <v>43754.79452546296</v>
      </c>
      <c r="X164" s="86">
        <v>43754</v>
      </c>
      <c r="Y164" s="88" t="s">
        <v>1404</v>
      </c>
      <c r="Z164" s="84" t="s">
        <v>1452</v>
      </c>
      <c r="AA164" s="80"/>
      <c r="AB164" s="80"/>
      <c r="AC164" s="88" t="s">
        <v>1502</v>
      </c>
      <c r="AD164" s="88" t="s">
        <v>1501</v>
      </c>
      <c r="AE164" s="80" t="b">
        <v>0</v>
      </c>
      <c r="AF164" s="80">
        <v>10</v>
      </c>
      <c r="AG164" s="88" t="s">
        <v>295</v>
      </c>
      <c r="AH164" s="80" t="b">
        <v>0</v>
      </c>
      <c r="AI164" s="80" t="s">
        <v>298</v>
      </c>
      <c r="AJ164" s="80"/>
      <c r="AK164" s="88" t="s">
        <v>293</v>
      </c>
      <c r="AL164" s="80" t="b">
        <v>0</v>
      </c>
      <c r="AM164" s="80">
        <v>1</v>
      </c>
      <c r="AN164" s="88" t="s">
        <v>293</v>
      </c>
      <c r="AO164" s="80" t="s">
        <v>303</v>
      </c>
      <c r="AP164" s="80" t="b">
        <v>0</v>
      </c>
      <c r="AQ164" s="88" t="s">
        <v>1501</v>
      </c>
      <c r="AR164" s="80" t="s">
        <v>493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8">
        <v>1</v>
      </c>
      <c r="BG164" s="49">
        <v>3.0303030303030303</v>
      </c>
      <c r="BH164" s="48">
        <v>0</v>
      </c>
      <c r="BI164" s="49">
        <v>0</v>
      </c>
      <c r="BJ164" s="48">
        <v>0</v>
      </c>
      <c r="BK164" s="49">
        <v>0</v>
      </c>
      <c r="BL164" s="48">
        <v>32</v>
      </c>
      <c r="BM164" s="49">
        <v>96.96969696969697</v>
      </c>
      <c r="BN164" s="48">
        <v>33</v>
      </c>
    </row>
    <row r="165" spans="1:66" ht="15">
      <c r="A165" s="65" t="s">
        <v>241</v>
      </c>
      <c r="B165" s="65" t="s">
        <v>878</v>
      </c>
      <c r="C165" s="66" t="s">
        <v>862</v>
      </c>
      <c r="D165" s="67">
        <v>3</v>
      </c>
      <c r="E165" s="68" t="s">
        <v>132</v>
      </c>
      <c r="F165" s="69">
        <v>32</v>
      </c>
      <c r="G165" s="66"/>
      <c r="H165" s="70"/>
      <c r="I165" s="71"/>
      <c r="J165" s="71"/>
      <c r="K165" s="34" t="s">
        <v>65</v>
      </c>
      <c r="L165" s="78">
        <v>165</v>
      </c>
      <c r="M165" s="78"/>
      <c r="N165" s="73"/>
      <c r="O165" s="80" t="s">
        <v>258</v>
      </c>
      <c r="P165" s="82">
        <v>43754.79452546296</v>
      </c>
      <c r="Q165" s="80" t="s">
        <v>1286</v>
      </c>
      <c r="R165" s="80"/>
      <c r="S165" s="80"/>
      <c r="T165" s="80" t="s">
        <v>1355</v>
      </c>
      <c r="U165" s="84" t="s">
        <v>1380</v>
      </c>
      <c r="V165" s="84" t="s">
        <v>1380</v>
      </c>
      <c r="W165" s="82">
        <v>43754.79452546296</v>
      </c>
      <c r="X165" s="86">
        <v>43754</v>
      </c>
      <c r="Y165" s="88" t="s">
        <v>1404</v>
      </c>
      <c r="Z165" s="84" t="s">
        <v>1452</v>
      </c>
      <c r="AA165" s="80"/>
      <c r="AB165" s="80"/>
      <c r="AC165" s="88" t="s">
        <v>1502</v>
      </c>
      <c r="AD165" s="88" t="s">
        <v>1501</v>
      </c>
      <c r="AE165" s="80" t="b">
        <v>0</v>
      </c>
      <c r="AF165" s="80">
        <v>10</v>
      </c>
      <c r="AG165" s="88" t="s">
        <v>295</v>
      </c>
      <c r="AH165" s="80" t="b">
        <v>0</v>
      </c>
      <c r="AI165" s="80" t="s">
        <v>298</v>
      </c>
      <c r="AJ165" s="80"/>
      <c r="AK165" s="88" t="s">
        <v>293</v>
      </c>
      <c r="AL165" s="80" t="b">
        <v>0</v>
      </c>
      <c r="AM165" s="80">
        <v>1</v>
      </c>
      <c r="AN165" s="88" t="s">
        <v>293</v>
      </c>
      <c r="AO165" s="80" t="s">
        <v>303</v>
      </c>
      <c r="AP165" s="80" t="b">
        <v>0</v>
      </c>
      <c r="AQ165" s="88" t="s">
        <v>1501</v>
      </c>
      <c r="AR165" s="80" t="s">
        <v>493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2</v>
      </c>
      <c r="BF165" s="48"/>
      <c r="BG165" s="49"/>
      <c r="BH165" s="48"/>
      <c r="BI165" s="49"/>
      <c r="BJ165" s="48"/>
      <c r="BK165" s="49"/>
      <c r="BL165" s="48"/>
      <c r="BM165" s="49"/>
      <c r="BN165" s="48"/>
    </row>
    <row r="166" spans="1:66" ht="15">
      <c r="A166" s="65" t="s">
        <v>241</v>
      </c>
      <c r="B166" s="65" t="s">
        <v>1253</v>
      </c>
      <c r="C166" s="66" t="s">
        <v>862</v>
      </c>
      <c r="D166" s="67">
        <v>3</v>
      </c>
      <c r="E166" s="68" t="s">
        <v>132</v>
      </c>
      <c r="F166" s="69">
        <v>32</v>
      </c>
      <c r="G166" s="66"/>
      <c r="H166" s="70"/>
      <c r="I166" s="71"/>
      <c r="J166" s="71"/>
      <c r="K166" s="34" t="s">
        <v>65</v>
      </c>
      <c r="L166" s="78">
        <v>166</v>
      </c>
      <c r="M166" s="78"/>
      <c r="N166" s="73"/>
      <c r="O166" s="80" t="s">
        <v>258</v>
      </c>
      <c r="P166" s="82">
        <v>43755.83545138889</v>
      </c>
      <c r="Q166" s="80" t="s">
        <v>1287</v>
      </c>
      <c r="R166" s="84" t="s">
        <v>1326</v>
      </c>
      <c r="S166" s="80" t="s">
        <v>264</v>
      </c>
      <c r="T166" s="80" t="s">
        <v>1349</v>
      </c>
      <c r="U166" s="80"/>
      <c r="V166" s="84" t="s">
        <v>277</v>
      </c>
      <c r="W166" s="82">
        <v>43755.83545138889</v>
      </c>
      <c r="X166" s="86">
        <v>43755</v>
      </c>
      <c r="Y166" s="88" t="s">
        <v>1405</v>
      </c>
      <c r="Z166" s="84" t="s">
        <v>1453</v>
      </c>
      <c r="AA166" s="80"/>
      <c r="AB166" s="80"/>
      <c r="AC166" s="88" t="s">
        <v>1503</v>
      </c>
      <c r="AD166" s="88" t="s">
        <v>1502</v>
      </c>
      <c r="AE166" s="80" t="b">
        <v>0</v>
      </c>
      <c r="AF166" s="80">
        <v>0</v>
      </c>
      <c r="AG166" s="88" t="s">
        <v>295</v>
      </c>
      <c r="AH166" s="80" t="b">
        <v>1</v>
      </c>
      <c r="AI166" s="80" t="s">
        <v>298</v>
      </c>
      <c r="AJ166" s="80"/>
      <c r="AK166" s="88" t="s">
        <v>1539</v>
      </c>
      <c r="AL166" s="80" t="b">
        <v>0</v>
      </c>
      <c r="AM166" s="80">
        <v>0</v>
      </c>
      <c r="AN166" s="88" t="s">
        <v>293</v>
      </c>
      <c r="AO166" s="80" t="s">
        <v>303</v>
      </c>
      <c r="AP166" s="80" t="b">
        <v>0</v>
      </c>
      <c r="AQ166" s="88" t="s">
        <v>1502</v>
      </c>
      <c r="AR166" s="80" t="s">
        <v>493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8"/>
      <c r="BG166" s="49"/>
      <c r="BH166" s="48"/>
      <c r="BI166" s="49"/>
      <c r="BJ166" s="48"/>
      <c r="BK166" s="49"/>
      <c r="BL166" s="48"/>
      <c r="BM166" s="49"/>
      <c r="BN166" s="48"/>
    </row>
    <row r="167" spans="1:66" ht="15">
      <c r="A167" s="65" t="s">
        <v>241</v>
      </c>
      <c r="B167" s="65" t="s">
        <v>1254</v>
      </c>
      <c r="C167" s="66" t="s">
        <v>862</v>
      </c>
      <c r="D167" s="67">
        <v>3</v>
      </c>
      <c r="E167" s="68" t="s">
        <v>132</v>
      </c>
      <c r="F167" s="69">
        <v>32</v>
      </c>
      <c r="G167" s="66"/>
      <c r="H167" s="70"/>
      <c r="I167" s="71"/>
      <c r="J167" s="71"/>
      <c r="K167" s="34" t="s">
        <v>65</v>
      </c>
      <c r="L167" s="78">
        <v>167</v>
      </c>
      <c r="M167" s="78"/>
      <c r="N167" s="73"/>
      <c r="O167" s="80" t="s">
        <v>258</v>
      </c>
      <c r="P167" s="82">
        <v>43761.57263888889</v>
      </c>
      <c r="Q167" s="80" t="s">
        <v>1288</v>
      </c>
      <c r="R167" s="80"/>
      <c r="S167" s="80"/>
      <c r="T167" s="80" t="s">
        <v>1356</v>
      </c>
      <c r="U167" s="84" t="s">
        <v>1381</v>
      </c>
      <c r="V167" s="84" t="s">
        <v>1381</v>
      </c>
      <c r="W167" s="82">
        <v>43761.57263888889</v>
      </c>
      <c r="X167" s="86">
        <v>43761</v>
      </c>
      <c r="Y167" s="88" t="s">
        <v>1406</v>
      </c>
      <c r="Z167" s="84" t="s">
        <v>1454</v>
      </c>
      <c r="AA167" s="80"/>
      <c r="AB167" s="80"/>
      <c r="AC167" s="88" t="s">
        <v>1504</v>
      </c>
      <c r="AD167" s="88" t="s">
        <v>1528</v>
      </c>
      <c r="AE167" s="80" t="b">
        <v>0</v>
      </c>
      <c r="AF167" s="80">
        <v>1</v>
      </c>
      <c r="AG167" s="88" t="s">
        <v>295</v>
      </c>
      <c r="AH167" s="80" t="b">
        <v>0</v>
      </c>
      <c r="AI167" s="80" t="s">
        <v>298</v>
      </c>
      <c r="AJ167" s="80"/>
      <c r="AK167" s="88" t="s">
        <v>293</v>
      </c>
      <c r="AL167" s="80" t="b">
        <v>0</v>
      </c>
      <c r="AM167" s="80">
        <v>0</v>
      </c>
      <c r="AN167" s="88" t="s">
        <v>293</v>
      </c>
      <c r="AO167" s="80" t="s">
        <v>303</v>
      </c>
      <c r="AP167" s="80" t="b">
        <v>0</v>
      </c>
      <c r="AQ167" s="88" t="s">
        <v>1528</v>
      </c>
      <c r="AR167" s="80" t="s">
        <v>493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8"/>
      <c r="BG167" s="49"/>
      <c r="BH167" s="48"/>
      <c r="BI167" s="49"/>
      <c r="BJ167" s="48"/>
      <c r="BK167" s="49"/>
      <c r="BL167" s="48"/>
      <c r="BM167" s="49"/>
      <c r="BN167" s="48"/>
    </row>
    <row r="168" spans="1:66" ht="15">
      <c r="A168" s="65" t="s">
        <v>241</v>
      </c>
      <c r="B168" s="65" t="s">
        <v>1255</v>
      </c>
      <c r="C168" s="66" t="s">
        <v>862</v>
      </c>
      <c r="D168" s="67">
        <v>3</v>
      </c>
      <c r="E168" s="68" t="s">
        <v>132</v>
      </c>
      <c r="F168" s="69">
        <v>32</v>
      </c>
      <c r="G168" s="66"/>
      <c r="H168" s="70"/>
      <c r="I168" s="71"/>
      <c r="J168" s="71"/>
      <c r="K168" s="34" t="s">
        <v>65</v>
      </c>
      <c r="L168" s="78">
        <v>168</v>
      </c>
      <c r="M168" s="78"/>
      <c r="N168" s="73"/>
      <c r="O168" s="80" t="s">
        <v>258</v>
      </c>
      <c r="P168" s="82">
        <v>43761.57263888889</v>
      </c>
      <c r="Q168" s="80" t="s">
        <v>1288</v>
      </c>
      <c r="R168" s="80"/>
      <c r="S168" s="80"/>
      <c r="T168" s="80" t="s">
        <v>1356</v>
      </c>
      <c r="U168" s="84" t="s">
        <v>1381</v>
      </c>
      <c r="V168" s="84" t="s">
        <v>1381</v>
      </c>
      <c r="W168" s="82">
        <v>43761.57263888889</v>
      </c>
      <c r="X168" s="86">
        <v>43761</v>
      </c>
      <c r="Y168" s="88" t="s">
        <v>1406</v>
      </c>
      <c r="Z168" s="84" t="s">
        <v>1454</v>
      </c>
      <c r="AA168" s="80"/>
      <c r="AB168" s="80"/>
      <c r="AC168" s="88" t="s">
        <v>1504</v>
      </c>
      <c r="AD168" s="88" t="s">
        <v>1528</v>
      </c>
      <c r="AE168" s="80" t="b">
        <v>0</v>
      </c>
      <c r="AF168" s="80">
        <v>1</v>
      </c>
      <c r="AG168" s="88" t="s">
        <v>295</v>
      </c>
      <c r="AH168" s="80" t="b">
        <v>0</v>
      </c>
      <c r="AI168" s="80" t="s">
        <v>298</v>
      </c>
      <c r="AJ168" s="80"/>
      <c r="AK168" s="88" t="s">
        <v>293</v>
      </c>
      <c r="AL168" s="80" t="b">
        <v>0</v>
      </c>
      <c r="AM168" s="80">
        <v>0</v>
      </c>
      <c r="AN168" s="88" t="s">
        <v>293</v>
      </c>
      <c r="AO168" s="80" t="s">
        <v>303</v>
      </c>
      <c r="AP168" s="80" t="b">
        <v>0</v>
      </c>
      <c r="AQ168" s="88" t="s">
        <v>1528</v>
      </c>
      <c r="AR168" s="80" t="s">
        <v>493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8"/>
      <c r="BG168" s="49"/>
      <c r="BH168" s="48"/>
      <c r="BI168" s="49"/>
      <c r="BJ168" s="48"/>
      <c r="BK168" s="49"/>
      <c r="BL168" s="48"/>
      <c r="BM168" s="49"/>
      <c r="BN168" s="48"/>
    </row>
    <row r="169" spans="1:66" ht="15">
      <c r="A169" s="65" t="s">
        <v>241</v>
      </c>
      <c r="B169" s="65" t="s">
        <v>1256</v>
      </c>
      <c r="C169" s="66" t="s">
        <v>862</v>
      </c>
      <c r="D169" s="67">
        <v>3</v>
      </c>
      <c r="E169" s="68" t="s">
        <v>132</v>
      </c>
      <c r="F169" s="69">
        <v>32</v>
      </c>
      <c r="G169" s="66"/>
      <c r="H169" s="70"/>
      <c r="I169" s="71"/>
      <c r="J169" s="71"/>
      <c r="K169" s="34" t="s">
        <v>65</v>
      </c>
      <c r="L169" s="78">
        <v>169</v>
      </c>
      <c r="M169" s="78"/>
      <c r="N169" s="73"/>
      <c r="O169" s="80" t="s">
        <v>258</v>
      </c>
      <c r="P169" s="82">
        <v>43761.57263888889</v>
      </c>
      <c r="Q169" s="80" t="s">
        <v>1288</v>
      </c>
      <c r="R169" s="80"/>
      <c r="S169" s="80"/>
      <c r="T169" s="80" t="s">
        <v>1356</v>
      </c>
      <c r="U169" s="84" t="s">
        <v>1381</v>
      </c>
      <c r="V169" s="84" t="s">
        <v>1381</v>
      </c>
      <c r="W169" s="82">
        <v>43761.57263888889</v>
      </c>
      <c r="X169" s="86">
        <v>43761</v>
      </c>
      <c r="Y169" s="88" t="s">
        <v>1406</v>
      </c>
      <c r="Z169" s="84" t="s">
        <v>1454</v>
      </c>
      <c r="AA169" s="80"/>
      <c r="AB169" s="80"/>
      <c r="AC169" s="88" t="s">
        <v>1504</v>
      </c>
      <c r="AD169" s="88" t="s">
        <v>1528</v>
      </c>
      <c r="AE169" s="80" t="b">
        <v>0</v>
      </c>
      <c r="AF169" s="80">
        <v>1</v>
      </c>
      <c r="AG169" s="88" t="s">
        <v>295</v>
      </c>
      <c r="AH169" s="80" t="b">
        <v>0</v>
      </c>
      <c r="AI169" s="80" t="s">
        <v>298</v>
      </c>
      <c r="AJ169" s="80"/>
      <c r="AK169" s="88" t="s">
        <v>293</v>
      </c>
      <c r="AL169" s="80" t="b">
        <v>0</v>
      </c>
      <c r="AM169" s="80">
        <v>0</v>
      </c>
      <c r="AN169" s="88" t="s">
        <v>293</v>
      </c>
      <c r="AO169" s="80" t="s">
        <v>303</v>
      </c>
      <c r="AP169" s="80" t="b">
        <v>0</v>
      </c>
      <c r="AQ169" s="88" t="s">
        <v>1528</v>
      </c>
      <c r="AR169" s="80" t="s">
        <v>493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8">
        <v>1</v>
      </c>
      <c r="BG169" s="49">
        <v>3.125</v>
      </c>
      <c r="BH169" s="48">
        <v>0</v>
      </c>
      <c r="BI169" s="49">
        <v>0</v>
      </c>
      <c r="BJ169" s="48">
        <v>0</v>
      </c>
      <c r="BK169" s="49">
        <v>0</v>
      </c>
      <c r="BL169" s="48">
        <v>31</v>
      </c>
      <c r="BM169" s="49">
        <v>96.875</v>
      </c>
      <c r="BN169" s="48">
        <v>32</v>
      </c>
    </row>
    <row r="170" spans="1:66" ht="15">
      <c r="A170" s="65" t="s">
        <v>241</v>
      </c>
      <c r="B170" s="65" t="s">
        <v>1257</v>
      </c>
      <c r="C170" s="66" t="s">
        <v>862</v>
      </c>
      <c r="D170" s="67">
        <v>3</v>
      </c>
      <c r="E170" s="68" t="s">
        <v>132</v>
      </c>
      <c r="F170" s="69">
        <v>32</v>
      </c>
      <c r="G170" s="66"/>
      <c r="H170" s="70"/>
      <c r="I170" s="71"/>
      <c r="J170" s="71"/>
      <c r="K170" s="34" t="s">
        <v>65</v>
      </c>
      <c r="L170" s="78">
        <v>170</v>
      </c>
      <c r="M170" s="78"/>
      <c r="N170" s="73"/>
      <c r="O170" s="80" t="s">
        <v>258</v>
      </c>
      <c r="P170" s="82">
        <v>43763.79797453704</v>
      </c>
      <c r="Q170" s="80" t="s">
        <v>1289</v>
      </c>
      <c r="R170" s="84" t="s">
        <v>1327</v>
      </c>
      <c r="S170" s="80" t="s">
        <v>264</v>
      </c>
      <c r="T170" s="80" t="s">
        <v>1357</v>
      </c>
      <c r="U170" s="80"/>
      <c r="V170" s="84" t="s">
        <v>277</v>
      </c>
      <c r="W170" s="82">
        <v>43763.79797453704</v>
      </c>
      <c r="X170" s="86">
        <v>43763</v>
      </c>
      <c r="Y170" s="88" t="s">
        <v>1407</v>
      </c>
      <c r="Z170" s="84" t="s">
        <v>1455</v>
      </c>
      <c r="AA170" s="80"/>
      <c r="AB170" s="80"/>
      <c r="AC170" s="88" t="s">
        <v>1505</v>
      </c>
      <c r="AD170" s="88" t="s">
        <v>1504</v>
      </c>
      <c r="AE170" s="80" t="b">
        <v>0</v>
      </c>
      <c r="AF170" s="80">
        <v>0</v>
      </c>
      <c r="AG170" s="88" t="s">
        <v>295</v>
      </c>
      <c r="AH170" s="80" t="b">
        <v>1</v>
      </c>
      <c r="AI170" s="80" t="s">
        <v>298</v>
      </c>
      <c r="AJ170" s="80"/>
      <c r="AK170" s="88" t="s">
        <v>1540</v>
      </c>
      <c r="AL170" s="80" t="b">
        <v>0</v>
      </c>
      <c r="AM170" s="80">
        <v>0</v>
      </c>
      <c r="AN170" s="88" t="s">
        <v>293</v>
      </c>
      <c r="AO170" s="80" t="s">
        <v>303</v>
      </c>
      <c r="AP170" s="80" t="b">
        <v>0</v>
      </c>
      <c r="AQ170" s="88" t="s">
        <v>1504</v>
      </c>
      <c r="AR170" s="80" t="s">
        <v>493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8"/>
      <c r="BG170" s="49"/>
      <c r="BH170" s="48"/>
      <c r="BI170" s="49"/>
      <c r="BJ170" s="48"/>
      <c r="BK170" s="49"/>
      <c r="BL170" s="48"/>
      <c r="BM170" s="49"/>
      <c r="BN170" s="48"/>
    </row>
    <row r="171" spans="1:66" ht="15">
      <c r="A171" s="65" t="s">
        <v>241</v>
      </c>
      <c r="B171" s="65" t="s">
        <v>1258</v>
      </c>
      <c r="C171" s="66" t="s">
        <v>863</v>
      </c>
      <c r="D171" s="67">
        <v>4.75</v>
      </c>
      <c r="E171" s="68" t="s">
        <v>136</v>
      </c>
      <c r="F171" s="69">
        <v>28.75</v>
      </c>
      <c r="G171" s="66"/>
      <c r="H171" s="70"/>
      <c r="I171" s="71"/>
      <c r="J171" s="71"/>
      <c r="K171" s="34" t="s">
        <v>65</v>
      </c>
      <c r="L171" s="78">
        <v>171</v>
      </c>
      <c r="M171" s="78"/>
      <c r="N171" s="73"/>
      <c r="O171" s="80" t="s">
        <v>258</v>
      </c>
      <c r="P171" s="82">
        <v>43733.59809027778</v>
      </c>
      <c r="Q171" s="80" t="s">
        <v>1290</v>
      </c>
      <c r="R171" s="80"/>
      <c r="S171" s="80"/>
      <c r="T171" s="80" t="s">
        <v>1358</v>
      </c>
      <c r="U171" s="84" t="s">
        <v>1382</v>
      </c>
      <c r="V171" s="84" t="s">
        <v>1382</v>
      </c>
      <c r="W171" s="82">
        <v>43733.59809027778</v>
      </c>
      <c r="X171" s="86">
        <v>43733</v>
      </c>
      <c r="Y171" s="88" t="s">
        <v>1408</v>
      </c>
      <c r="Z171" s="84" t="s">
        <v>1456</v>
      </c>
      <c r="AA171" s="80"/>
      <c r="AB171" s="80"/>
      <c r="AC171" s="88" t="s">
        <v>1506</v>
      </c>
      <c r="AD171" s="88" t="s">
        <v>1493</v>
      </c>
      <c r="AE171" s="80" t="b">
        <v>0</v>
      </c>
      <c r="AF171" s="80">
        <v>5</v>
      </c>
      <c r="AG171" s="88" t="s">
        <v>295</v>
      </c>
      <c r="AH171" s="80" t="b">
        <v>0</v>
      </c>
      <c r="AI171" s="80" t="s">
        <v>298</v>
      </c>
      <c r="AJ171" s="80"/>
      <c r="AK171" s="88" t="s">
        <v>293</v>
      </c>
      <c r="AL171" s="80" t="b">
        <v>0</v>
      </c>
      <c r="AM171" s="80">
        <v>0</v>
      </c>
      <c r="AN171" s="88" t="s">
        <v>293</v>
      </c>
      <c r="AO171" s="80" t="s">
        <v>303</v>
      </c>
      <c r="AP171" s="80" t="b">
        <v>0</v>
      </c>
      <c r="AQ171" s="88" t="s">
        <v>1493</v>
      </c>
      <c r="AR171" s="80" t="s">
        <v>493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8">
        <v>6</v>
      </c>
      <c r="BG171" s="49">
        <v>15.384615384615385</v>
      </c>
      <c r="BH171" s="48">
        <v>0</v>
      </c>
      <c r="BI171" s="49">
        <v>0</v>
      </c>
      <c r="BJ171" s="48">
        <v>0</v>
      </c>
      <c r="BK171" s="49">
        <v>0</v>
      </c>
      <c r="BL171" s="48">
        <v>33</v>
      </c>
      <c r="BM171" s="49">
        <v>84.61538461538461</v>
      </c>
      <c r="BN171" s="48">
        <v>39</v>
      </c>
    </row>
    <row r="172" spans="1:66" ht="15">
      <c r="A172" s="65" t="s">
        <v>241</v>
      </c>
      <c r="B172" s="65" t="s">
        <v>1258</v>
      </c>
      <c r="C172" s="66" t="s">
        <v>863</v>
      </c>
      <c r="D172" s="67">
        <v>4.75</v>
      </c>
      <c r="E172" s="68" t="s">
        <v>136</v>
      </c>
      <c r="F172" s="69">
        <v>28.75</v>
      </c>
      <c r="G172" s="66"/>
      <c r="H172" s="70"/>
      <c r="I172" s="71"/>
      <c r="J172" s="71"/>
      <c r="K172" s="34" t="s">
        <v>65</v>
      </c>
      <c r="L172" s="78">
        <v>172</v>
      </c>
      <c r="M172" s="78"/>
      <c r="N172" s="73"/>
      <c r="O172" s="80" t="s">
        <v>258</v>
      </c>
      <c r="P172" s="82">
        <v>43763.79797453704</v>
      </c>
      <c r="Q172" s="80" t="s">
        <v>1289</v>
      </c>
      <c r="R172" s="84" t="s">
        <v>1327</v>
      </c>
      <c r="S172" s="80" t="s">
        <v>264</v>
      </c>
      <c r="T172" s="80" t="s">
        <v>1357</v>
      </c>
      <c r="U172" s="80"/>
      <c r="V172" s="84" t="s">
        <v>277</v>
      </c>
      <c r="W172" s="82">
        <v>43763.79797453704</v>
      </c>
      <c r="X172" s="86">
        <v>43763</v>
      </c>
      <c r="Y172" s="88" t="s">
        <v>1407</v>
      </c>
      <c r="Z172" s="84" t="s">
        <v>1455</v>
      </c>
      <c r="AA172" s="80"/>
      <c r="AB172" s="80"/>
      <c r="AC172" s="88" t="s">
        <v>1505</v>
      </c>
      <c r="AD172" s="88" t="s">
        <v>1504</v>
      </c>
      <c r="AE172" s="80" t="b">
        <v>0</v>
      </c>
      <c r="AF172" s="80">
        <v>0</v>
      </c>
      <c r="AG172" s="88" t="s">
        <v>295</v>
      </c>
      <c r="AH172" s="80" t="b">
        <v>1</v>
      </c>
      <c r="AI172" s="80" t="s">
        <v>298</v>
      </c>
      <c r="AJ172" s="80"/>
      <c r="AK172" s="88" t="s">
        <v>1540</v>
      </c>
      <c r="AL172" s="80" t="b">
        <v>0</v>
      </c>
      <c r="AM172" s="80">
        <v>0</v>
      </c>
      <c r="AN172" s="88" t="s">
        <v>293</v>
      </c>
      <c r="AO172" s="80" t="s">
        <v>303</v>
      </c>
      <c r="AP172" s="80" t="b">
        <v>0</v>
      </c>
      <c r="AQ172" s="88" t="s">
        <v>1504</v>
      </c>
      <c r="AR172" s="80" t="s">
        <v>493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8">
        <v>1</v>
      </c>
      <c r="BG172" s="49">
        <v>2.5</v>
      </c>
      <c r="BH172" s="48">
        <v>0</v>
      </c>
      <c r="BI172" s="49">
        <v>0</v>
      </c>
      <c r="BJ172" s="48">
        <v>0</v>
      </c>
      <c r="BK172" s="49">
        <v>0</v>
      </c>
      <c r="BL172" s="48">
        <v>39</v>
      </c>
      <c r="BM172" s="49">
        <v>97.5</v>
      </c>
      <c r="BN172" s="48">
        <v>40</v>
      </c>
    </row>
    <row r="173" spans="1:66" ht="15">
      <c r="A173" s="65" t="s">
        <v>241</v>
      </c>
      <c r="B173" s="65" t="s">
        <v>1259</v>
      </c>
      <c r="C173" s="66" t="s">
        <v>862</v>
      </c>
      <c r="D173" s="67">
        <v>3</v>
      </c>
      <c r="E173" s="68" t="s">
        <v>132</v>
      </c>
      <c r="F173" s="69">
        <v>32</v>
      </c>
      <c r="G173" s="66"/>
      <c r="H173" s="70"/>
      <c r="I173" s="71"/>
      <c r="J173" s="71"/>
      <c r="K173" s="34" t="s">
        <v>65</v>
      </c>
      <c r="L173" s="78">
        <v>173</v>
      </c>
      <c r="M173" s="78"/>
      <c r="N173" s="73"/>
      <c r="O173" s="80" t="s">
        <v>258</v>
      </c>
      <c r="P173" s="82">
        <v>43763.797997685186</v>
      </c>
      <c r="Q173" s="80" t="s">
        <v>1291</v>
      </c>
      <c r="R173" s="84" t="s">
        <v>1328</v>
      </c>
      <c r="S173" s="80" t="s">
        <v>264</v>
      </c>
      <c r="T173" s="80" t="s">
        <v>1359</v>
      </c>
      <c r="U173" s="80"/>
      <c r="V173" s="84" t="s">
        <v>277</v>
      </c>
      <c r="W173" s="82">
        <v>43763.797997685186</v>
      </c>
      <c r="X173" s="86">
        <v>43763</v>
      </c>
      <c r="Y173" s="88" t="s">
        <v>1409</v>
      </c>
      <c r="Z173" s="84" t="s">
        <v>1457</v>
      </c>
      <c r="AA173" s="80"/>
      <c r="AB173" s="80"/>
      <c r="AC173" s="88" t="s">
        <v>1507</v>
      </c>
      <c r="AD173" s="88" t="s">
        <v>1505</v>
      </c>
      <c r="AE173" s="80" t="b">
        <v>0</v>
      </c>
      <c r="AF173" s="80">
        <v>0</v>
      </c>
      <c r="AG173" s="88" t="s">
        <v>295</v>
      </c>
      <c r="AH173" s="80" t="b">
        <v>1</v>
      </c>
      <c r="AI173" s="80" t="s">
        <v>298</v>
      </c>
      <c r="AJ173" s="80"/>
      <c r="AK173" s="88" t="s">
        <v>1541</v>
      </c>
      <c r="AL173" s="80" t="b">
        <v>0</v>
      </c>
      <c r="AM173" s="80">
        <v>0</v>
      </c>
      <c r="AN173" s="88" t="s">
        <v>293</v>
      </c>
      <c r="AO173" s="80" t="s">
        <v>303</v>
      </c>
      <c r="AP173" s="80" t="b">
        <v>0</v>
      </c>
      <c r="AQ173" s="88" t="s">
        <v>1505</v>
      </c>
      <c r="AR173" s="80" t="s">
        <v>493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8"/>
      <c r="BG173" s="49"/>
      <c r="BH173" s="48"/>
      <c r="BI173" s="49"/>
      <c r="BJ173" s="48"/>
      <c r="BK173" s="49"/>
      <c r="BL173" s="48"/>
      <c r="BM173" s="49"/>
      <c r="BN173" s="48"/>
    </row>
    <row r="174" spans="1:66" ht="15">
      <c r="A174" s="65" t="s">
        <v>241</v>
      </c>
      <c r="B174" s="65" t="s">
        <v>1260</v>
      </c>
      <c r="C174" s="66" t="s">
        <v>862</v>
      </c>
      <c r="D174" s="67">
        <v>3</v>
      </c>
      <c r="E174" s="68" t="s">
        <v>132</v>
      </c>
      <c r="F174" s="69">
        <v>32</v>
      </c>
      <c r="G174" s="66"/>
      <c r="H174" s="70"/>
      <c r="I174" s="71"/>
      <c r="J174" s="71"/>
      <c r="K174" s="34" t="s">
        <v>65</v>
      </c>
      <c r="L174" s="78">
        <v>174</v>
      </c>
      <c r="M174" s="78"/>
      <c r="N174" s="73"/>
      <c r="O174" s="80" t="s">
        <v>258</v>
      </c>
      <c r="P174" s="82">
        <v>43763.797997685186</v>
      </c>
      <c r="Q174" s="80" t="s">
        <v>1291</v>
      </c>
      <c r="R174" s="84" t="s">
        <v>1328</v>
      </c>
      <c r="S174" s="80" t="s">
        <v>264</v>
      </c>
      <c r="T174" s="80" t="s">
        <v>1359</v>
      </c>
      <c r="U174" s="80"/>
      <c r="V174" s="84" t="s">
        <v>277</v>
      </c>
      <c r="W174" s="82">
        <v>43763.797997685186</v>
      </c>
      <c r="X174" s="86">
        <v>43763</v>
      </c>
      <c r="Y174" s="88" t="s">
        <v>1409</v>
      </c>
      <c r="Z174" s="84" t="s">
        <v>1457</v>
      </c>
      <c r="AA174" s="80"/>
      <c r="AB174" s="80"/>
      <c r="AC174" s="88" t="s">
        <v>1507</v>
      </c>
      <c r="AD174" s="88" t="s">
        <v>1505</v>
      </c>
      <c r="AE174" s="80" t="b">
        <v>0</v>
      </c>
      <c r="AF174" s="80">
        <v>0</v>
      </c>
      <c r="AG174" s="88" t="s">
        <v>295</v>
      </c>
      <c r="AH174" s="80" t="b">
        <v>1</v>
      </c>
      <c r="AI174" s="80" t="s">
        <v>298</v>
      </c>
      <c r="AJ174" s="80"/>
      <c r="AK174" s="88" t="s">
        <v>1541</v>
      </c>
      <c r="AL174" s="80" t="b">
        <v>0</v>
      </c>
      <c r="AM174" s="80">
        <v>0</v>
      </c>
      <c r="AN174" s="88" t="s">
        <v>293</v>
      </c>
      <c r="AO174" s="80" t="s">
        <v>303</v>
      </c>
      <c r="AP174" s="80" t="b">
        <v>0</v>
      </c>
      <c r="AQ174" s="88" t="s">
        <v>1505</v>
      </c>
      <c r="AR174" s="80" t="s">
        <v>493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8">
        <v>0</v>
      </c>
      <c r="BG174" s="49">
        <v>0</v>
      </c>
      <c r="BH174" s="48">
        <v>0</v>
      </c>
      <c r="BI174" s="49">
        <v>0</v>
      </c>
      <c r="BJ174" s="48">
        <v>0</v>
      </c>
      <c r="BK174" s="49">
        <v>0</v>
      </c>
      <c r="BL174" s="48">
        <v>13</v>
      </c>
      <c r="BM174" s="49">
        <v>100</v>
      </c>
      <c r="BN174" s="48">
        <v>13</v>
      </c>
    </row>
    <row r="175" spans="1:66" ht="15">
      <c r="A175" s="65" t="s">
        <v>241</v>
      </c>
      <c r="B175" s="65" t="s">
        <v>1261</v>
      </c>
      <c r="C175" s="66" t="s">
        <v>864</v>
      </c>
      <c r="D175" s="67">
        <v>6.5</v>
      </c>
      <c r="E175" s="68" t="s">
        <v>136</v>
      </c>
      <c r="F175" s="69">
        <v>25.5</v>
      </c>
      <c r="G175" s="66"/>
      <c r="H175" s="70"/>
      <c r="I175" s="71"/>
      <c r="J175" s="71"/>
      <c r="K175" s="34" t="s">
        <v>65</v>
      </c>
      <c r="L175" s="78">
        <v>175</v>
      </c>
      <c r="M175" s="78"/>
      <c r="N175" s="73"/>
      <c r="O175" s="80" t="s">
        <v>258</v>
      </c>
      <c r="P175" s="82">
        <v>43709.77877314815</v>
      </c>
      <c r="Q175" s="80" t="s">
        <v>1292</v>
      </c>
      <c r="R175" s="80"/>
      <c r="S175" s="80"/>
      <c r="T175" s="80" t="s">
        <v>1360</v>
      </c>
      <c r="U175" s="80"/>
      <c r="V175" s="84" t="s">
        <v>277</v>
      </c>
      <c r="W175" s="82">
        <v>43709.77877314815</v>
      </c>
      <c r="X175" s="86">
        <v>43709</v>
      </c>
      <c r="Y175" s="88" t="s">
        <v>1410</v>
      </c>
      <c r="Z175" s="84" t="s">
        <v>1458</v>
      </c>
      <c r="AA175" s="80"/>
      <c r="AB175" s="80"/>
      <c r="AC175" s="88" t="s">
        <v>1508</v>
      </c>
      <c r="AD175" s="88" t="s">
        <v>1487</v>
      </c>
      <c r="AE175" s="80" t="b">
        <v>0</v>
      </c>
      <c r="AF175" s="80">
        <v>1</v>
      </c>
      <c r="AG175" s="88" t="s">
        <v>295</v>
      </c>
      <c r="AH175" s="80" t="b">
        <v>0</v>
      </c>
      <c r="AI175" s="80" t="s">
        <v>298</v>
      </c>
      <c r="AJ175" s="80"/>
      <c r="AK175" s="88" t="s">
        <v>293</v>
      </c>
      <c r="AL175" s="80" t="b">
        <v>0</v>
      </c>
      <c r="AM175" s="80">
        <v>0</v>
      </c>
      <c r="AN175" s="88" t="s">
        <v>293</v>
      </c>
      <c r="AO175" s="80" t="s">
        <v>303</v>
      </c>
      <c r="AP175" s="80" t="b">
        <v>0</v>
      </c>
      <c r="AQ175" s="88" t="s">
        <v>1487</v>
      </c>
      <c r="AR175" s="80" t="s">
        <v>493</v>
      </c>
      <c r="AS175" s="80">
        <v>0</v>
      </c>
      <c r="AT175" s="80">
        <v>0</v>
      </c>
      <c r="AU175" s="80"/>
      <c r="AV175" s="80"/>
      <c r="AW175" s="80"/>
      <c r="AX175" s="80"/>
      <c r="AY175" s="80"/>
      <c r="AZ175" s="80"/>
      <c r="BA175" s="80"/>
      <c r="BB175" s="80"/>
      <c r="BC175" s="80">
        <v>3</v>
      </c>
      <c r="BD175" s="79" t="str">
        <f>REPLACE(INDEX(GroupVertices[Group],MATCH(Edges[[#This Row],[Vertex 1]],GroupVertices[Vertex],0)),1,1,"")</f>
        <v>1</v>
      </c>
      <c r="BE175" s="79" t="str">
        <f>REPLACE(INDEX(GroupVertices[Group],MATCH(Edges[[#This Row],[Vertex 2]],GroupVertices[Vertex],0)),1,1,"")</f>
        <v>1</v>
      </c>
      <c r="BF175" s="48">
        <v>0</v>
      </c>
      <c r="BG175" s="49">
        <v>0</v>
      </c>
      <c r="BH175" s="48">
        <v>0</v>
      </c>
      <c r="BI175" s="49">
        <v>0</v>
      </c>
      <c r="BJ175" s="48">
        <v>0</v>
      </c>
      <c r="BK175" s="49">
        <v>0</v>
      </c>
      <c r="BL175" s="48">
        <v>41</v>
      </c>
      <c r="BM175" s="49">
        <v>100</v>
      </c>
      <c r="BN175" s="48">
        <v>41</v>
      </c>
    </row>
    <row r="176" spans="1:66" ht="15">
      <c r="A176" s="65" t="s">
        <v>241</v>
      </c>
      <c r="B176" s="65" t="s">
        <v>1261</v>
      </c>
      <c r="C176" s="66" t="s">
        <v>864</v>
      </c>
      <c r="D176" s="67">
        <v>6.5</v>
      </c>
      <c r="E176" s="68" t="s">
        <v>136</v>
      </c>
      <c r="F176" s="69">
        <v>25.5</v>
      </c>
      <c r="G176" s="66"/>
      <c r="H176" s="70"/>
      <c r="I176" s="71"/>
      <c r="J176" s="71"/>
      <c r="K176" s="34" t="s">
        <v>65</v>
      </c>
      <c r="L176" s="78">
        <v>176</v>
      </c>
      <c r="M176" s="78"/>
      <c r="N176" s="73"/>
      <c r="O176" s="80" t="s">
        <v>258</v>
      </c>
      <c r="P176" s="82">
        <v>43742.742743055554</v>
      </c>
      <c r="Q176" s="80" t="s">
        <v>1293</v>
      </c>
      <c r="R176" s="84" t="s">
        <v>1329</v>
      </c>
      <c r="S176" s="80" t="s">
        <v>264</v>
      </c>
      <c r="T176" s="80" t="s">
        <v>1361</v>
      </c>
      <c r="U176" s="80"/>
      <c r="V176" s="84" t="s">
        <v>277</v>
      </c>
      <c r="W176" s="82">
        <v>43742.742743055554</v>
      </c>
      <c r="X176" s="86">
        <v>43742</v>
      </c>
      <c r="Y176" s="88" t="s">
        <v>1411</v>
      </c>
      <c r="Z176" s="84" t="s">
        <v>1459</v>
      </c>
      <c r="AA176" s="80"/>
      <c r="AB176" s="80"/>
      <c r="AC176" s="88" t="s">
        <v>1509</v>
      </c>
      <c r="AD176" s="88" t="s">
        <v>1526</v>
      </c>
      <c r="AE176" s="80" t="b">
        <v>0</v>
      </c>
      <c r="AF176" s="80">
        <v>0</v>
      </c>
      <c r="AG176" s="88" t="s">
        <v>295</v>
      </c>
      <c r="AH176" s="80" t="b">
        <v>1</v>
      </c>
      <c r="AI176" s="80" t="s">
        <v>298</v>
      </c>
      <c r="AJ176" s="80"/>
      <c r="AK176" s="88" t="s">
        <v>1542</v>
      </c>
      <c r="AL176" s="80" t="b">
        <v>0</v>
      </c>
      <c r="AM176" s="80">
        <v>0</v>
      </c>
      <c r="AN176" s="88" t="s">
        <v>293</v>
      </c>
      <c r="AO176" s="80" t="s">
        <v>303</v>
      </c>
      <c r="AP176" s="80" t="b">
        <v>0</v>
      </c>
      <c r="AQ176" s="88" t="s">
        <v>1526</v>
      </c>
      <c r="AR176" s="80" t="s">
        <v>493</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8">
        <v>0</v>
      </c>
      <c r="BG176" s="49">
        <v>0</v>
      </c>
      <c r="BH176" s="48">
        <v>1</v>
      </c>
      <c r="BI176" s="49">
        <v>3.0303030303030303</v>
      </c>
      <c r="BJ176" s="48">
        <v>0</v>
      </c>
      <c r="BK176" s="49">
        <v>0</v>
      </c>
      <c r="BL176" s="48">
        <v>32</v>
      </c>
      <c r="BM176" s="49">
        <v>96.96969696969697</v>
      </c>
      <c r="BN176" s="48">
        <v>33</v>
      </c>
    </row>
    <row r="177" spans="1:66" ht="15">
      <c r="A177" s="65" t="s">
        <v>241</v>
      </c>
      <c r="B177" s="65" t="s">
        <v>1261</v>
      </c>
      <c r="C177" s="66" t="s">
        <v>864</v>
      </c>
      <c r="D177" s="67">
        <v>6.5</v>
      </c>
      <c r="E177" s="68" t="s">
        <v>136</v>
      </c>
      <c r="F177" s="69">
        <v>25.5</v>
      </c>
      <c r="G177" s="66"/>
      <c r="H177" s="70"/>
      <c r="I177" s="71"/>
      <c r="J177" s="71"/>
      <c r="K177" s="34" t="s">
        <v>65</v>
      </c>
      <c r="L177" s="78">
        <v>177</v>
      </c>
      <c r="M177" s="78"/>
      <c r="N177" s="73"/>
      <c r="O177" s="80" t="s">
        <v>258</v>
      </c>
      <c r="P177" s="82">
        <v>43770.56649305556</v>
      </c>
      <c r="Q177" s="80" t="s">
        <v>1294</v>
      </c>
      <c r="R177" s="84" t="s">
        <v>1330</v>
      </c>
      <c r="S177" s="80" t="s">
        <v>264</v>
      </c>
      <c r="T177" s="80" t="s">
        <v>1362</v>
      </c>
      <c r="U177" s="80"/>
      <c r="V177" s="84" t="s">
        <v>277</v>
      </c>
      <c r="W177" s="82">
        <v>43770.56649305556</v>
      </c>
      <c r="X177" s="86">
        <v>43770</v>
      </c>
      <c r="Y177" s="88" t="s">
        <v>1412</v>
      </c>
      <c r="Z177" s="84" t="s">
        <v>1460</v>
      </c>
      <c r="AA177" s="80"/>
      <c r="AB177" s="80"/>
      <c r="AC177" s="88" t="s">
        <v>1510</v>
      </c>
      <c r="AD177" s="88" t="s">
        <v>1530</v>
      </c>
      <c r="AE177" s="80" t="b">
        <v>0</v>
      </c>
      <c r="AF177" s="80">
        <v>0</v>
      </c>
      <c r="AG177" s="88" t="s">
        <v>295</v>
      </c>
      <c r="AH177" s="80" t="b">
        <v>1</v>
      </c>
      <c r="AI177" s="80" t="s">
        <v>298</v>
      </c>
      <c r="AJ177" s="80"/>
      <c r="AK177" s="88" t="s">
        <v>1543</v>
      </c>
      <c r="AL177" s="80" t="b">
        <v>0</v>
      </c>
      <c r="AM177" s="80">
        <v>0</v>
      </c>
      <c r="AN177" s="88" t="s">
        <v>293</v>
      </c>
      <c r="AO177" s="80" t="s">
        <v>303</v>
      </c>
      <c r="AP177" s="80" t="b">
        <v>0</v>
      </c>
      <c r="AQ177" s="88" t="s">
        <v>1530</v>
      </c>
      <c r="AR177" s="80" t="s">
        <v>493</v>
      </c>
      <c r="AS177" s="80">
        <v>0</v>
      </c>
      <c r="AT177" s="80">
        <v>0</v>
      </c>
      <c r="AU177" s="80"/>
      <c r="AV177" s="80"/>
      <c r="AW177" s="80"/>
      <c r="AX177" s="80"/>
      <c r="AY177" s="80"/>
      <c r="AZ177" s="80"/>
      <c r="BA177" s="80"/>
      <c r="BB177" s="80"/>
      <c r="BC177" s="80">
        <v>3</v>
      </c>
      <c r="BD177" s="79" t="str">
        <f>REPLACE(INDEX(GroupVertices[Group],MATCH(Edges[[#This Row],[Vertex 1]],GroupVertices[Vertex],0)),1,1,"")</f>
        <v>1</v>
      </c>
      <c r="BE177" s="79" t="str">
        <f>REPLACE(INDEX(GroupVertices[Group],MATCH(Edges[[#This Row],[Vertex 2]],GroupVertices[Vertex],0)),1,1,"")</f>
        <v>1</v>
      </c>
      <c r="BF177" s="48">
        <v>1</v>
      </c>
      <c r="BG177" s="49">
        <v>10</v>
      </c>
      <c r="BH177" s="48">
        <v>0</v>
      </c>
      <c r="BI177" s="49">
        <v>0</v>
      </c>
      <c r="BJ177" s="48">
        <v>0</v>
      </c>
      <c r="BK177" s="49">
        <v>0</v>
      </c>
      <c r="BL177" s="48">
        <v>9</v>
      </c>
      <c r="BM177" s="49">
        <v>90</v>
      </c>
      <c r="BN177" s="48">
        <v>10</v>
      </c>
    </row>
    <row r="178" spans="1:66" ht="15">
      <c r="A178" s="65" t="s">
        <v>241</v>
      </c>
      <c r="B178" s="65" t="s">
        <v>1262</v>
      </c>
      <c r="C178" s="66" t="s">
        <v>2071</v>
      </c>
      <c r="D178" s="67">
        <v>8.25</v>
      </c>
      <c r="E178" s="68" t="s">
        <v>136</v>
      </c>
      <c r="F178" s="69">
        <v>22.25</v>
      </c>
      <c r="G178" s="66"/>
      <c r="H178" s="70"/>
      <c r="I178" s="71"/>
      <c r="J178" s="71"/>
      <c r="K178" s="34" t="s">
        <v>65</v>
      </c>
      <c r="L178" s="78">
        <v>178</v>
      </c>
      <c r="M178" s="78"/>
      <c r="N178" s="73"/>
      <c r="O178" s="80" t="s">
        <v>258</v>
      </c>
      <c r="P178" s="82">
        <v>43718.710393518515</v>
      </c>
      <c r="Q178" s="80" t="s">
        <v>1295</v>
      </c>
      <c r="R178" s="80"/>
      <c r="S178" s="80"/>
      <c r="T178" s="80" t="s">
        <v>1363</v>
      </c>
      <c r="U178" s="80"/>
      <c r="V178" s="84" t="s">
        <v>277</v>
      </c>
      <c r="W178" s="82">
        <v>43718.710393518515</v>
      </c>
      <c r="X178" s="86">
        <v>43718</v>
      </c>
      <c r="Y178" s="88" t="s">
        <v>1413</v>
      </c>
      <c r="Z178" s="84" t="s">
        <v>1461</v>
      </c>
      <c r="AA178" s="80"/>
      <c r="AB178" s="80"/>
      <c r="AC178" s="88" t="s">
        <v>1511</v>
      </c>
      <c r="AD178" s="88" t="s">
        <v>1508</v>
      </c>
      <c r="AE178" s="80" t="b">
        <v>0</v>
      </c>
      <c r="AF178" s="80">
        <v>3</v>
      </c>
      <c r="AG178" s="88" t="s">
        <v>295</v>
      </c>
      <c r="AH178" s="80" t="b">
        <v>0</v>
      </c>
      <c r="AI178" s="80" t="s">
        <v>298</v>
      </c>
      <c r="AJ178" s="80"/>
      <c r="AK178" s="88" t="s">
        <v>293</v>
      </c>
      <c r="AL178" s="80" t="b">
        <v>0</v>
      </c>
      <c r="AM178" s="80">
        <v>0</v>
      </c>
      <c r="AN178" s="88" t="s">
        <v>293</v>
      </c>
      <c r="AO178" s="80" t="s">
        <v>303</v>
      </c>
      <c r="AP178" s="80" t="b">
        <v>0</v>
      </c>
      <c r="AQ178" s="88" t="s">
        <v>1508</v>
      </c>
      <c r="AR178" s="80" t="s">
        <v>493</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1</v>
      </c>
      <c r="BF178" s="48"/>
      <c r="BG178" s="49"/>
      <c r="BH178" s="48"/>
      <c r="BI178" s="49"/>
      <c r="BJ178" s="48"/>
      <c r="BK178" s="49"/>
      <c r="BL178" s="48"/>
      <c r="BM178" s="49"/>
      <c r="BN178" s="48"/>
    </row>
    <row r="179" spans="1:66" ht="15">
      <c r="A179" s="65" t="s">
        <v>241</v>
      </c>
      <c r="B179" s="65" t="s">
        <v>1262</v>
      </c>
      <c r="C179" s="66" t="s">
        <v>2071</v>
      </c>
      <c r="D179" s="67">
        <v>8.25</v>
      </c>
      <c r="E179" s="68" t="s">
        <v>136</v>
      </c>
      <c r="F179" s="69">
        <v>22.25</v>
      </c>
      <c r="G179" s="66"/>
      <c r="H179" s="70"/>
      <c r="I179" s="71"/>
      <c r="J179" s="71"/>
      <c r="K179" s="34" t="s">
        <v>65</v>
      </c>
      <c r="L179" s="78">
        <v>179</v>
      </c>
      <c r="M179" s="78"/>
      <c r="N179" s="73"/>
      <c r="O179" s="80" t="s">
        <v>258</v>
      </c>
      <c r="P179" s="82">
        <v>43773.83366898148</v>
      </c>
      <c r="Q179" s="80" t="s">
        <v>1296</v>
      </c>
      <c r="R179" s="84" t="s">
        <v>1331</v>
      </c>
      <c r="S179" s="80" t="s">
        <v>264</v>
      </c>
      <c r="T179" s="80" t="s">
        <v>1364</v>
      </c>
      <c r="U179" s="80"/>
      <c r="V179" s="84" t="s">
        <v>277</v>
      </c>
      <c r="W179" s="82">
        <v>43773.83366898148</v>
      </c>
      <c r="X179" s="86">
        <v>43773</v>
      </c>
      <c r="Y179" s="88" t="s">
        <v>1414</v>
      </c>
      <c r="Z179" s="84" t="s">
        <v>1462</v>
      </c>
      <c r="AA179" s="80"/>
      <c r="AB179" s="80"/>
      <c r="AC179" s="88" t="s">
        <v>1512</v>
      </c>
      <c r="AD179" s="88" t="s">
        <v>1510</v>
      </c>
      <c r="AE179" s="80" t="b">
        <v>0</v>
      </c>
      <c r="AF179" s="80">
        <v>1</v>
      </c>
      <c r="AG179" s="88" t="s">
        <v>295</v>
      </c>
      <c r="AH179" s="80" t="b">
        <v>1</v>
      </c>
      <c r="AI179" s="80" t="s">
        <v>298</v>
      </c>
      <c r="AJ179" s="80"/>
      <c r="AK179" s="88" t="s">
        <v>1544</v>
      </c>
      <c r="AL179" s="80" t="b">
        <v>0</v>
      </c>
      <c r="AM179" s="80">
        <v>0</v>
      </c>
      <c r="AN179" s="88" t="s">
        <v>293</v>
      </c>
      <c r="AO179" s="80" t="s">
        <v>303</v>
      </c>
      <c r="AP179" s="80" t="b">
        <v>0</v>
      </c>
      <c r="AQ179" s="88" t="s">
        <v>1510</v>
      </c>
      <c r="AR179" s="80" t="s">
        <v>493</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5" t="s">
        <v>241</v>
      </c>
      <c r="B180" s="65" t="s">
        <v>1262</v>
      </c>
      <c r="C180" s="66" t="s">
        <v>2071</v>
      </c>
      <c r="D180" s="67">
        <v>8.25</v>
      </c>
      <c r="E180" s="68" t="s">
        <v>136</v>
      </c>
      <c r="F180" s="69">
        <v>22.25</v>
      </c>
      <c r="G180" s="66"/>
      <c r="H180" s="70"/>
      <c r="I180" s="71"/>
      <c r="J180" s="71"/>
      <c r="K180" s="34" t="s">
        <v>65</v>
      </c>
      <c r="L180" s="78">
        <v>180</v>
      </c>
      <c r="M180" s="78"/>
      <c r="N180" s="73"/>
      <c r="O180" s="80" t="s">
        <v>258</v>
      </c>
      <c r="P180" s="82">
        <v>43774.808541666665</v>
      </c>
      <c r="Q180" s="80" t="s">
        <v>1297</v>
      </c>
      <c r="R180" s="84" t="s">
        <v>1332</v>
      </c>
      <c r="S180" s="80" t="s">
        <v>264</v>
      </c>
      <c r="T180" s="80" t="s">
        <v>1365</v>
      </c>
      <c r="U180" s="80"/>
      <c r="V180" s="84" t="s">
        <v>277</v>
      </c>
      <c r="W180" s="82">
        <v>43774.808541666665</v>
      </c>
      <c r="X180" s="86">
        <v>43774</v>
      </c>
      <c r="Y180" s="88" t="s">
        <v>1415</v>
      </c>
      <c r="Z180" s="84" t="s">
        <v>1463</v>
      </c>
      <c r="AA180" s="80"/>
      <c r="AB180" s="80"/>
      <c r="AC180" s="88" t="s">
        <v>1513</v>
      </c>
      <c r="AD180" s="88" t="s">
        <v>1519</v>
      </c>
      <c r="AE180" s="80" t="b">
        <v>0</v>
      </c>
      <c r="AF180" s="80">
        <v>1</v>
      </c>
      <c r="AG180" s="88" t="s">
        <v>295</v>
      </c>
      <c r="AH180" s="80" t="b">
        <v>1</v>
      </c>
      <c r="AI180" s="80" t="s">
        <v>298</v>
      </c>
      <c r="AJ180" s="80"/>
      <c r="AK180" s="88" t="s">
        <v>1545</v>
      </c>
      <c r="AL180" s="80" t="b">
        <v>0</v>
      </c>
      <c r="AM180" s="80">
        <v>1</v>
      </c>
      <c r="AN180" s="88" t="s">
        <v>293</v>
      </c>
      <c r="AO180" s="80" t="s">
        <v>303</v>
      </c>
      <c r="AP180" s="80" t="b">
        <v>0</v>
      </c>
      <c r="AQ180" s="88" t="s">
        <v>1519</v>
      </c>
      <c r="AR180" s="80" t="s">
        <v>493</v>
      </c>
      <c r="AS180" s="80">
        <v>0</v>
      </c>
      <c r="AT180" s="80">
        <v>0</v>
      </c>
      <c r="AU180" s="80"/>
      <c r="AV180" s="80"/>
      <c r="AW180" s="80"/>
      <c r="AX180" s="80"/>
      <c r="AY180" s="80"/>
      <c r="AZ180" s="80"/>
      <c r="BA180" s="80"/>
      <c r="BB180" s="80"/>
      <c r="BC180" s="80">
        <v>4</v>
      </c>
      <c r="BD180" s="79" t="str">
        <f>REPLACE(INDEX(GroupVertices[Group],MATCH(Edges[[#This Row],[Vertex 1]],GroupVertices[Vertex],0)),1,1,"")</f>
        <v>1</v>
      </c>
      <c r="BE180" s="79" t="str">
        <f>REPLACE(INDEX(GroupVertices[Group],MATCH(Edges[[#This Row],[Vertex 2]],GroupVertices[Vertex],0)),1,1,"")</f>
        <v>1</v>
      </c>
      <c r="BF180" s="48">
        <v>2</v>
      </c>
      <c r="BG180" s="49">
        <v>5.714285714285714</v>
      </c>
      <c r="BH180" s="48">
        <v>0</v>
      </c>
      <c r="BI180" s="49">
        <v>0</v>
      </c>
      <c r="BJ180" s="48">
        <v>0</v>
      </c>
      <c r="BK180" s="49">
        <v>0</v>
      </c>
      <c r="BL180" s="48">
        <v>33</v>
      </c>
      <c r="BM180" s="49">
        <v>94.28571428571429</v>
      </c>
      <c r="BN180" s="48">
        <v>35</v>
      </c>
    </row>
    <row r="181" spans="1:66" ht="15">
      <c r="A181" s="65" t="s">
        <v>241</v>
      </c>
      <c r="B181" s="65" t="s">
        <v>1262</v>
      </c>
      <c r="C181" s="66" t="s">
        <v>2071</v>
      </c>
      <c r="D181" s="67">
        <v>8.25</v>
      </c>
      <c r="E181" s="68" t="s">
        <v>136</v>
      </c>
      <c r="F181" s="69">
        <v>22.25</v>
      </c>
      <c r="G181" s="66"/>
      <c r="H181" s="70"/>
      <c r="I181" s="71"/>
      <c r="J181" s="71"/>
      <c r="K181" s="34" t="s">
        <v>65</v>
      </c>
      <c r="L181" s="78">
        <v>181</v>
      </c>
      <c r="M181" s="78"/>
      <c r="N181" s="73"/>
      <c r="O181" s="80" t="s">
        <v>258</v>
      </c>
      <c r="P181" s="82">
        <v>43775.353900462964</v>
      </c>
      <c r="Q181" s="80" t="s">
        <v>1298</v>
      </c>
      <c r="R181" s="84" t="s">
        <v>1333</v>
      </c>
      <c r="S181" s="80" t="s">
        <v>264</v>
      </c>
      <c r="T181" s="80" t="s">
        <v>1366</v>
      </c>
      <c r="U181" s="80"/>
      <c r="V181" s="84" t="s">
        <v>277</v>
      </c>
      <c r="W181" s="82">
        <v>43775.353900462964</v>
      </c>
      <c r="X181" s="86">
        <v>43775</v>
      </c>
      <c r="Y181" s="88" t="s">
        <v>1416</v>
      </c>
      <c r="Z181" s="84" t="s">
        <v>1464</v>
      </c>
      <c r="AA181" s="80"/>
      <c r="AB181" s="80"/>
      <c r="AC181" s="88" t="s">
        <v>1514</v>
      </c>
      <c r="AD181" s="88" t="s">
        <v>1521</v>
      </c>
      <c r="AE181" s="80" t="b">
        <v>0</v>
      </c>
      <c r="AF181" s="80">
        <v>0</v>
      </c>
      <c r="AG181" s="88" t="s">
        <v>295</v>
      </c>
      <c r="AH181" s="80" t="b">
        <v>1</v>
      </c>
      <c r="AI181" s="80" t="s">
        <v>298</v>
      </c>
      <c r="AJ181" s="80"/>
      <c r="AK181" s="88" t="s">
        <v>1546</v>
      </c>
      <c r="AL181" s="80" t="b">
        <v>0</v>
      </c>
      <c r="AM181" s="80">
        <v>0</v>
      </c>
      <c r="AN181" s="88" t="s">
        <v>293</v>
      </c>
      <c r="AO181" s="80" t="s">
        <v>303</v>
      </c>
      <c r="AP181" s="80" t="b">
        <v>0</v>
      </c>
      <c r="AQ181" s="88" t="s">
        <v>1521</v>
      </c>
      <c r="AR181" s="80" t="s">
        <v>493</v>
      </c>
      <c r="AS181" s="80">
        <v>0</v>
      </c>
      <c r="AT181" s="80">
        <v>0</v>
      </c>
      <c r="AU181" s="80"/>
      <c r="AV181" s="80"/>
      <c r="AW181" s="80"/>
      <c r="AX181" s="80"/>
      <c r="AY181" s="80"/>
      <c r="AZ181" s="80"/>
      <c r="BA181" s="80"/>
      <c r="BB181" s="80"/>
      <c r="BC181" s="80">
        <v>4</v>
      </c>
      <c r="BD181" s="79" t="str">
        <f>REPLACE(INDEX(GroupVertices[Group],MATCH(Edges[[#This Row],[Vertex 1]],GroupVertices[Vertex],0)),1,1,"")</f>
        <v>1</v>
      </c>
      <c r="BE181" s="79" t="str">
        <f>REPLACE(INDEX(GroupVertices[Group],MATCH(Edges[[#This Row],[Vertex 2]],GroupVertices[Vertex],0)),1,1,"")</f>
        <v>1</v>
      </c>
      <c r="BF181" s="48">
        <v>2</v>
      </c>
      <c r="BG181" s="49">
        <v>6.451612903225806</v>
      </c>
      <c r="BH181" s="48">
        <v>1</v>
      </c>
      <c r="BI181" s="49">
        <v>3.225806451612903</v>
      </c>
      <c r="BJ181" s="48">
        <v>0</v>
      </c>
      <c r="BK181" s="49">
        <v>0</v>
      </c>
      <c r="BL181" s="48">
        <v>28</v>
      </c>
      <c r="BM181" s="49">
        <v>90.3225806451613</v>
      </c>
      <c r="BN181" s="48">
        <v>31</v>
      </c>
    </row>
    <row r="182" spans="1:66" ht="15">
      <c r="A182" s="65" t="s">
        <v>241</v>
      </c>
      <c r="B182" s="65" t="s">
        <v>1263</v>
      </c>
      <c r="C182" s="66" t="s">
        <v>2073</v>
      </c>
      <c r="D182" s="67">
        <v>10</v>
      </c>
      <c r="E182" s="68" t="s">
        <v>136</v>
      </c>
      <c r="F182" s="69">
        <v>12.5</v>
      </c>
      <c r="G182" s="66"/>
      <c r="H182" s="70"/>
      <c r="I182" s="71"/>
      <c r="J182" s="71"/>
      <c r="K182" s="34" t="s">
        <v>65</v>
      </c>
      <c r="L182" s="78">
        <v>182</v>
      </c>
      <c r="M182" s="78"/>
      <c r="N182" s="73"/>
      <c r="O182" s="80" t="s">
        <v>258</v>
      </c>
      <c r="P182" s="82">
        <v>43677.764085648145</v>
      </c>
      <c r="Q182" s="80" t="s">
        <v>1268</v>
      </c>
      <c r="R182" s="84" t="s">
        <v>1319</v>
      </c>
      <c r="S182" s="80" t="s">
        <v>264</v>
      </c>
      <c r="T182" s="80" t="s">
        <v>1340</v>
      </c>
      <c r="U182" s="80"/>
      <c r="V182" s="84" t="s">
        <v>277</v>
      </c>
      <c r="W182" s="82">
        <v>43677.764085648145</v>
      </c>
      <c r="X182" s="86">
        <v>43677</v>
      </c>
      <c r="Y182" s="88" t="s">
        <v>1388</v>
      </c>
      <c r="Z182" s="84" t="s">
        <v>1434</v>
      </c>
      <c r="AA182" s="80"/>
      <c r="AB182" s="80"/>
      <c r="AC182" s="88" t="s">
        <v>1484</v>
      </c>
      <c r="AD182" s="80"/>
      <c r="AE182" s="80" t="b">
        <v>0</v>
      </c>
      <c r="AF182" s="80">
        <v>34</v>
      </c>
      <c r="AG182" s="88" t="s">
        <v>293</v>
      </c>
      <c r="AH182" s="80" t="b">
        <v>1</v>
      </c>
      <c r="AI182" s="80" t="s">
        <v>298</v>
      </c>
      <c r="AJ182" s="80"/>
      <c r="AK182" s="88" t="s">
        <v>1532</v>
      </c>
      <c r="AL182" s="80" t="b">
        <v>0</v>
      </c>
      <c r="AM182" s="80">
        <v>0</v>
      </c>
      <c r="AN182" s="88" t="s">
        <v>293</v>
      </c>
      <c r="AO182" s="80" t="s">
        <v>303</v>
      </c>
      <c r="AP182" s="80" t="b">
        <v>0</v>
      </c>
      <c r="AQ182" s="88" t="s">
        <v>1484</v>
      </c>
      <c r="AR182" s="80" t="s">
        <v>493</v>
      </c>
      <c r="AS182" s="80">
        <v>0</v>
      </c>
      <c r="AT182" s="80">
        <v>0</v>
      </c>
      <c r="AU182" s="80"/>
      <c r="AV182" s="80"/>
      <c r="AW182" s="80"/>
      <c r="AX182" s="80"/>
      <c r="AY182" s="80"/>
      <c r="AZ182" s="80"/>
      <c r="BA182" s="80"/>
      <c r="BB182" s="80"/>
      <c r="BC182" s="80">
        <v>7</v>
      </c>
      <c r="BD182" s="79" t="str">
        <f>REPLACE(INDEX(GroupVertices[Group],MATCH(Edges[[#This Row],[Vertex 1]],GroupVertices[Vertex],0)),1,1,"")</f>
        <v>1</v>
      </c>
      <c r="BE182" s="79" t="str">
        <f>REPLACE(INDEX(GroupVertices[Group],MATCH(Edges[[#This Row],[Vertex 2]],GroupVertices[Vertex],0)),1,1,"")</f>
        <v>1</v>
      </c>
      <c r="BF182" s="48">
        <v>0</v>
      </c>
      <c r="BG182" s="49">
        <v>0</v>
      </c>
      <c r="BH182" s="48">
        <v>1</v>
      </c>
      <c r="BI182" s="49">
        <v>3.3333333333333335</v>
      </c>
      <c r="BJ182" s="48">
        <v>0</v>
      </c>
      <c r="BK182" s="49">
        <v>0</v>
      </c>
      <c r="BL182" s="48">
        <v>29</v>
      </c>
      <c r="BM182" s="49">
        <v>96.66666666666667</v>
      </c>
      <c r="BN182" s="48">
        <v>30</v>
      </c>
    </row>
    <row r="183" spans="1:66" ht="15">
      <c r="A183" s="65" t="s">
        <v>241</v>
      </c>
      <c r="B183" s="65" t="s">
        <v>1263</v>
      </c>
      <c r="C183" s="66" t="s">
        <v>2073</v>
      </c>
      <c r="D183" s="67">
        <v>10</v>
      </c>
      <c r="E183" s="68" t="s">
        <v>136</v>
      </c>
      <c r="F183" s="69">
        <v>12.5</v>
      </c>
      <c r="G183" s="66"/>
      <c r="H183" s="70"/>
      <c r="I183" s="71"/>
      <c r="J183" s="71"/>
      <c r="K183" s="34" t="s">
        <v>65</v>
      </c>
      <c r="L183" s="78">
        <v>183</v>
      </c>
      <c r="M183" s="78"/>
      <c r="N183" s="73"/>
      <c r="O183" s="80" t="s">
        <v>258</v>
      </c>
      <c r="P183" s="82">
        <v>43696.384467592594</v>
      </c>
      <c r="Q183" s="80" t="s">
        <v>1271</v>
      </c>
      <c r="R183" s="84" t="s">
        <v>1320</v>
      </c>
      <c r="S183" s="80" t="s">
        <v>264</v>
      </c>
      <c r="T183" s="80" t="s">
        <v>1343</v>
      </c>
      <c r="U183" s="80"/>
      <c r="V183" s="84" t="s">
        <v>277</v>
      </c>
      <c r="W183" s="82">
        <v>43696.384467592594</v>
      </c>
      <c r="X183" s="86">
        <v>43696</v>
      </c>
      <c r="Y183" s="88" t="s">
        <v>1391</v>
      </c>
      <c r="Z183" s="84" t="s">
        <v>1437</v>
      </c>
      <c r="AA183" s="80"/>
      <c r="AB183" s="80"/>
      <c r="AC183" s="88" t="s">
        <v>1487</v>
      </c>
      <c r="AD183" s="88" t="s">
        <v>1491</v>
      </c>
      <c r="AE183" s="80" t="b">
        <v>0</v>
      </c>
      <c r="AF183" s="80">
        <v>3</v>
      </c>
      <c r="AG183" s="88" t="s">
        <v>295</v>
      </c>
      <c r="AH183" s="80" t="b">
        <v>1</v>
      </c>
      <c r="AI183" s="80" t="s">
        <v>298</v>
      </c>
      <c r="AJ183" s="80"/>
      <c r="AK183" s="88" t="s">
        <v>1533</v>
      </c>
      <c r="AL183" s="80" t="b">
        <v>0</v>
      </c>
      <c r="AM183" s="80">
        <v>0</v>
      </c>
      <c r="AN183" s="88" t="s">
        <v>293</v>
      </c>
      <c r="AO183" s="80" t="s">
        <v>303</v>
      </c>
      <c r="AP183" s="80" t="b">
        <v>0</v>
      </c>
      <c r="AQ183" s="88" t="s">
        <v>1491</v>
      </c>
      <c r="AR183" s="80" t="s">
        <v>493</v>
      </c>
      <c r="AS183" s="80">
        <v>0</v>
      </c>
      <c r="AT183" s="80">
        <v>0</v>
      </c>
      <c r="AU183" s="80"/>
      <c r="AV183" s="80"/>
      <c r="AW183" s="80"/>
      <c r="AX183" s="80"/>
      <c r="AY183" s="80"/>
      <c r="AZ183" s="80"/>
      <c r="BA183" s="80"/>
      <c r="BB183" s="80"/>
      <c r="BC183" s="80">
        <v>7</v>
      </c>
      <c r="BD183" s="79" t="str">
        <f>REPLACE(INDEX(GroupVertices[Group],MATCH(Edges[[#This Row],[Vertex 1]],GroupVertices[Vertex],0)),1,1,"")</f>
        <v>1</v>
      </c>
      <c r="BE183" s="79" t="str">
        <f>REPLACE(INDEX(GroupVertices[Group],MATCH(Edges[[#This Row],[Vertex 2]],GroupVertices[Vertex],0)),1,1,"")</f>
        <v>1</v>
      </c>
      <c r="BF183" s="48">
        <v>0</v>
      </c>
      <c r="BG183" s="49">
        <v>0</v>
      </c>
      <c r="BH183" s="48">
        <v>0</v>
      </c>
      <c r="BI183" s="49">
        <v>0</v>
      </c>
      <c r="BJ183" s="48">
        <v>0</v>
      </c>
      <c r="BK183" s="49">
        <v>0</v>
      </c>
      <c r="BL183" s="48">
        <v>37</v>
      </c>
      <c r="BM183" s="49">
        <v>100</v>
      </c>
      <c r="BN183" s="48">
        <v>37</v>
      </c>
    </row>
    <row r="184" spans="1:66" ht="15">
      <c r="A184" s="65" t="s">
        <v>241</v>
      </c>
      <c r="B184" s="65" t="s">
        <v>1263</v>
      </c>
      <c r="C184" s="66" t="s">
        <v>2073</v>
      </c>
      <c r="D184" s="67">
        <v>10</v>
      </c>
      <c r="E184" s="68" t="s">
        <v>136</v>
      </c>
      <c r="F184" s="69">
        <v>12.5</v>
      </c>
      <c r="G184" s="66"/>
      <c r="H184" s="70"/>
      <c r="I184" s="71"/>
      <c r="J184" s="71"/>
      <c r="K184" s="34" t="s">
        <v>65</v>
      </c>
      <c r="L184" s="78">
        <v>184</v>
      </c>
      <c r="M184" s="78"/>
      <c r="N184" s="73"/>
      <c r="O184" s="80" t="s">
        <v>258</v>
      </c>
      <c r="P184" s="82">
        <v>43727.374375</v>
      </c>
      <c r="Q184" s="80" t="s">
        <v>1270</v>
      </c>
      <c r="R184" s="80"/>
      <c r="S184" s="80"/>
      <c r="T184" s="80" t="s">
        <v>1342</v>
      </c>
      <c r="U184" s="84" t="s">
        <v>1375</v>
      </c>
      <c r="V184" s="84" t="s">
        <v>1375</v>
      </c>
      <c r="W184" s="82">
        <v>43727.374375</v>
      </c>
      <c r="X184" s="86">
        <v>43727</v>
      </c>
      <c r="Y184" s="88" t="s">
        <v>1390</v>
      </c>
      <c r="Z184" s="84" t="s">
        <v>1436</v>
      </c>
      <c r="AA184" s="80"/>
      <c r="AB184" s="80"/>
      <c r="AC184" s="88" t="s">
        <v>1486</v>
      </c>
      <c r="AD184" s="88" t="s">
        <v>1485</v>
      </c>
      <c r="AE184" s="80" t="b">
        <v>0</v>
      </c>
      <c r="AF184" s="80">
        <v>4</v>
      </c>
      <c r="AG184" s="88" t="s">
        <v>295</v>
      </c>
      <c r="AH184" s="80" t="b">
        <v>0</v>
      </c>
      <c r="AI184" s="80" t="s">
        <v>298</v>
      </c>
      <c r="AJ184" s="80"/>
      <c r="AK184" s="88" t="s">
        <v>293</v>
      </c>
      <c r="AL184" s="80" t="b">
        <v>0</v>
      </c>
      <c r="AM184" s="80">
        <v>0</v>
      </c>
      <c r="AN184" s="88" t="s">
        <v>293</v>
      </c>
      <c r="AO184" s="80" t="s">
        <v>303</v>
      </c>
      <c r="AP184" s="80" t="b">
        <v>0</v>
      </c>
      <c r="AQ184" s="88" t="s">
        <v>1485</v>
      </c>
      <c r="AR184" s="80" t="s">
        <v>493</v>
      </c>
      <c r="AS184" s="80">
        <v>0</v>
      </c>
      <c r="AT184" s="80">
        <v>0</v>
      </c>
      <c r="AU184" s="80"/>
      <c r="AV184" s="80"/>
      <c r="AW184" s="80"/>
      <c r="AX184" s="80"/>
      <c r="AY184" s="80"/>
      <c r="AZ184" s="80"/>
      <c r="BA184" s="80"/>
      <c r="BB184" s="80"/>
      <c r="BC184" s="80">
        <v>7</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37</v>
      </c>
      <c r="BM184" s="49">
        <v>100</v>
      </c>
      <c r="BN184" s="48">
        <v>37</v>
      </c>
    </row>
    <row r="185" spans="1:66" ht="15">
      <c r="A185" s="65" t="s">
        <v>241</v>
      </c>
      <c r="B185" s="65" t="s">
        <v>1263</v>
      </c>
      <c r="C185" s="66" t="s">
        <v>2073</v>
      </c>
      <c r="D185" s="67">
        <v>10</v>
      </c>
      <c r="E185" s="68" t="s">
        <v>136</v>
      </c>
      <c r="F185" s="69">
        <v>12.5</v>
      </c>
      <c r="G185" s="66"/>
      <c r="H185" s="70"/>
      <c r="I185" s="71"/>
      <c r="J185" s="71"/>
      <c r="K185" s="34" t="s">
        <v>65</v>
      </c>
      <c r="L185" s="78">
        <v>185</v>
      </c>
      <c r="M185" s="78"/>
      <c r="N185" s="73"/>
      <c r="O185" s="80" t="s">
        <v>258</v>
      </c>
      <c r="P185" s="82">
        <v>43727.374375</v>
      </c>
      <c r="Q185" s="80" t="s">
        <v>1272</v>
      </c>
      <c r="R185" s="80"/>
      <c r="S185" s="80"/>
      <c r="T185" s="80" t="s">
        <v>1344</v>
      </c>
      <c r="U185" s="80"/>
      <c r="V185" s="84" t="s">
        <v>277</v>
      </c>
      <c r="W185" s="82">
        <v>43727.374375</v>
      </c>
      <c r="X185" s="86">
        <v>43727</v>
      </c>
      <c r="Y185" s="88" t="s">
        <v>1390</v>
      </c>
      <c r="Z185" s="84" t="s">
        <v>1438</v>
      </c>
      <c r="AA185" s="80"/>
      <c r="AB185" s="80"/>
      <c r="AC185" s="88" t="s">
        <v>1488</v>
      </c>
      <c r="AD185" s="88" t="s">
        <v>1486</v>
      </c>
      <c r="AE185" s="80" t="b">
        <v>0</v>
      </c>
      <c r="AF185" s="80">
        <v>4</v>
      </c>
      <c r="AG185" s="88" t="s">
        <v>295</v>
      </c>
      <c r="AH185" s="80" t="b">
        <v>0</v>
      </c>
      <c r="AI185" s="80" t="s">
        <v>298</v>
      </c>
      <c r="AJ185" s="80"/>
      <c r="AK185" s="88" t="s">
        <v>293</v>
      </c>
      <c r="AL185" s="80" t="b">
        <v>0</v>
      </c>
      <c r="AM185" s="80">
        <v>0</v>
      </c>
      <c r="AN185" s="88" t="s">
        <v>293</v>
      </c>
      <c r="AO185" s="80" t="s">
        <v>303</v>
      </c>
      <c r="AP185" s="80" t="b">
        <v>0</v>
      </c>
      <c r="AQ185" s="88" t="s">
        <v>1486</v>
      </c>
      <c r="AR185" s="80" t="s">
        <v>493</v>
      </c>
      <c r="AS185" s="80">
        <v>0</v>
      </c>
      <c r="AT185" s="80">
        <v>0</v>
      </c>
      <c r="AU185" s="80"/>
      <c r="AV185" s="80"/>
      <c r="AW185" s="80"/>
      <c r="AX185" s="80"/>
      <c r="AY185" s="80"/>
      <c r="AZ185" s="80"/>
      <c r="BA185" s="80"/>
      <c r="BB185" s="80"/>
      <c r="BC185" s="80">
        <v>7</v>
      </c>
      <c r="BD185" s="79" t="str">
        <f>REPLACE(INDEX(GroupVertices[Group],MATCH(Edges[[#This Row],[Vertex 1]],GroupVertices[Vertex],0)),1,1,"")</f>
        <v>1</v>
      </c>
      <c r="BE185" s="79" t="str">
        <f>REPLACE(INDEX(GroupVertices[Group],MATCH(Edges[[#This Row],[Vertex 2]],GroupVertices[Vertex],0)),1,1,"")</f>
        <v>1</v>
      </c>
      <c r="BF185" s="48">
        <v>1</v>
      </c>
      <c r="BG185" s="49">
        <v>2.5</v>
      </c>
      <c r="BH185" s="48">
        <v>1</v>
      </c>
      <c r="BI185" s="49">
        <v>2.5</v>
      </c>
      <c r="BJ185" s="48">
        <v>0</v>
      </c>
      <c r="BK185" s="49">
        <v>0</v>
      </c>
      <c r="BL185" s="48">
        <v>38</v>
      </c>
      <c r="BM185" s="49">
        <v>95</v>
      </c>
      <c r="BN185" s="48">
        <v>40</v>
      </c>
    </row>
    <row r="186" spans="1:66" ht="15">
      <c r="A186" s="65" t="s">
        <v>241</v>
      </c>
      <c r="B186" s="65" t="s">
        <v>1263</v>
      </c>
      <c r="C186" s="66" t="s">
        <v>2073</v>
      </c>
      <c r="D186" s="67">
        <v>10</v>
      </c>
      <c r="E186" s="68" t="s">
        <v>136</v>
      </c>
      <c r="F186" s="69">
        <v>12.5</v>
      </c>
      <c r="G186" s="66"/>
      <c r="H186" s="70"/>
      <c r="I186" s="71"/>
      <c r="J186" s="71"/>
      <c r="K186" s="34" t="s">
        <v>65</v>
      </c>
      <c r="L186" s="78">
        <v>186</v>
      </c>
      <c r="M186" s="78"/>
      <c r="N186" s="73"/>
      <c r="O186" s="80" t="s">
        <v>258</v>
      </c>
      <c r="P186" s="82">
        <v>43735.82908564815</v>
      </c>
      <c r="Q186" s="80" t="s">
        <v>1274</v>
      </c>
      <c r="R186" s="80"/>
      <c r="S186" s="80"/>
      <c r="T186" s="80" t="s">
        <v>1343</v>
      </c>
      <c r="U186" s="80"/>
      <c r="V186" s="84" t="s">
        <v>277</v>
      </c>
      <c r="W186" s="82">
        <v>43735.82908564815</v>
      </c>
      <c r="X186" s="86">
        <v>43735</v>
      </c>
      <c r="Y186" s="88" t="s">
        <v>1393</v>
      </c>
      <c r="Z186" s="84" t="s">
        <v>1440</v>
      </c>
      <c r="AA186" s="80"/>
      <c r="AB186" s="80"/>
      <c r="AC186" s="88" t="s">
        <v>1490</v>
      </c>
      <c r="AD186" s="88" t="s">
        <v>1524</v>
      </c>
      <c r="AE186" s="80" t="b">
        <v>0</v>
      </c>
      <c r="AF186" s="80">
        <v>0</v>
      </c>
      <c r="AG186" s="88" t="s">
        <v>295</v>
      </c>
      <c r="AH186" s="80" t="b">
        <v>0</v>
      </c>
      <c r="AI186" s="80" t="s">
        <v>298</v>
      </c>
      <c r="AJ186" s="80"/>
      <c r="AK186" s="88" t="s">
        <v>293</v>
      </c>
      <c r="AL186" s="80" t="b">
        <v>0</v>
      </c>
      <c r="AM186" s="80">
        <v>0</v>
      </c>
      <c r="AN186" s="88" t="s">
        <v>293</v>
      </c>
      <c r="AO186" s="80" t="s">
        <v>303</v>
      </c>
      <c r="AP186" s="80" t="b">
        <v>0</v>
      </c>
      <c r="AQ186" s="88" t="s">
        <v>1524</v>
      </c>
      <c r="AR186" s="80" t="s">
        <v>493</v>
      </c>
      <c r="AS186" s="80">
        <v>0</v>
      </c>
      <c r="AT186" s="80">
        <v>0</v>
      </c>
      <c r="AU186" s="80"/>
      <c r="AV186" s="80"/>
      <c r="AW186" s="80"/>
      <c r="AX186" s="80"/>
      <c r="AY186" s="80"/>
      <c r="AZ186" s="80"/>
      <c r="BA186" s="80"/>
      <c r="BB186" s="80"/>
      <c r="BC186" s="80">
        <v>7</v>
      </c>
      <c r="BD186" s="79" t="str">
        <f>REPLACE(INDEX(GroupVertices[Group],MATCH(Edges[[#This Row],[Vertex 1]],GroupVertices[Vertex],0)),1,1,"")</f>
        <v>1</v>
      </c>
      <c r="BE186" s="79" t="str">
        <f>REPLACE(INDEX(GroupVertices[Group],MATCH(Edges[[#This Row],[Vertex 2]],GroupVertices[Vertex],0)),1,1,"")</f>
        <v>1</v>
      </c>
      <c r="BF186" s="48">
        <v>2</v>
      </c>
      <c r="BG186" s="49">
        <v>4.651162790697675</v>
      </c>
      <c r="BH186" s="48">
        <v>1</v>
      </c>
      <c r="BI186" s="49">
        <v>2.3255813953488373</v>
      </c>
      <c r="BJ186" s="48">
        <v>0</v>
      </c>
      <c r="BK186" s="49">
        <v>0</v>
      </c>
      <c r="BL186" s="48">
        <v>40</v>
      </c>
      <c r="BM186" s="49">
        <v>93.02325581395348</v>
      </c>
      <c r="BN186" s="48">
        <v>43</v>
      </c>
    </row>
    <row r="187" spans="1:66" ht="15">
      <c r="A187" s="65" t="s">
        <v>241</v>
      </c>
      <c r="B187" s="65" t="s">
        <v>1263</v>
      </c>
      <c r="C187" s="66" t="s">
        <v>2073</v>
      </c>
      <c r="D187" s="67">
        <v>10</v>
      </c>
      <c r="E187" s="68" t="s">
        <v>136</v>
      </c>
      <c r="F187" s="69">
        <v>12.5</v>
      </c>
      <c r="G187" s="66"/>
      <c r="H187" s="70"/>
      <c r="I187" s="71"/>
      <c r="J187" s="71"/>
      <c r="K187" s="34" t="s">
        <v>65</v>
      </c>
      <c r="L187" s="78">
        <v>187</v>
      </c>
      <c r="M187" s="78"/>
      <c r="N187" s="73"/>
      <c r="O187" s="80" t="s">
        <v>258</v>
      </c>
      <c r="P187" s="82">
        <v>43755.83545138889</v>
      </c>
      <c r="Q187" s="80" t="s">
        <v>1287</v>
      </c>
      <c r="R187" s="84" t="s">
        <v>1326</v>
      </c>
      <c r="S187" s="80" t="s">
        <v>264</v>
      </c>
      <c r="T187" s="80" t="s">
        <v>1349</v>
      </c>
      <c r="U187" s="80"/>
      <c r="V187" s="84" t="s">
        <v>277</v>
      </c>
      <c r="W187" s="82">
        <v>43755.83545138889</v>
      </c>
      <c r="X187" s="86">
        <v>43755</v>
      </c>
      <c r="Y187" s="88" t="s">
        <v>1405</v>
      </c>
      <c r="Z187" s="84" t="s">
        <v>1453</v>
      </c>
      <c r="AA187" s="80"/>
      <c r="AB187" s="80"/>
      <c r="AC187" s="88" t="s">
        <v>1503</v>
      </c>
      <c r="AD187" s="88" t="s">
        <v>1502</v>
      </c>
      <c r="AE187" s="80" t="b">
        <v>0</v>
      </c>
      <c r="AF187" s="80">
        <v>0</v>
      </c>
      <c r="AG187" s="88" t="s">
        <v>295</v>
      </c>
      <c r="AH187" s="80" t="b">
        <v>1</v>
      </c>
      <c r="AI187" s="80" t="s">
        <v>298</v>
      </c>
      <c r="AJ187" s="80"/>
      <c r="AK187" s="88" t="s">
        <v>1539</v>
      </c>
      <c r="AL187" s="80" t="b">
        <v>0</v>
      </c>
      <c r="AM187" s="80">
        <v>0</v>
      </c>
      <c r="AN187" s="88" t="s">
        <v>293</v>
      </c>
      <c r="AO187" s="80" t="s">
        <v>303</v>
      </c>
      <c r="AP187" s="80" t="b">
        <v>0</v>
      </c>
      <c r="AQ187" s="88" t="s">
        <v>1502</v>
      </c>
      <c r="AR187" s="80" t="s">
        <v>493</v>
      </c>
      <c r="AS187" s="80">
        <v>0</v>
      </c>
      <c r="AT187" s="80">
        <v>0</v>
      </c>
      <c r="AU187" s="80"/>
      <c r="AV187" s="80"/>
      <c r="AW187" s="80"/>
      <c r="AX187" s="80"/>
      <c r="AY187" s="80"/>
      <c r="AZ187" s="80"/>
      <c r="BA187" s="80"/>
      <c r="BB187" s="80"/>
      <c r="BC187" s="80">
        <v>7</v>
      </c>
      <c r="BD187" s="79" t="str">
        <f>REPLACE(INDEX(GroupVertices[Group],MATCH(Edges[[#This Row],[Vertex 1]],GroupVertices[Vertex],0)),1,1,"")</f>
        <v>1</v>
      </c>
      <c r="BE187" s="79" t="str">
        <f>REPLACE(INDEX(GroupVertices[Group],MATCH(Edges[[#This Row],[Vertex 2]],GroupVertices[Vertex],0)),1,1,"")</f>
        <v>1</v>
      </c>
      <c r="BF187" s="48">
        <v>2</v>
      </c>
      <c r="BG187" s="49">
        <v>7.142857142857143</v>
      </c>
      <c r="BH187" s="48">
        <v>0</v>
      </c>
      <c r="BI187" s="49">
        <v>0</v>
      </c>
      <c r="BJ187" s="48">
        <v>0</v>
      </c>
      <c r="BK187" s="49">
        <v>0</v>
      </c>
      <c r="BL187" s="48">
        <v>26</v>
      </c>
      <c r="BM187" s="49">
        <v>92.85714285714286</v>
      </c>
      <c r="BN187" s="48">
        <v>28</v>
      </c>
    </row>
    <row r="188" spans="1:66" ht="15">
      <c r="A188" s="65" t="s">
        <v>241</v>
      </c>
      <c r="B188" s="65" t="s">
        <v>1263</v>
      </c>
      <c r="C188" s="66" t="s">
        <v>2073</v>
      </c>
      <c r="D188" s="67">
        <v>10</v>
      </c>
      <c r="E188" s="68" t="s">
        <v>136</v>
      </c>
      <c r="F188" s="69">
        <v>12.5</v>
      </c>
      <c r="G188" s="66"/>
      <c r="H188" s="70"/>
      <c r="I188" s="71"/>
      <c r="J188" s="71"/>
      <c r="K188" s="34" t="s">
        <v>65</v>
      </c>
      <c r="L188" s="78">
        <v>188</v>
      </c>
      <c r="M188" s="78"/>
      <c r="N188" s="73"/>
      <c r="O188" s="80" t="s">
        <v>258</v>
      </c>
      <c r="P188" s="82">
        <v>43775.42393518519</v>
      </c>
      <c r="Q188" s="80" t="s">
        <v>1299</v>
      </c>
      <c r="R188" s="80"/>
      <c r="S188" s="80"/>
      <c r="T188" s="80" t="s">
        <v>1343</v>
      </c>
      <c r="U188" s="84" t="s">
        <v>1383</v>
      </c>
      <c r="V188" s="84" t="s">
        <v>1383</v>
      </c>
      <c r="W188" s="82">
        <v>43775.42393518519</v>
      </c>
      <c r="X188" s="86">
        <v>43775</v>
      </c>
      <c r="Y188" s="88" t="s">
        <v>1417</v>
      </c>
      <c r="Z188" s="84" t="s">
        <v>1465</v>
      </c>
      <c r="AA188" s="80"/>
      <c r="AB188" s="80"/>
      <c r="AC188" s="88" t="s">
        <v>1515</v>
      </c>
      <c r="AD188" s="88" t="s">
        <v>1514</v>
      </c>
      <c r="AE188" s="80" t="b">
        <v>0</v>
      </c>
      <c r="AF188" s="80">
        <v>0</v>
      </c>
      <c r="AG188" s="88" t="s">
        <v>295</v>
      </c>
      <c r="AH188" s="80" t="b">
        <v>0</v>
      </c>
      <c r="AI188" s="80" t="s">
        <v>298</v>
      </c>
      <c r="AJ188" s="80"/>
      <c r="AK188" s="88" t="s">
        <v>293</v>
      </c>
      <c r="AL188" s="80" t="b">
        <v>0</v>
      </c>
      <c r="AM188" s="80">
        <v>0</v>
      </c>
      <c r="AN188" s="88" t="s">
        <v>293</v>
      </c>
      <c r="AO188" s="80" t="s">
        <v>303</v>
      </c>
      <c r="AP188" s="80" t="b">
        <v>0</v>
      </c>
      <c r="AQ188" s="88" t="s">
        <v>1514</v>
      </c>
      <c r="AR188" s="80" t="s">
        <v>493</v>
      </c>
      <c r="AS188" s="80">
        <v>0</v>
      </c>
      <c r="AT188" s="80">
        <v>0</v>
      </c>
      <c r="AU188" s="80"/>
      <c r="AV188" s="80"/>
      <c r="AW188" s="80"/>
      <c r="AX188" s="80"/>
      <c r="AY188" s="80"/>
      <c r="AZ188" s="80"/>
      <c r="BA188" s="80"/>
      <c r="BB188" s="80"/>
      <c r="BC188" s="80">
        <v>7</v>
      </c>
      <c r="BD188" s="79" t="str">
        <f>REPLACE(INDEX(GroupVertices[Group],MATCH(Edges[[#This Row],[Vertex 1]],GroupVertices[Vertex],0)),1,1,"")</f>
        <v>1</v>
      </c>
      <c r="BE188" s="79" t="str">
        <f>REPLACE(INDEX(GroupVertices[Group],MATCH(Edges[[#This Row],[Vertex 2]],GroupVertices[Vertex],0)),1,1,"")</f>
        <v>1</v>
      </c>
      <c r="BF188" s="48">
        <v>0</v>
      </c>
      <c r="BG188" s="49">
        <v>0</v>
      </c>
      <c r="BH188" s="48">
        <v>1</v>
      </c>
      <c r="BI188" s="49">
        <v>2.127659574468085</v>
      </c>
      <c r="BJ188" s="48">
        <v>0</v>
      </c>
      <c r="BK188" s="49">
        <v>0</v>
      </c>
      <c r="BL188" s="48">
        <v>46</v>
      </c>
      <c r="BM188" s="49">
        <v>97.87234042553192</v>
      </c>
      <c r="BN188" s="48">
        <v>47</v>
      </c>
    </row>
    <row r="189" spans="1:66" ht="15">
      <c r="A189" s="65" t="s">
        <v>241</v>
      </c>
      <c r="B189" s="65" t="s">
        <v>1264</v>
      </c>
      <c r="C189" s="66" t="s">
        <v>863</v>
      </c>
      <c r="D189" s="67">
        <v>4.75</v>
      </c>
      <c r="E189" s="68" t="s">
        <v>136</v>
      </c>
      <c r="F189" s="69">
        <v>28.75</v>
      </c>
      <c r="G189" s="66"/>
      <c r="H189" s="70"/>
      <c r="I189" s="71"/>
      <c r="J189" s="71"/>
      <c r="K189" s="34" t="s">
        <v>65</v>
      </c>
      <c r="L189" s="78">
        <v>189</v>
      </c>
      <c r="M189" s="78"/>
      <c r="N189" s="73"/>
      <c r="O189" s="80" t="s">
        <v>258</v>
      </c>
      <c r="P189" s="82">
        <v>43718.710393518515</v>
      </c>
      <c r="Q189" s="80" t="s">
        <v>1295</v>
      </c>
      <c r="R189" s="80"/>
      <c r="S189" s="80"/>
      <c r="T189" s="80" t="s">
        <v>1363</v>
      </c>
      <c r="U189" s="80"/>
      <c r="V189" s="84" t="s">
        <v>277</v>
      </c>
      <c r="W189" s="82">
        <v>43718.710393518515</v>
      </c>
      <c r="X189" s="86">
        <v>43718</v>
      </c>
      <c r="Y189" s="88" t="s">
        <v>1413</v>
      </c>
      <c r="Z189" s="84" t="s">
        <v>1461</v>
      </c>
      <c r="AA189" s="80"/>
      <c r="AB189" s="80"/>
      <c r="AC189" s="88" t="s">
        <v>1511</v>
      </c>
      <c r="AD189" s="88" t="s">
        <v>1508</v>
      </c>
      <c r="AE189" s="80" t="b">
        <v>0</v>
      </c>
      <c r="AF189" s="80">
        <v>3</v>
      </c>
      <c r="AG189" s="88" t="s">
        <v>295</v>
      </c>
      <c r="AH189" s="80" t="b">
        <v>0</v>
      </c>
      <c r="AI189" s="80" t="s">
        <v>298</v>
      </c>
      <c r="AJ189" s="80"/>
      <c r="AK189" s="88" t="s">
        <v>293</v>
      </c>
      <c r="AL189" s="80" t="b">
        <v>0</v>
      </c>
      <c r="AM189" s="80">
        <v>0</v>
      </c>
      <c r="AN189" s="88" t="s">
        <v>293</v>
      </c>
      <c r="AO189" s="80" t="s">
        <v>303</v>
      </c>
      <c r="AP189" s="80" t="b">
        <v>0</v>
      </c>
      <c r="AQ189" s="88" t="s">
        <v>1508</v>
      </c>
      <c r="AR189" s="80" t="s">
        <v>493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8">
        <v>3</v>
      </c>
      <c r="BG189" s="49">
        <v>7.5</v>
      </c>
      <c r="BH189" s="48">
        <v>0</v>
      </c>
      <c r="BI189" s="49">
        <v>0</v>
      </c>
      <c r="BJ189" s="48">
        <v>0</v>
      </c>
      <c r="BK189" s="49">
        <v>0</v>
      </c>
      <c r="BL189" s="48">
        <v>37</v>
      </c>
      <c r="BM189" s="49">
        <v>92.5</v>
      </c>
      <c r="BN189" s="48">
        <v>40</v>
      </c>
    </row>
    <row r="190" spans="1:66" ht="15">
      <c r="A190" s="65" t="s">
        <v>241</v>
      </c>
      <c r="B190" s="65" t="s">
        <v>1264</v>
      </c>
      <c r="C190" s="66" t="s">
        <v>863</v>
      </c>
      <c r="D190" s="67">
        <v>4.75</v>
      </c>
      <c r="E190" s="68" t="s">
        <v>136</v>
      </c>
      <c r="F190" s="69">
        <v>28.75</v>
      </c>
      <c r="G190" s="66"/>
      <c r="H190" s="70"/>
      <c r="I190" s="71"/>
      <c r="J190" s="71"/>
      <c r="K190" s="34" t="s">
        <v>65</v>
      </c>
      <c r="L190" s="78">
        <v>190</v>
      </c>
      <c r="M190" s="78"/>
      <c r="N190" s="73"/>
      <c r="O190" s="80" t="s">
        <v>258</v>
      </c>
      <c r="P190" s="82">
        <v>43775.949375</v>
      </c>
      <c r="Q190" s="80" t="s">
        <v>1300</v>
      </c>
      <c r="R190" s="80"/>
      <c r="S190" s="80"/>
      <c r="T190" s="80" t="s">
        <v>1343</v>
      </c>
      <c r="U190" s="80"/>
      <c r="V190" s="84" t="s">
        <v>277</v>
      </c>
      <c r="W190" s="82">
        <v>43775.949375</v>
      </c>
      <c r="X190" s="86">
        <v>43775</v>
      </c>
      <c r="Y190" s="88" t="s">
        <v>1418</v>
      </c>
      <c r="Z190" s="84" t="s">
        <v>1466</v>
      </c>
      <c r="AA190" s="80"/>
      <c r="AB190" s="80"/>
      <c r="AC190" s="88" t="s">
        <v>1093</v>
      </c>
      <c r="AD190" s="88" t="s">
        <v>1515</v>
      </c>
      <c r="AE190" s="80" t="b">
        <v>0</v>
      </c>
      <c r="AF190" s="80">
        <v>4</v>
      </c>
      <c r="AG190" s="88" t="s">
        <v>295</v>
      </c>
      <c r="AH190" s="80" t="b">
        <v>0</v>
      </c>
      <c r="AI190" s="80" t="s">
        <v>298</v>
      </c>
      <c r="AJ190" s="80"/>
      <c r="AK190" s="88" t="s">
        <v>293</v>
      </c>
      <c r="AL190" s="80" t="b">
        <v>0</v>
      </c>
      <c r="AM190" s="80">
        <v>1</v>
      </c>
      <c r="AN190" s="88" t="s">
        <v>293</v>
      </c>
      <c r="AO190" s="80" t="s">
        <v>303</v>
      </c>
      <c r="AP190" s="80" t="b">
        <v>0</v>
      </c>
      <c r="AQ190" s="88" t="s">
        <v>1515</v>
      </c>
      <c r="AR190" s="80" t="s">
        <v>493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1</v>
      </c>
      <c r="BF190" s="48"/>
      <c r="BG190" s="49"/>
      <c r="BH190" s="48"/>
      <c r="BI190" s="49"/>
      <c r="BJ190" s="48"/>
      <c r="BK190" s="49"/>
      <c r="BL190" s="48"/>
      <c r="BM190" s="49"/>
      <c r="BN190" s="48"/>
    </row>
    <row r="191" spans="1:66" ht="15">
      <c r="A191" s="65" t="s">
        <v>241</v>
      </c>
      <c r="B191" s="65" t="s">
        <v>1265</v>
      </c>
      <c r="C191" s="66" t="s">
        <v>862</v>
      </c>
      <c r="D191" s="67">
        <v>3</v>
      </c>
      <c r="E191" s="68" t="s">
        <v>132</v>
      </c>
      <c r="F191" s="69">
        <v>32</v>
      </c>
      <c r="G191" s="66"/>
      <c r="H191" s="70"/>
      <c r="I191" s="71"/>
      <c r="J191" s="71"/>
      <c r="K191" s="34" t="s">
        <v>65</v>
      </c>
      <c r="L191" s="78">
        <v>191</v>
      </c>
      <c r="M191" s="78"/>
      <c r="N191" s="73"/>
      <c r="O191" s="80" t="s">
        <v>258</v>
      </c>
      <c r="P191" s="82">
        <v>43775.949375</v>
      </c>
      <c r="Q191" s="80" t="s">
        <v>1300</v>
      </c>
      <c r="R191" s="80"/>
      <c r="S191" s="80"/>
      <c r="T191" s="80" t="s">
        <v>1343</v>
      </c>
      <c r="U191" s="80"/>
      <c r="V191" s="84" t="s">
        <v>277</v>
      </c>
      <c r="W191" s="82">
        <v>43775.949375</v>
      </c>
      <c r="X191" s="86">
        <v>43775</v>
      </c>
      <c r="Y191" s="88" t="s">
        <v>1418</v>
      </c>
      <c r="Z191" s="84" t="s">
        <v>1466</v>
      </c>
      <c r="AA191" s="80"/>
      <c r="AB191" s="80"/>
      <c r="AC191" s="88" t="s">
        <v>1093</v>
      </c>
      <c r="AD191" s="88" t="s">
        <v>1515</v>
      </c>
      <c r="AE191" s="80" t="b">
        <v>0</v>
      </c>
      <c r="AF191" s="80">
        <v>4</v>
      </c>
      <c r="AG191" s="88" t="s">
        <v>295</v>
      </c>
      <c r="AH191" s="80" t="b">
        <v>0</v>
      </c>
      <c r="AI191" s="80" t="s">
        <v>298</v>
      </c>
      <c r="AJ191" s="80"/>
      <c r="AK191" s="88" t="s">
        <v>293</v>
      </c>
      <c r="AL191" s="80" t="b">
        <v>0</v>
      </c>
      <c r="AM191" s="80">
        <v>1</v>
      </c>
      <c r="AN191" s="88" t="s">
        <v>293</v>
      </c>
      <c r="AO191" s="80" t="s">
        <v>303</v>
      </c>
      <c r="AP191" s="80" t="b">
        <v>0</v>
      </c>
      <c r="AQ191" s="88" t="s">
        <v>1515</v>
      </c>
      <c r="AR191" s="80" t="s">
        <v>493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8"/>
      <c r="BG191" s="49"/>
      <c r="BH191" s="48"/>
      <c r="BI191" s="49"/>
      <c r="BJ191" s="48"/>
      <c r="BK191" s="49"/>
      <c r="BL191" s="48"/>
      <c r="BM191" s="49"/>
      <c r="BN191" s="48"/>
    </row>
    <row r="192" spans="1:66" ht="15">
      <c r="A192" s="65" t="s">
        <v>241</v>
      </c>
      <c r="B192" s="65" t="s">
        <v>1266</v>
      </c>
      <c r="C192" s="66" t="s">
        <v>862</v>
      </c>
      <c r="D192" s="67">
        <v>3</v>
      </c>
      <c r="E192" s="68" t="s">
        <v>132</v>
      </c>
      <c r="F192" s="69">
        <v>32</v>
      </c>
      <c r="G192" s="66"/>
      <c r="H192" s="70"/>
      <c r="I192" s="71"/>
      <c r="J192" s="71"/>
      <c r="K192" s="34" t="s">
        <v>65</v>
      </c>
      <c r="L192" s="78">
        <v>192</v>
      </c>
      <c r="M192" s="78"/>
      <c r="N192" s="73"/>
      <c r="O192" s="80" t="s">
        <v>258</v>
      </c>
      <c r="P192" s="82">
        <v>43775.949375</v>
      </c>
      <c r="Q192" s="80" t="s">
        <v>1300</v>
      </c>
      <c r="R192" s="80"/>
      <c r="S192" s="80"/>
      <c r="T192" s="80" t="s">
        <v>1343</v>
      </c>
      <c r="U192" s="80"/>
      <c r="V192" s="84" t="s">
        <v>277</v>
      </c>
      <c r="W192" s="82">
        <v>43775.949375</v>
      </c>
      <c r="X192" s="86">
        <v>43775</v>
      </c>
      <c r="Y192" s="88" t="s">
        <v>1418</v>
      </c>
      <c r="Z192" s="84" t="s">
        <v>1466</v>
      </c>
      <c r="AA192" s="80"/>
      <c r="AB192" s="80"/>
      <c r="AC192" s="88" t="s">
        <v>1093</v>
      </c>
      <c r="AD192" s="88" t="s">
        <v>1515</v>
      </c>
      <c r="AE192" s="80" t="b">
        <v>0</v>
      </c>
      <c r="AF192" s="80">
        <v>4</v>
      </c>
      <c r="AG192" s="88" t="s">
        <v>295</v>
      </c>
      <c r="AH192" s="80" t="b">
        <v>0</v>
      </c>
      <c r="AI192" s="80" t="s">
        <v>298</v>
      </c>
      <c r="AJ192" s="80"/>
      <c r="AK192" s="88" t="s">
        <v>293</v>
      </c>
      <c r="AL192" s="80" t="b">
        <v>0</v>
      </c>
      <c r="AM192" s="80">
        <v>1</v>
      </c>
      <c r="AN192" s="88" t="s">
        <v>293</v>
      </c>
      <c r="AO192" s="80" t="s">
        <v>303</v>
      </c>
      <c r="AP192" s="80" t="b">
        <v>0</v>
      </c>
      <c r="AQ192" s="88" t="s">
        <v>1515</v>
      </c>
      <c r="AR192" s="80" t="s">
        <v>493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8">
        <v>5</v>
      </c>
      <c r="BG192" s="49">
        <v>11.627906976744185</v>
      </c>
      <c r="BH192" s="48">
        <v>0</v>
      </c>
      <c r="BI192" s="49">
        <v>0</v>
      </c>
      <c r="BJ192" s="48">
        <v>0</v>
      </c>
      <c r="BK192" s="49">
        <v>0</v>
      </c>
      <c r="BL192" s="48">
        <v>38</v>
      </c>
      <c r="BM192" s="49">
        <v>88.37209302325581</v>
      </c>
      <c r="BN192" s="48">
        <v>43</v>
      </c>
    </row>
    <row r="193" spans="1:66" ht="15">
      <c r="A193" s="65" t="s">
        <v>243</v>
      </c>
      <c r="B193" s="65" t="s">
        <v>243</v>
      </c>
      <c r="C193" s="66" t="s">
        <v>862</v>
      </c>
      <c r="D193" s="67">
        <v>3</v>
      </c>
      <c r="E193" s="68" t="s">
        <v>132</v>
      </c>
      <c r="F193" s="69">
        <v>32</v>
      </c>
      <c r="G193" s="66"/>
      <c r="H193" s="70"/>
      <c r="I193" s="71"/>
      <c r="J193" s="71"/>
      <c r="K193" s="34" t="s">
        <v>65</v>
      </c>
      <c r="L193" s="78">
        <v>193</v>
      </c>
      <c r="M193" s="78"/>
      <c r="N193" s="73"/>
      <c r="O193" s="80" t="s">
        <v>197</v>
      </c>
      <c r="P193" s="82">
        <v>43781.58258101852</v>
      </c>
      <c r="Q193" s="80" t="s">
        <v>1301</v>
      </c>
      <c r="R193" s="80"/>
      <c r="S193" s="80"/>
      <c r="T193" s="80"/>
      <c r="U193" s="80"/>
      <c r="V193" s="84" t="s">
        <v>279</v>
      </c>
      <c r="W193" s="82">
        <v>43781.58258101852</v>
      </c>
      <c r="X193" s="86">
        <v>43781</v>
      </c>
      <c r="Y193" s="88" t="s">
        <v>1419</v>
      </c>
      <c r="Z193" s="84" t="s">
        <v>1467</v>
      </c>
      <c r="AA193" s="80"/>
      <c r="AB193" s="80"/>
      <c r="AC193" s="88" t="s">
        <v>1516</v>
      </c>
      <c r="AD193" s="80"/>
      <c r="AE193" s="80" t="b">
        <v>1</v>
      </c>
      <c r="AF193" s="80">
        <v>50</v>
      </c>
      <c r="AG193" s="88" t="s">
        <v>293</v>
      </c>
      <c r="AH193" s="80" t="b">
        <v>0</v>
      </c>
      <c r="AI193" s="80" t="s">
        <v>298</v>
      </c>
      <c r="AJ193" s="80"/>
      <c r="AK193" s="88" t="s">
        <v>293</v>
      </c>
      <c r="AL193" s="80" t="b">
        <v>0</v>
      </c>
      <c r="AM193" s="80">
        <v>7</v>
      </c>
      <c r="AN193" s="88" t="s">
        <v>293</v>
      </c>
      <c r="AO193" s="80" t="s">
        <v>304</v>
      </c>
      <c r="AP193" s="80" t="b">
        <v>0</v>
      </c>
      <c r="AQ193" s="88" t="s">
        <v>1516</v>
      </c>
      <c r="AR193" s="80" t="s">
        <v>493</v>
      </c>
      <c r="AS193" s="80">
        <v>0</v>
      </c>
      <c r="AT193" s="80">
        <v>0</v>
      </c>
      <c r="AU193" s="80"/>
      <c r="AV193" s="80"/>
      <c r="AW193" s="80"/>
      <c r="AX193" s="80"/>
      <c r="AY193" s="80"/>
      <c r="AZ193" s="80"/>
      <c r="BA193" s="80"/>
      <c r="BB193" s="80"/>
      <c r="BC193" s="80">
        <v>1</v>
      </c>
      <c r="BD193" s="79" t="str">
        <f>REPLACE(INDEX(GroupVertices[Group],MATCH(Edges[[#This Row],[Vertex 1]],GroupVertices[Vertex],0)),1,1,"")</f>
        <v>3</v>
      </c>
      <c r="BE193" s="79" t="str">
        <f>REPLACE(INDEX(GroupVertices[Group],MATCH(Edges[[#This Row],[Vertex 2]],GroupVertices[Vertex],0)),1,1,"")</f>
        <v>3</v>
      </c>
      <c r="BF193" s="48">
        <v>1</v>
      </c>
      <c r="BG193" s="49">
        <v>2.9411764705882355</v>
      </c>
      <c r="BH193" s="48">
        <v>0</v>
      </c>
      <c r="BI193" s="49">
        <v>0</v>
      </c>
      <c r="BJ193" s="48">
        <v>0</v>
      </c>
      <c r="BK193" s="49">
        <v>0</v>
      </c>
      <c r="BL193" s="48">
        <v>33</v>
      </c>
      <c r="BM193" s="49">
        <v>97.05882352941177</v>
      </c>
      <c r="BN193" s="48">
        <v>34</v>
      </c>
    </row>
    <row r="194" spans="1:66" ht="15">
      <c r="A194" s="65" t="s">
        <v>239</v>
      </c>
      <c r="B194" s="65" t="s">
        <v>243</v>
      </c>
      <c r="C194" s="66" t="s">
        <v>862</v>
      </c>
      <c r="D194" s="67">
        <v>3</v>
      </c>
      <c r="E194" s="68" t="s">
        <v>132</v>
      </c>
      <c r="F194" s="69">
        <v>32</v>
      </c>
      <c r="G194" s="66"/>
      <c r="H194" s="70"/>
      <c r="I194" s="71"/>
      <c r="J194" s="71"/>
      <c r="K194" s="34" t="s">
        <v>65</v>
      </c>
      <c r="L194" s="78">
        <v>194</v>
      </c>
      <c r="M194" s="78"/>
      <c r="N194" s="73"/>
      <c r="O194" s="80" t="s">
        <v>259</v>
      </c>
      <c r="P194" s="82">
        <v>43781.72083333333</v>
      </c>
      <c r="Q194" s="80" t="s">
        <v>1302</v>
      </c>
      <c r="R194" s="84" t="s">
        <v>912</v>
      </c>
      <c r="S194" s="80" t="s">
        <v>266</v>
      </c>
      <c r="T194" s="80"/>
      <c r="U194" s="80"/>
      <c r="V194" s="84" t="s">
        <v>275</v>
      </c>
      <c r="W194" s="82">
        <v>43781.72083333333</v>
      </c>
      <c r="X194" s="86">
        <v>43781</v>
      </c>
      <c r="Y194" s="88" t="s">
        <v>1420</v>
      </c>
      <c r="Z194" s="84" t="s">
        <v>1468</v>
      </c>
      <c r="AA194" s="80"/>
      <c r="AB194" s="80"/>
      <c r="AC194" s="88" t="s">
        <v>1095</v>
      </c>
      <c r="AD194" s="88" t="s">
        <v>1516</v>
      </c>
      <c r="AE194" s="80" t="b">
        <v>0</v>
      </c>
      <c r="AF194" s="80">
        <v>11</v>
      </c>
      <c r="AG194" s="88" t="s">
        <v>296</v>
      </c>
      <c r="AH194" s="80" t="b">
        <v>0</v>
      </c>
      <c r="AI194" s="80" t="s">
        <v>298</v>
      </c>
      <c r="AJ194" s="80"/>
      <c r="AK194" s="88" t="s">
        <v>293</v>
      </c>
      <c r="AL194" s="80" t="b">
        <v>0</v>
      </c>
      <c r="AM194" s="80">
        <v>3</v>
      </c>
      <c r="AN194" s="88" t="s">
        <v>293</v>
      </c>
      <c r="AO194" s="80" t="s">
        <v>301</v>
      </c>
      <c r="AP194" s="80" t="b">
        <v>0</v>
      </c>
      <c r="AQ194" s="88" t="s">
        <v>1516</v>
      </c>
      <c r="AR194" s="80" t="s">
        <v>493</v>
      </c>
      <c r="AS194" s="80">
        <v>0</v>
      </c>
      <c r="AT194" s="80">
        <v>0</v>
      </c>
      <c r="AU194" s="80"/>
      <c r="AV194" s="80"/>
      <c r="AW194" s="80"/>
      <c r="AX194" s="80"/>
      <c r="AY194" s="80"/>
      <c r="AZ194" s="80"/>
      <c r="BA194" s="80"/>
      <c r="BB194" s="80"/>
      <c r="BC194" s="80">
        <v>1</v>
      </c>
      <c r="BD194" s="79" t="str">
        <f>REPLACE(INDEX(GroupVertices[Group],MATCH(Edges[[#This Row],[Vertex 1]],GroupVertices[Vertex],0)),1,1,"")</f>
        <v>3</v>
      </c>
      <c r="BE194" s="79" t="str">
        <f>REPLACE(INDEX(GroupVertices[Group],MATCH(Edges[[#This Row],[Vertex 2]],GroupVertices[Vertex],0)),1,1,"")</f>
        <v>3</v>
      </c>
      <c r="BF194" s="48">
        <v>0</v>
      </c>
      <c r="BG194" s="49">
        <v>0</v>
      </c>
      <c r="BH194" s="48">
        <v>0</v>
      </c>
      <c r="BI194" s="49">
        <v>0</v>
      </c>
      <c r="BJ194" s="48">
        <v>0</v>
      </c>
      <c r="BK194" s="49">
        <v>0</v>
      </c>
      <c r="BL194" s="48">
        <v>20</v>
      </c>
      <c r="BM194" s="49">
        <v>100</v>
      </c>
      <c r="BN194" s="48">
        <v>20</v>
      </c>
    </row>
    <row r="195" spans="1:66" ht="15">
      <c r="A195" s="65" t="s">
        <v>241</v>
      </c>
      <c r="B195" s="65" t="s">
        <v>237</v>
      </c>
      <c r="C195" s="66" t="s">
        <v>862</v>
      </c>
      <c r="D195" s="67">
        <v>3</v>
      </c>
      <c r="E195" s="68" t="s">
        <v>132</v>
      </c>
      <c r="F195" s="69">
        <v>32</v>
      </c>
      <c r="G195" s="66"/>
      <c r="H195" s="70"/>
      <c r="I195" s="71"/>
      <c r="J195" s="71"/>
      <c r="K195" s="34" t="s">
        <v>65</v>
      </c>
      <c r="L195" s="78">
        <v>195</v>
      </c>
      <c r="M195" s="78"/>
      <c r="N195" s="73"/>
      <c r="O195" s="80" t="s">
        <v>258</v>
      </c>
      <c r="P195" s="82">
        <v>43774.68895833333</v>
      </c>
      <c r="Q195" s="80" t="s">
        <v>261</v>
      </c>
      <c r="R195" s="84" t="s">
        <v>263</v>
      </c>
      <c r="S195" s="80" t="s">
        <v>264</v>
      </c>
      <c r="T195" s="80" t="s">
        <v>270</v>
      </c>
      <c r="U195" s="80"/>
      <c r="V195" s="84" t="s">
        <v>277</v>
      </c>
      <c r="W195" s="82">
        <v>43774.68895833333</v>
      </c>
      <c r="X195" s="86">
        <v>43774</v>
      </c>
      <c r="Y195" s="88" t="s">
        <v>286</v>
      </c>
      <c r="Z195" s="84" t="s">
        <v>289</v>
      </c>
      <c r="AA195" s="80"/>
      <c r="AB195" s="80"/>
      <c r="AC195" s="88" t="s">
        <v>292</v>
      </c>
      <c r="AD195" s="80"/>
      <c r="AE195" s="80" t="b">
        <v>0</v>
      </c>
      <c r="AF195" s="80">
        <v>7</v>
      </c>
      <c r="AG195" s="88" t="s">
        <v>293</v>
      </c>
      <c r="AH195" s="80" t="b">
        <v>1</v>
      </c>
      <c r="AI195" s="80" t="s">
        <v>298</v>
      </c>
      <c r="AJ195" s="80"/>
      <c r="AK195" s="88" t="s">
        <v>300</v>
      </c>
      <c r="AL195" s="80" t="b">
        <v>0</v>
      </c>
      <c r="AM195" s="80">
        <v>1</v>
      </c>
      <c r="AN195" s="88" t="s">
        <v>293</v>
      </c>
      <c r="AO195" s="80" t="s">
        <v>303</v>
      </c>
      <c r="AP195" s="80" t="b">
        <v>0</v>
      </c>
      <c r="AQ195" s="88" t="s">
        <v>292</v>
      </c>
      <c r="AR195" s="80" t="s">
        <v>493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3</v>
      </c>
      <c r="BF195" s="48">
        <v>0</v>
      </c>
      <c r="BG195" s="49">
        <v>0</v>
      </c>
      <c r="BH195" s="48">
        <v>0</v>
      </c>
      <c r="BI195" s="49">
        <v>0</v>
      </c>
      <c r="BJ195" s="48">
        <v>0</v>
      </c>
      <c r="BK195" s="49">
        <v>0</v>
      </c>
      <c r="BL195" s="48">
        <v>38</v>
      </c>
      <c r="BM195" s="49">
        <v>100</v>
      </c>
      <c r="BN195" s="48">
        <v>38</v>
      </c>
    </row>
    <row r="196" spans="1:66" ht="15">
      <c r="A196" s="65" t="s">
        <v>239</v>
      </c>
      <c r="B196" s="65" t="s">
        <v>237</v>
      </c>
      <c r="C196" s="66" t="s">
        <v>862</v>
      </c>
      <c r="D196" s="67">
        <v>3</v>
      </c>
      <c r="E196" s="68" t="s">
        <v>132</v>
      </c>
      <c r="F196" s="69">
        <v>32</v>
      </c>
      <c r="G196" s="66"/>
      <c r="H196" s="70"/>
      <c r="I196" s="71"/>
      <c r="J196" s="71"/>
      <c r="K196" s="34" t="s">
        <v>65</v>
      </c>
      <c r="L196" s="78">
        <v>196</v>
      </c>
      <c r="M196" s="78"/>
      <c r="N196" s="73"/>
      <c r="O196" s="80" t="s">
        <v>258</v>
      </c>
      <c r="P196" s="82">
        <v>43774.792037037034</v>
      </c>
      <c r="Q196" s="80" t="s">
        <v>1303</v>
      </c>
      <c r="R196" s="80"/>
      <c r="S196" s="80"/>
      <c r="T196" s="80"/>
      <c r="U196" s="80"/>
      <c r="V196" s="84" t="s">
        <v>275</v>
      </c>
      <c r="W196" s="82">
        <v>43774.792037037034</v>
      </c>
      <c r="X196" s="86">
        <v>43774</v>
      </c>
      <c r="Y196" s="88" t="s">
        <v>1421</v>
      </c>
      <c r="Z196" s="84" t="s">
        <v>1469</v>
      </c>
      <c r="AA196" s="80"/>
      <c r="AB196" s="80"/>
      <c r="AC196" s="88" t="s">
        <v>1092</v>
      </c>
      <c r="AD196" s="88" t="s">
        <v>292</v>
      </c>
      <c r="AE196" s="80" t="b">
        <v>0</v>
      </c>
      <c r="AF196" s="80">
        <v>3</v>
      </c>
      <c r="AG196" s="88" t="s">
        <v>295</v>
      </c>
      <c r="AH196" s="80" t="b">
        <v>0</v>
      </c>
      <c r="AI196" s="80" t="s">
        <v>298</v>
      </c>
      <c r="AJ196" s="80"/>
      <c r="AK196" s="88" t="s">
        <v>293</v>
      </c>
      <c r="AL196" s="80" t="b">
        <v>0</v>
      </c>
      <c r="AM196" s="80">
        <v>0</v>
      </c>
      <c r="AN196" s="88" t="s">
        <v>293</v>
      </c>
      <c r="AO196" s="80" t="s">
        <v>304</v>
      </c>
      <c r="AP196" s="80" t="b">
        <v>0</v>
      </c>
      <c r="AQ196" s="88" t="s">
        <v>292</v>
      </c>
      <c r="AR196" s="80" t="s">
        <v>493</v>
      </c>
      <c r="AS196" s="80">
        <v>0</v>
      </c>
      <c r="AT196" s="80">
        <v>0</v>
      </c>
      <c r="AU196" s="80"/>
      <c r="AV196" s="80"/>
      <c r="AW196" s="80"/>
      <c r="AX196" s="80"/>
      <c r="AY196" s="80"/>
      <c r="AZ196" s="80"/>
      <c r="BA196" s="80"/>
      <c r="BB196" s="80"/>
      <c r="BC196" s="80">
        <v>1</v>
      </c>
      <c r="BD196" s="79" t="str">
        <f>REPLACE(INDEX(GroupVertices[Group],MATCH(Edges[[#This Row],[Vertex 1]],GroupVertices[Vertex],0)),1,1,"")</f>
        <v>3</v>
      </c>
      <c r="BE196" s="79" t="str">
        <f>REPLACE(INDEX(GroupVertices[Group],MATCH(Edges[[#This Row],[Vertex 2]],GroupVertices[Vertex],0)),1,1,"")</f>
        <v>3</v>
      </c>
      <c r="BF196" s="48">
        <v>0</v>
      </c>
      <c r="BG196" s="49">
        <v>0</v>
      </c>
      <c r="BH196" s="48">
        <v>0</v>
      </c>
      <c r="BI196" s="49">
        <v>0</v>
      </c>
      <c r="BJ196" s="48">
        <v>0</v>
      </c>
      <c r="BK196" s="49">
        <v>0</v>
      </c>
      <c r="BL196" s="48">
        <v>13</v>
      </c>
      <c r="BM196" s="49">
        <v>100</v>
      </c>
      <c r="BN196" s="48">
        <v>13</v>
      </c>
    </row>
    <row r="197" spans="1:66" ht="15">
      <c r="A197" s="65" t="s">
        <v>241</v>
      </c>
      <c r="B197" s="65" t="s">
        <v>251</v>
      </c>
      <c r="C197" s="66" t="s">
        <v>2071</v>
      </c>
      <c r="D197" s="67">
        <v>8.25</v>
      </c>
      <c r="E197" s="68" t="s">
        <v>136</v>
      </c>
      <c r="F197" s="69">
        <v>22.25</v>
      </c>
      <c r="G197" s="66"/>
      <c r="H197" s="70"/>
      <c r="I197" s="71"/>
      <c r="J197" s="71"/>
      <c r="K197" s="34" t="s">
        <v>65</v>
      </c>
      <c r="L197" s="78">
        <v>197</v>
      </c>
      <c r="M197" s="78"/>
      <c r="N197" s="73"/>
      <c r="O197" s="80" t="s">
        <v>258</v>
      </c>
      <c r="P197" s="82">
        <v>43735.82912037037</v>
      </c>
      <c r="Q197" s="80" t="s">
        <v>1304</v>
      </c>
      <c r="R197" s="80"/>
      <c r="S197" s="80"/>
      <c r="T197" s="80" t="s">
        <v>1367</v>
      </c>
      <c r="U197" s="84" t="s">
        <v>1384</v>
      </c>
      <c r="V197" s="84" t="s">
        <v>1384</v>
      </c>
      <c r="W197" s="82">
        <v>43735.82912037037</v>
      </c>
      <c r="X197" s="86">
        <v>43735</v>
      </c>
      <c r="Y197" s="88" t="s">
        <v>1422</v>
      </c>
      <c r="Z197" s="84" t="s">
        <v>1470</v>
      </c>
      <c r="AA197" s="80"/>
      <c r="AB197" s="80"/>
      <c r="AC197" s="88" t="s">
        <v>1517</v>
      </c>
      <c r="AD197" s="88" t="s">
        <v>1490</v>
      </c>
      <c r="AE197" s="80" t="b">
        <v>0</v>
      </c>
      <c r="AF197" s="80">
        <v>5</v>
      </c>
      <c r="AG197" s="88" t="s">
        <v>295</v>
      </c>
      <c r="AH197" s="80" t="b">
        <v>0</v>
      </c>
      <c r="AI197" s="80" t="s">
        <v>298</v>
      </c>
      <c r="AJ197" s="80"/>
      <c r="AK197" s="88" t="s">
        <v>293</v>
      </c>
      <c r="AL197" s="80" t="b">
        <v>0</v>
      </c>
      <c r="AM197" s="80">
        <v>0</v>
      </c>
      <c r="AN197" s="88" t="s">
        <v>293</v>
      </c>
      <c r="AO197" s="80" t="s">
        <v>303</v>
      </c>
      <c r="AP197" s="80" t="b">
        <v>0</v>
      </c>
      <c r="AQ197" s="88" t="s">
        <v>1490</v>
      </c>
      <c r="AR197" s="80" t="s">
        <v>493</v>
      </c>
      <c r="AS197" s="80">
        <v>0</v>
      </c>
      <c r="AT197" s="80">
        <v>0</v>
      </c>
      <c r="AU197" s="80"/>
      <c r="AV197" s="80"/>
      <c r="AW197" s="80"/>
      <c r="AX197" s="80"/>
      <c r="AY197" s="80"/>
      <c r="AZ197" s="80"/>
      <c r="BA197" s="80"/>
      <c r="BB197" s="80"/>
      <c r="BC197" s="80">
        <v>4</v>
      </c>
      <c r="BD197" s="79" t="str">
        <f>REPLACE(INDEX(GroupVertices[Group],MATCH(Edges[[#This Row],[Vertex 1]],GroupVertices[Vertex],0)),1,1,"")</f>
        <v>1</v>
      </c>
      <c r="BE197" s="79" t="str">
        <f>REPLACE(INDEX(GroupVertices[Group],MATCH(Edges[[#This Row],[Vertex 2]],GroupVertices[Vertex],0)),1,1,"")</f>
        <v>3</v>
      </c>
      <c r="BF197" s="48"/>
      <c r="BG197" s="49"/>
      <c r="BH197" s="48"/>
      <c r="BI197" s="49"/>
      <c r="BJ197" s="48"/>
      <c r="BK197" s="49"/>
      <c r="BL197" s="48"/>
      <c r="BM197" s="49"/>
      <c r="BN197" s="48"/>
    </row>
    <row r="198" spans="1:66" ht="15">
      <c r="A198" s="65" t="s">
        <v>241</v>
      </c>
      <c r="B198" s="65" t="s">
        <v>251</v>
      </c>
      <c r="C198" s="66" t="s">
        <v>2071</v>
      </c>
      <c r="D198" s="67">
        <v>8.25</v>
      </c>
      <c r="E198" s="68" t="s">
        <v>136</v>
      </c>
      <c r="F198" s="69">
        <v>22.25</v>
      </c>
      <c r="G198" s="66"/>
      <c r="H198" s="70"/>
      <c r="I198" s="71"/>
      <c r="J198" s="71"/>
      <c r="K198" s="34" t="s">
        <v>65</v>
      </c>
      <c r="L198" s="78">
        <v>198</v>
      </c>
      <c r="M198" s="78"/>
      <c r="N198" s="73"/>
      <c r="O198" s="80" t="s">
        <v>258</v>
      </c>
      <c r="P198" s="82">
        <v>43754.79452546296</v>
      </c>
      <c r="Q198" s="80" t="s">
        <v>1286</v>
      </c>
      <c r="R198" s="80"/>
      <c r="S198" s="80"/>
      <c r="T198" s="80" t="s">
        <v>1355</v>
      </c>
      <c r="U198" s="84" t="s">
        <v>1380</v>
      </c>
      <c r="V198" s="84" t="s">
        <v>1380</v>
      </c>
      <c r="W198" s="82">
        <v>43754.79452546296</v>
      </c>
      <c r="X198" s="86">
        <v>43754</v>
      </c>
      <c r="Y198" s="88" t="s">
        <v>1404</v>
      </c>
      <c r="Z198" s="84" t="s">
        <v>1452</v>
      </c>
      <c r="AA198" s="80"/>
      <c r="AB198" s="80"/>
      <c r="AC198" s="88" t="s">
        <v>1502</v>
      </c>
      <c r="AD198" s="88" t="s">
        <v>1501</v>
      </c>
      <c r="AE198" s="80" t="b">
        <v>0</v>
      </c>
      <c r="AF198" s="80">
        <v>10</v>
      </c>
      <c r="AG198" s="88" t="s">
        <v>295</v>
      </c>
      <c r="AH198" s="80" t="b">
        <v>0</v>
      </c>
      <c r="AI198" s="80" t="s">
        <v>298</v>
      </c>
      <c r="AJ198" s="80"/>
      <c r="AK198" s="88" t="s">
        <v>293</v>
      </c>
      <c r="AL198" s="80" t="b">
        <v>0</v>
      </c>
      <c r="AM198" s="80">
        <v>1</v>
      </c>
      <c r="AN198" s="88" t="s">
        <v>293</v>
      </c>
      <c r="AO198" s="80" t="s">
        <v>303</v>
      </c>
      <c r="AP198" s="80" t="b">
        <v>0</v>
      </c>
      <c r="AQ198" s="88" t="s">
        <v>1501</v>
      </c>
      <c r="AR198" s="80" t="s">
        <v>493</v>
      </c>
      <c r="AS198" s="80">
        <v>0</v>
      </c>
      <c r="AT198" s="80">
        <v>0</v>
      </c>
      <c r="AU198" s="80"/>
      <c r="AV198" s="80"/>
      <c r="AW198" s="80"/>
      <c r="AX198" s="80"/>
      <c r="AY198" s="80"/>
      <c r="AZ198" s="80"/>
      <c r="BA198" s="80"/>
      <c r="BB198" s="80"/>
      <c r="BC198" s="80">
        <v>4</v>
      </c>
      <c r="BD198" s="79" t="str">
        <f>REPLACE(INDEX(GroupVertices[Group],MATCH(Edges[[#This Row],[Vertex 1]],GroupVertices[Vertex],0)),1,1,"")</f>
        <v>1</v>
      </c>
      <c r="BE198" s="79" t="str">
        <f>REPLACE(INDEX(GroupVertices[Group],MATCH(Edges[[#This Row],[Vertex 2]],GroupVertices[Vertex],0)),1,1,"")</f>
        <v>3</v>
      </c>
      <c r="BF198" s="48"/>
      <c r="BG198" s="49"/>
      <c r="BH198" s="48"/>
      <c r="BI198" s="49"/>
      <c r="BJ198" s="48"/>
      <c r="BK198" s="49"/>
      <c r="BL198" s="48"/>
      <c r="BM198" s="49"/>
      <c r="BN198" s="48"/>
    </row>
    <row r="199" spans="1:66" ht="15">
      <c r="A199" s="65" t="s">
        <v>241</v>
      </c>
      <c r="B199" s="65" t="s">
        <v>251</v>
      </c>
      <c r="C199" s="66" t="s">
        <v>2071</v>
      </c>
      <c r="D199" s="67">
        <v>8.25</v>
      </c>
      <c r="E199" s="68" t="s">
        <v>136</v>
      </c>
      <c r="F199" s="69">
        <v>22.25</v>
      </c>
      <c r="G199" s="66"/>
      <c r="H199" s="70"/>
      <c r="I199" s="71"/>
      <c r="J199" s="71"/>
      <c r="K199" s="34" t="s">
        <v>65</v>
      </c>
      <c r="L199" s="78">
        <v>199</v>
      </c>
      <c r="M199" s="78"/>
      <c r="N199" s="73"/>
      <c r="O199" s="80" t="s">
        <v>258</v>
      </c>
      <c r="P199" s="82">
        <v>43774.68895833333</v>
      </c>
      <c r="Q199" s="80" t="s">
        <v>261</v>
      </c>
      <c r="R199" s="84" t="s">
        <v>263</v>
      </c>
      <c r="S199" s="80" t="s">
        <v>264</v>
      </c>
      <c r="T199" s="80" t="s">
        <v>270</v>
      </c>
      <c r="U199" s="80"/>
      <c r="V199" s="84" t="s">
        <v>277</v>
      </c>
      <c r="W199" s="82">
        <v>43774.68895833333</v>
      </c>
      <c r="X199" s="86">
        <v>43774</v>
      </c>
      <c r="Y199" s="88" t="s">
        <v>286</v>
      </c>
      <c r="Z199" s="84" t="s">
        <v>289</v>
      </c>
      <c r="AA199" s="80"/>
      <c r="AB199" s="80"/>
      <c r="AC199" s="88" t="s">
        <v>292</v>
      </c>
      <c r="AD199" s="80"/>
      <c r="AE199" s="80" t="b">
        <v>0</v>
      </c>
      <c r="AF199" s="80">
        <v>7</v>
      </c>
      <c r="AG199" s="88" t="s">
        <v>293</v>
      </c>
      <c r="AH199" s="80" t="b">
        <v>1</v>
      </c>
      <c r="AI199" s="80" t="s">
        <v>298</v>
      </c>
      <c r="AJ199" s="80"/>
      <c r="AK199" s="88" t="s">
        <v>300</v>
      </c>
      <c r="AL199" s="80" t="b">
        <v>0</v>
      </c>
      <c r="AM199" s="80">
        <v>1</v>
      </c>
      <c r="AN199" s="88" t="s">
        <v>293</v>
      </c>
      <c r="AO199" s="80" t="s">
        <v>303</v>
      </c>
      <c r="AP199" s="80" t="b">
        <v>0</v>
      </c>
      <c r="AQ199" s="88" t="s">
        <v>292</v>
      </c>
      <c r="AR199" s="80" t="s">
        <v>493</v>
      </c>
      <c r="AS199" s="80">
        <v>0</v>
      </c>
      <c r="AT199" s="80">
        <v>0</v>
      </c>
      <c r="AU199" s="80"/>
      <c r="AV199" s="80"/>
      <c r="AW199" s="80"/>
      <c r="AX199" s="80"/>
      <c r="AY199" s="80"/>
      <c r="AZ199" s="80"/>
      <c r="BA199" s="80"/>
      <c r="BB199" s="80"/>
      <c r="BC199" s="80">
        <v>4</v>
      </c>
      <c r="BD199" s="79" t="str">
        <f>REPLACE(INDEX(GroupVertices[Group],MATCH(Edges[[#This Row],[Vertex 1]],GroupVertices[Vertex],0)),1,1,"")</f>
        <v>1</v>
      </c>
      <c r="BE199" s="79" t="str">
        <f>REPLACE(INDEX(GroupVertices[Group],MATCH(Edges[[#This Row],[Vertex 2]],GroupVertices[Vertex],0)),1,1,"")</f>
        <v>3</v>
      </c>
      <c r="BF199" s="48"/>
      <c r="BG199" s="49"/>
      <c r="BH199" s="48"/>
      <c r="BI199" s="49"/>
      <c r="BJ199" s="48"/>
      <c r="BK199" s="49"/>
      <c r="BL199" s="48"/>
      <c r="BM199" s="49"/>
      <c r="BN199" s="48"/>
    </row>
    <row r="200" spans="1:66" ht="15">
      <c r="A200" s="65" t="s">
        <v>239</v>
      </c>
      <c r="B200" s="65" t="s">
        <v>251</v>
      </c>
      <c r="C200" s="66" t="s">
        <v>862</v>
      </c>
      <c r="D200" s="67">
        <v>3</v>
      </c>
      <c r="E200" s="68" t="s">
        <v>132</v>
      </c>
      <c r="F200" s="69">
        <v>32</v>
      </c>
      <c r="G200" s="66"/>
      <c r="H200" s="70"/>
      <c r="I200" s="71"/>
      <c r="J200" s="71"/>
      <c r="K200" s="34" t="s">
        <v>66</v>
      </c>
      <c r="L200" s="78">
        <v>200</v>
      </c>
      <c r="M200" s="78"/>
      <c r="N200" s="73"/>
      <c r="O200" s="80" t="s">
        <v>258</v>
      </c>
      <c r="P200" s="82">
        <v>43774.792037037034</v>
      </c>
      <c r="Q200" s="80" t="s">
        <v>1303</v>
      </c>
      <c r="R200" s="80"/>
      <c r="S200" s="80"/>
      <c r="T200" s="80"/>
      <c r="U200" s="80"/>
      <c r="V200" s="84" t="s">
        <v>275</v>
      </c>
      <c r="W200" s="82">
        <v>43774.792037037034</v>
      </c>
      <c r="X200" s="86">
        <v>43774</v>
      </c>
      <c r="Y200" s="88" t="s">
        <v>1421</v>
      </c>
      <c r="Z200" s="84" t="s">
        <v>1469</v>
      </c>
      <c r="AA200" s="80"/>
      <c r="AB200" s="80"/>
      <c r="AC200" s="88" t="s">
        <v>1092</v>
      </c>
      <c r="AD200" s="88" t="s">
        <v>292</v>
      </c>
      <c r="AE200" s="80" t="b">
        <v>0</v>
      </c>
      <c r="AF200" s="80">
        <v>3</v>
      </c>
      <c r="AG200" s="88" t="s">
        <v>295</v>
      </c>
      <c r="AH200" s="80" t="b">
        <v>0</v>
      </c>
      <c r="AI200" s="80" t="s">
        <v>298</v>
      </c>
      <c r="AJ200" s="80"/>
      <c r="AK200" s="88" t="s">
        <v>293</v>
      </c>
      <c r="AL200" s="80" t="b">
        <v>0</v>
      </c>
      <c r="AM200" s="80">
        <v>0</v>
      </c>
      <c r="AN200" s="88" t="s">
        <v>293</v>
      </c>
      <c r="AO200" s="80" t="s">
        <v>304</v>
      </c>
      <c r="AP200" s="80" t="b">
        <v>0</v>
      </c>
      <c r="AQ200" s="88" t="s">
        <v>292</v>
      </c>
      <c r="AR200" s="80" t="s">
        <v>493</v>
      </c>
      <c r="AS200" s="80">
        <v>0</v>
      </c>
      <c r="AT200" s="80">
        <v>0</v>
      </c>
      <c r="AU200" s="80"/>
      <c r="AV200" s="80"/>
      <c r="AW200" s="80"/>
      <c r="AX200" s="80"/>
      <c r="AY200" s="80"/>
      <c r="AZ200" s="80"/>
      <c r="BA200" s="80"/>
      <c r="BB200" s="80"/>
      <c r="BC200" s="80">
        <v>1</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241</v>
      </c>
      <c r="B201" s="65" t="s">
        <v>253</v>
      </c>
      <c r="C201" s="66" t="s">
        <v>2072</v>
      </c>
      <c r="D201" s="67">
        <v>10</v>
      </c>
      <c r="E201" s="68" t="s">
        <v>136</v>
      </c>
      <c r="F201" s="69">
        <v>19</v>
      </c>
      <c r="G201" s="66"/>
      <c r="H201" s="70"/>
      <c r="I201" s="71"/>
      <c r="J201" s="71"/>
      <c r="K201" s="34" t="s">
        <v>65</v>
      </c>
      <c r="L201" s="78">
        <v>201</v>
      </c>
      <c r="M201" s="78"/>
      <c r="N201" s="73"/>
      <c r="O201" s="80" t="s">
        <v>258</v>
      </c>
      <c r="P201" s="82">
        <v>43735.82912037037</v>
      </c>
      <c r="Q201" s="80" t="s">
        <v>1304</v>
      </c>
      <c r="R201" s="80"/>
      <c r="S201" s="80"/>
      <c r="T201" s="80" t="s">
        <v>1367</v>
      </c>
      <c r="U201" s="84" t="s">
        <v>1384</v>
      </c>
      <c r="V201" s="84" t="s">
        <v>1384</v>
      </c>
      <c r="W201" s="82">
        <v>43735.82912037037</v>
      </c>
      <c r="X201" s="86">
        <v>43735</v>
      </c>
      <c r="Y201" s="88" t="s">
        <v>1422</v>
      </c>
      <c r="Z201" s="84" t="s">
        <v>1470</v>
      </c>
      <c r="AA201" s="80"/>
      <c r="AB201" s="80"/>
      <c r="AC201" s="88" t="s">
        <v>1517</v>
      </c>
      <c r="AD201" s="88" t="s">
        <v>1490</v>
      </c>
      <c r="AE201" s="80" t="b">
        <v>0</v>
      </c>
      <c r="AF201" s="80">
        <v>5</v>
      </c>
      <c r="AG201" s="88" t="s">
        <v>295</v>
      </c>
      <c r="AH201" s="80" t="b">
        <v>0</v>
      </c>
      <c r="AI201" s="80" t="s">
        <v>298</v>
      </c>
      <c r="AJ201" s="80"/>
      <c r="AK201" s="88" t="s">
        <v>293</v>
      </c>
      <c r="AL201" s="80" t="b">
        <v>0</v>
      </c>
      <c r="AM201" s="80">
        <v>0</v>
      </c>
      <c r="AN201" s="88" t="s">
        <v>293</v>
      </c>
      <c r="AO201" s="80" t="s">
        <v>303</v>
      </c>
      <c r="AP201" s="80" t="b">
        <v>0</v>
      </c>
      <c r="AQ201" s="88" t="s">
        <v>1490</v>
      </c>
      <c r="AR201" s="80" t="s">
        <v>493</v>
      </c>
      <c r="AS201" s="80">
        <v>0</v>
      </c>
      <c r="AT201" s="80">
        <v>0</v>
      </c>
      <c r="AU201" s="80"/>
      <c r="AV201" s="80"/>
      <c r="AW201" s="80"/>
      <c r="AX201" s="80"/>
      <c r="AY201" s="80"/>
      <c r="AZ201" s="80"/>
      <c r="BA201" s="80"/>
      <c r="BB201" s="80"/>
      <c r="BC201" s="80">
        <v>5</v>
      </c>
      <c r="BD201" s="79" t="str">
        <f>REPLACE(INDEX(GroupVertices[Group],MATCH(Edges[[#This Row],[Vertex 1]],GroupVertices[Vertex],0)),1,1,"")</f>
        <v>1</v>
      </c>
      <c r="BE201" s="79" t="str">
        <f>REPLACE(INDEX(GroupVertices[Group],MATCH(Edges[[#This Row],[Vertex 2]],GroupVertices[Vertex],0)),1,1,"")</f>
        <v>2</v>
      </c>
      <c r="BF201" s="48">
        <v>0</v>
      </c>
      <c r="BG201" s="49">
        <v>0</v>
      </c>
      <c r="BH201" s="48">
        <v>0</v>
      </c>
      <c r="BI201" s="49">
        <v>0</v>
      </c>
      <c r="BJ201" s="48">
        <v>0</v>
      </c>
      <c r="BK201" s="49">
        <v>0</v>
      </c>
      <c r="BL201" s="48">
        <v>35</v>
      </c>
      <c r="BM201" s="49">
        <v>100</v>
      </c>
      <c r="BN201" s="48">
        <v>35</v>
      </c>
    </row>
    <row r="202" spans="1:66" ht="15">
      <c r="A202" s="65" t="s">
        <v>241</v>
      </c>
      <c r="B202" s="65" t="s">
        <v>253</v>
      </c>
      <c r="C202" s="66" t="s">
        <v>2072</v>
      </c>
      <c r="D202" s="67">
        <v>10</v>
      </c>
      <c r="E202" s="68" t="s">
        <v>136</v>
      </c>
      <c r="F202" s="69">
        <v>19</v>
      </c>
      <c r="G202" s="66"/>
      <c r="H202" s="70"/>
      <c r="I202" s="71"/>
      <c r="J202" s="71"/>
      <c r="K202" s="34" t="s">
        <v>65</v>
      </c>
      <c r="L202" s="78">
        <v>202</v>
      </c>
      <c r="M202" s="78"/>
      <c r="N202" s="73"/>
      <c r="O202" s="80" t="s">
        <v>258</v>
      </c>
      <c r="P202" s="82">
        <v>43739.64550925926</v>
      </c>
      <c r="Q202" s="80" t="s">
        <v>1305</v>
      </c>
      <c r="R202" s="84" t="s">
        <v>1334</v>
      </c>
      <c r="S202" s="80" t="s">
        <v>264</v>
      </c>
      <c r="T202" s="80" t="s">
        <v>1368</v>
      </c>
      <c r="U202" s="80"/>
      <c r="V202" s="84" t="s">
        <v>277</v>
      </c>
      <c r="W202" s="82">
        <v>43739.64550925926</v>
      </c>
      <c r="X202" s="86">
        <v>43739</v>
      </c>
      <c r="Y202" s="88" t="s">
        <v>1423</v>
      </c>
      <c r="Z202" s="84" t="s">
        <v>1471</v>
      </c>
      <c r="AA202" s="80"/>
      <c r="AB202" s="80"/>
      <c r="AC202" s="88" t="s">
        <v>1518</v>
      </c>
      <c r="AD202" s="88" t="s">
        <v>1495</v>
      </c>
      <c r="AE202" s="80" t="b">
        <v>0</v>
      </c>
      <c r="AF202" s="80">
        <v>1</v>
      </c>
      <c r="AG202" s="88" t="s">
        <v>295</v>
      </c>
      <c r="AH202" s="80" t="b">
        <v>1</v>
      </c>
      <c r="AI202" s="80" t="s">
        <v>298</v>
      </c>
      <c r="AJ202" s="80"/>
      <c r="AK202" s="88" t="s">
        <v>1517</v>
      </c>
      <c r="AL202" s="80" t="b">
        <v>0</v>
      </c>
      <c r="AM202" s="80">
        <v>0</v>
      </c>
      <c r="AN202" s="88" t="s">
        <v>293</v>
      </c>
      <c r="AO202" s="80" t="s">
        <v>303</v>
      </c>
      <c r="AP202" s="80" t="b">
        <v>0</v>
      </c>
      <c r="AQ202" s="88" t="s">
        <v>1495</v>
      </c>
      <c r="AR202" s="80" t="s">
        <v>493</v>
      </c>
      <c r="AS202" s="80">
        <v>0</v>
      </c>
      <c r="AT202" s="80">
        <v>0</v>
      </c>
      <c r="AU202" s="80"/>
      <c r="AV202" s="80"/>
      <c r="AW202" s="80"/>
      <c r="AX202" s="80"/>
      <c r="AY202" s="80"/>
      <c r="AZ202" s="80"/>
      <c r="BA202" s="80"/>
      <c r="BB202" s="80"/>
      <c r="BC202" s="80">
        <v>5</v>
      </c>
      <c r="BD202" s="79" t="str">
        <f>REPLACE(INDEX(GroupVertices[Group],MATCH(Edges[[#This Row],[Vertex 1]],GroupVertices[Vertex],0)),1,1,"")</f>
        <v>1</v>
      </c>
      <c r="BE202" s="79" t="str">
        <f>REPLACE(INDEX(GroupVertices[Group],MATCH(Edges[[#This Row],[Vertex 2]],GroupVertices[Vertex],0)),1,1,"")</f>
        <v>2</v>
      </c>
      <c r="BF202" s="48"/>
      <c r="BG202" s="49"/>
      <c r="BH202" s="48"/>
      <c r="BI202" s="49"/>
      <c r="BJ202" s="48"/>
      <c r="BK202" s="49"/>
      <c r="BL202" s="48"/>
      <c r="BM202" s="49"/>
      <c r="BN202" s="48"/>
    </row>
    <row r="203" spans="1:66" ht="15">
      <c r="A203" s="65" t="s">
        <v>241</v>
      </c>
      <c r="B203" s="65" t="s">
        <v>253</v>
      </c>
      <c r="C203" s="66" t="s">
        <v>2072</v>
      </c>
      <c r="D203" s="67">
        <v>10</v>
      </c>
      <c r="E203" s="68" t="s">
        <v>136</v>
      </c>
      <c r="F203" s="69">
        <v>19</v>
      </c>
      <c r="G203" s="66"/>
      <c r="H203" s="70"/>
      <c r="I203" s="71"/>
      <c r="J203" s="71"/>
      <c r="K203" s="34" t="s">
        <v>65</v>
      </c>
      <c r="L203" s="78">
        <v>203</v>
      </c>
      <c r="M203" s="78"/>
      <c r="N203" s="73"/>
      <c r="O203" s="80" t="s">
        <v>258</v>
      </c>
      <c r="P203" s="82">
        <v>43754.79452546296</v>
      </c>
      <c r="Q203" s="80" t="s">
        <v>1286</v>
      </c>
      <c r="R203" s="80"/>
      <c r="S203" s="80"/>
      <c r="T203" s="80" t="s">
        <v>1355</v>
      </c>
      <c r="U203" s="84" t="s">
        <v>1380</v>
      </c>
      <c r="V203" s="84" t="s">
        <v>1380</v>
      </c>
      <c r="W203" s="82">
        <v>43754.79452546296</v>
      </c>
      <c r="X203" s="86">
        <v>43754</v>
      </c>
      <c r="Y203" s="88" t="s">
        <v>1404</v>
      </c>
      <c r="Z203" s="84" t="s">
        <v>1452</v>
      </c>
      <c r="AA203" s="80"/>
      <c r="AB203" s="80"/>
      <c r="AC203" s="88" t="s">
        <v>1502</v>
      </c>
      <c r="AD203" s="88" t="s">
        <v>1501</v>
      </c>
      <c r="AE203" s="80" t="b">
        <v>0</v>
      </c>
      <c r="AF203" s="80">
        <v>10</v>
      </c>
      <c r="AG203" s="88" t="s">
        <v>295</v>
      </c>
      <c r="AH203" s="80" t="b">
        <v>0</v>
      </c>
      <c r="AI203" s="80" t="s">
        <v>298</v>
      </c>
      <c r="AJ203" s="80"/>
      <c r="AK203" s="88" t="s">
        <v>293</v>
      </c>
      <c r="AL203" s="80" t="b">
        <v>0</v>
      </c>
      <c r="AM203" s="80">
        <v>1</v>
      </c>
      <c r="AN203" s="88" t="s">
        <v>293</v>
      </c>
      <c r="AO203" s="80" t="s">
        <v>303</v>
      </c>
      <c r="AP203" s="80" t="b">
        <v>0</v>
      </c>
      <c r="AQ203" s="88" t="s">
        <v>1501</v>
      </c>
      <c r="AR203" s="80" t="s">
        <v>493</v>
      </c>
      <c r="AS203" s="80">
        <v>0</v>
      </c>
      <c r="AT203" s="80">
        <v>0</v>
      </c>
      <c r="AU203" s="80"/>
      <c r="AV203" s="80"/>
      <c r="AW203" s="80"/>
      <c r="AX203" s="80"/>
      <c r="AY203" s="80"/>
      <c r="AZ203" s="80"/>
      <c r="BA203" s="80"/>
      <c r="BB203" s="80"/>
      <c r="BC203" s="80">
        <v>5</v>
      </c>
      <c r="BD203" s="79" t="str">
        <f>REPLACE(INDEX(GroupVertices[Group],MATCH(Edges[[#This Row],[Vertex 1]],GroupVertices[Vertex],0)),1,1,"")</f>
        <v>1</v>
      </c>
      <c r="BE203" s="79" t="str">
        <f>REPLACE(INDEX(GroupVertices[Group],MATCH(Edges[[#This Row],[Vertex 2]],GroupVertices[Vertex],0)),1,1,"")</f>
        <v>2</v>
      </c>
      <c r="BF203" s="48"/>
      <c r="BG203" s="49"/>
      <c r="BH203" s="48"/>
      <c r="BI203" s="49"/>
      <c r="BJ203" s="48"/>
      <c r="BK203" s="49"/>
      <c r="BL203" s="48"/>
      <c r="BM203" s="49"/>
      <c r="BN203" s="48"/>
    </row>
    <row r="204" spans="1:66" ht="15">
      <c r="A204" s="65" t="s">
        <v>241</v>
      </c>
      <c r="B204" s="65" t="s">
        <v>253</v>
      </c>
      <c r="C204" s="66" t="s">
        <v>2072</v>
      </c>
      <c r="D204" s="67">
        <v>10</v>
      </c>
      <c r="E204" s="68" t="s">
        <v>136</v>
      </c>
      <c r="F204" s="69">
        <v>19</v>
      </c>
      <c r="G204" s="66"/>
      <c r="H204" s="70"/>
      <c r="I204" s="71"/>
      <c r="J204" s="71"/>
      <c r="K204" s="34" t="s">
        <v>65</v>
      </c>
      <c r="L204" s="78">
        <v>204</v>
      </c>
      <c r="M204" s="78"/>
      <c r="N204" s="73"/>
      <c r="O204" s="80" t="s">
        <v>258</v>
      </c>
      <c r="P204" s="82">
        <v>43774.68895833333</v>
      </c>
      <c r="Q204" s="80" t="s">
        <v>261</v>
      </c>
      <c r="R204" s="84" t="s">
        <v>263</v>
      </c>
      <c r="S204" s="80" t="s">
        <v>264</v>
      </c>
      <c r="T204" s="80" t="s">
        <v>270</v>
      </c>
      <c r="U204" s="80"/>
      <c r="V204" s="84" t="s">
        <v>277</v>
      </c>
      <c r="W204" s="82">
        <v>43774.68895833333</v>
      </c>
      <c r="X204" s="86">
        <v>43774</v>
      </c>
      <c r="Y204" s="88" t="s">
        <v>286</v>
      </c>
      <c r="Z204" s="84" t="s">
        <v>289</v>
      </c>
      <c r="AA204" s="80"/>
      <c r="AB204" s="80"/>
      <c r="AC204" s="88" t="s">
        <v>292</v>
      </c>
      <c r="AD204" s="80"/>
      <c r="AE204" s="80" t="b">
        <v>0</v>
      </c>
      <c r="AF204" s="80">
        <v>7</v>
      </c>
      <c r="AG204" s="88" t="s">
        <v>293</v>
      </c>
      <c r="AH204" s="80" t="b">
        <v>1</v>
      </c>
      <c r="AI204" s="80" t="s">
        <v>298</v>
      </c>
      <c r="AJ204" s="80"/>
      <c r="AK204" s="88" t="s">
        <v>300</v>
      </c>
      <c r="AL204" s="80" t="b">
        <v>0</v>
      </c>
      <c r="AM204" s="80">
        <v>1</v>
      </c>
      <c r="AN204" s="88" t="s">
        <v>293</v>
      </c>
      <c r="AO204" s="80" t="s">
        <v>303</v>
      </c>
      <c r="AP204" s="80" t="b">
        <v>0</v>
      </c>
      <c r="AQ204" s="88" t="s">
        <v>292</v>
      </c>
      <c r="AR204" s="80" t="s">
        <v>493</v>
      </c>
      <c r="AS204" s="80">
        <v>0</v>
      </c>
      <c r="AT204" s="80">
        <v>0</v>
      </c>
      <c r="AU204" s="80"/>
      <c r="AV204" s="80"/>
      <c r="AW204" s="80"/>
      <c r="AX204" s="80"/>
      <c r="AY204" s="80"/>
      <c r="AZ204" s="80"/>
      <c r="BA204" s="80"/>
      <c r="BB204" s="80"/>
      <c r="BC204" s="80">
        <v>5</v>
      </c>
      <c r="BD204" s="79" t="str">
        <f>REPLACE(INDEX(GroupVertices[Group],MATCH(Edges[[#This Row],[Vertex 1]],GroupVertices[Vertex],0)),1,1,"")</f>
        <v>1</v>
      </c>
      <c r="BE204" s="79" t="str">
        <f>REPLACE(INDEX(GroupVertices[Group],MATCH(Edges[[#This Row],[Vertex 2]],GroupVertices[Vertex],0)),1,1,"")</f>
        <v>2</v>
      </c>
      <c r="BF204" s="48"/>
      <c r="BG204" s="49"/>
      <c r="BH204" s="48"/>
      <c r="BI204" s="49"/>
      <c r="BJ204" s="48"/>
      <c r="BK204" s="49"/>
      <c r="BL204" s="48"/>
      <c r="BM204" s="49"/>
      <c r="BN204" s="48"/>
    </row>
    <row r="205" spans="1:66" ht="15">
      <c r="A205" s="65" t="s">
        <v>239</v>
      </c>
      <c r="B205" s="65" t="s">
        <v>253</v>
      </c>
      <c r="C205" s="66" t="s">
        <v>862</v>
      </c>
      <c r="D205" s="67">
        <v>3</v>
      </c>
      <c r="E205" s="68" t="s">
        <v>132</v>
      </c>
      <c r="F205" s="69">
        <v>32</v>
      </c>
      <c r="G205" s="66"/>
      <c r="H205" s="70"/>
      <c r="I205" s="71"/>
      <c r="J205" s="71"/>
      <c r="K205" s="34" t="s">
        <v>65</v>
      </c>
      <c r="L205" s="78">
        <v>205</v>
      </c>
      <c r="M205" s="78"/>
      <c r="N205" s="73"/>
      <c r="O205" s="80" t="s">
        <v>258</v>
      </c>
      <c r="P205" s="82">
        <v>43774.792037037034</v>
      </c>
      <c r="Q205" s="80" t="s">
        <v>1303</v>
      </c>
      <c r="R205" s="80"/>
      <c r="S205" s="80"/>
      <c r="T205" s="80"/>
      <c r="U205" s="80"/>
      <c r="V205" s="84" t="s">
        <v>275</v>
      </c>
      <c r="W205" s="82">
        <v>43774.792037037034</v>
      </c>
      <c r="X205" s="86">
        <v>43774</v>
      </c>
      <c r="Y205" s="88" t="s">
        <v>1421</v>
      </c>
      <c r="Z205" s="84" t="s">
        <v>1469</v>
      </c>
      <c r="AA205" s="80"/>
      <c r="AB205" s="80"/>
      <c r="AC205" s="88" t="s">
        <v>1092</v>
      </c>
      <c r="AD205" s="88" t="s">
        <v>292</v>
      </c>
      <c r="AE205" s="80" t="b">
        <v>0</v>
      </c>
      <c r="AF205" s="80">
        <v>3</v>
      </c>
      <c r="AG205" s="88" t="s">
        <v>295</v>
      </c>
      <c r="AH205" s="80" t="b">
        <v>0</v>
      </c>
      <c r="AI205" s="80" t="s">
        <v>298</v>
      </c>
      <c r="AJ205" s="80"/>
      <c r="AK205" s="88" t="s">
        <v>293</v>
      </c>
      <c r="AL205" s="80" t="b">
        <v>0</v>
      </c>
      <c r="AM205" s="80">
        <v>0</v>
      </c>
      <c r="AN205" s="88" t="s">
        <v>293</v>
      </c>
      <c r="AO205" s="80" t="s">
        <v>304</v>
      </c>
      <c r="AP205" s="80" t="b">
        <v>0</v>
      </c>
      <c r="AQ205" s="88" t="s">
        <v>292</v>
      </c>
      <c r="AR205" s="80" t="s">
        <v>493</v>
      </c>
      <c r="AS205" s="80">
        <v>0</v>
      </c>
      <c r="AT205" s="80">
        <v>0</v>
      </c>
      <c r="AU205" s="80"/>
      <c r="AV205" s="80"/>
      <c r="AW205" s="80"/>
      <c r="AX205" s="80"/>
      <c r="AY205" s="80"/>
      <c r="AZ205" s="80"/>
      <c r="BA205" s="80"/>
      <c r="BB205" s="80"/>
      <c r="BC205" s="80">
        <v>1</v>
      </c>
      <c r="BD205" s="79" t="str">
        <f>REPLACE(INDEX(GroupVertices[Group],MATCH(Edges[[#This Row],[Vertex 1]],GroupVertices[Vertex],0)),1,1,"")</f>
        <v>3</v>
      </c>
      <c r="BE205" s="79" t="str">
        <f>REPLACE(INDEX(GroupVertices[Group],MATCH(Edges[[#This Row],[Vertex 2]],GroupVertices[Vertex],0)),1,1,"")</f>
        <v>2</v>
      </c>
      <c r="BF205" s="48"/>
      <c r="BG205" s="49"/>
      <c r="BH205" s="48"/>
      <c r="BI205" s="49"/>
      <c r="BJ205" s="48"/>
      <c r="BK205" s="49"/>
      <c r="BL205" s="48"/>
      <c r="BM205" s="49"/>
      <c r="BN205" s="48"/>
    </row>
    <row r="206" spans="1:66" ht="15">
      <c r="A206" s="65" t="s">
        <v>241</v>
      </c>
      <c r="B206" s="65" t="s">
        <v>256</v>
      </c>
      <c r="C206" s="66" t="s">
        <v>2073</v>
      </c>
      <c r="D206" s="67">
        <v>10</v>
      </c>
      <c r="E206" s="68" t="s">
        <v>136</v>
      </c>
      <c r="F206" s="69">
        <v>12.5</v>
      </c>
      <c r="G206" s="66"/>
      <c r="H206" s="70"/>
      <c r="I206" s="71"/>
      <c r="J206" s="71"/>
      <c r="K206" s="34" t="s">
        <v>65</v>
      </c>
      <c r="L206" s="78">
        <v>206</v>
      </c>
      <c r="M206" s="78"/>
      <c r="N206" s="73"/>
      <c r="O206" s="80" t="s">
        <v>258</v>
      </c>
      <c r="P206" s="82">
        <v>43773.83366898148</v>
      </c>
      <c r="Q206" s="80" t="s">
        <v>1296</v>
      </c>
      <c r="R206" s="84" t="s">
        <v>1331</v>
      </c>
      <c r="S206" s="80" t="s">
        <v>264</v>
      </c>
      <c r="T206" s="80" t="s">
        <v>1364</v>
      </c>
      <c r="U206" s="80"/>
      <c r="V206" s="84" t="s">
        <v>277</v>
      </c>
      <c r="W206" s="82">
        <v>43773.83366898148</v>
      </c>
      <c r="X206" s="86">
        <v>43773</v>
      </c>
      <c r="Y206" s="88" t="s">
        <v>1414</v>
      </c>
      <c r="Z206" s="84" t="s">
        <v>1462</v>
      </c>
      <c r="AA206" s="80"/>
      <c r="AB206" s="80"/>
      <c r="AC206" s="88" t="s">
        <v>1512</v>
      </c>
      <c r="AD206" s="88" t="s">
        <v>1510</v>
      </c>
      <c r="AE206" s="80" t="b">
        <v>0</v>
      </c>
      <c r="AF206" s="80">
        <v>1</v>
      </c>
      <c r="AG206" s="88" t="s">
        <v>295</v>
      </c>
      <c r="AH206" s="80" t="b">
        <v>1</v>
      </c>
      <c r="AI206" s="80" t="s">
        <v>298</v>
      </c>
      <c r="AJ206" s="80"/>
      <c r="AK206" s="88" t="s">
        <v>1544</v>
      </c>
      <c r="AL206" s="80" t="b">
        <v>0</v>
      </c>
      <c r="AM206" s="80">
        <v>0</v>
      </c>
      <c r="AN206" s="88" t="s">
        <v>293</v>
      </c>
      <c r="AO206" s="80" t="s">
        <v>303</v>
      </c>
      <c r="AP206" s="80" t="b">
        <v>0</v>
      </c>
      <c r="AQ206" s="88" t="s">
        <v>1510</v>
      </c>
      <c r="AR206" s="80" t="s">
        <v>493</v>
      </c>
      <c r="AS206" s="80">
        <v>0</v>
      </c>
      <c r="AT206" s="80">
        <v>0</v>
      </c>
      <c r="AU206" s="80"/>
      <c r="AV206" s="80"/>
      <c r="AW206" s="80"/>
      <c r="AX206" s="80"/>
      <c r="AY206" s="80"/>
      <c r="AZ206" s="80"/>
      <c r="BA206" s="80"/>
      <c r="BB206" s="80"/>
      <c r="BC206" s="80">
        <v>7</v>
      </c>
      <c r="BD206" s="79" t="str">
        <f>REPLACE(INDEX(GroupVertices[Group],MATCH(Edges[[#This Row],[Vertex 1]],GroupVertices[Vertex],0)),1,1,"")</f>
        <v>1</v>
      </c>
      <c r="BE206" s="79" t="str">
        <f>REPLACE(INDEX(GroupVertices[Group],MATCH(Edges[[#This Row],[Vertex 2]],GroupVertices[Vertex],0)),1,1,"")</f>
        <v>3</v>
      </c>
      <c r="BF206" s="48"/>
      <c r="BG206" s="49"/>
      <c r="BH206" s="48"/>
      <c r="BI206" s="49"/>
      <c r="BJ206" s="48"/>
      <c r="BK206" s="49"/>
      <c r="BL206" s="48"/>
      <c r="BM206" s="49"/>
      <c r="BN206" s="48"/>
    </row>
    <row r="207" spans="1:66" ht="15">
      <c r="A207" s="65" t="s">
        <v>241</v>
      </c>
      <c r="B207" s="65" t="s">
        <v>256</v>
      </c>
      <c r="C207" s="66" t="s">
        <v>2073</v>
      </c>
      <c r="D207" s="67">
        <v>10</v>
      </c>
      <c r="E207" s="68" t="s">
        <v>136</v>
      </c>
      <c r="F207" s="69">
        <v>12.5</v>
      </c>
      <c r="G207" s="66"/>
      <c r="H207" s="70"/>
      <c r="I207" s="71"/>
      <c r="J207" s="71"/>
      <c r="K207" s="34" t="s">
        <v>65</v>
      </c>
      <c r="L207" s="78">
        <v>207</v>
      </c>
      <c r="M207" s="78"/>
      <c r="N207" s="73"/>
      <c r="O207" s="80" t="s">
        <v>258</v>
      </c>
      <c r="P207" s="82">
        <v>43774.808530092596</v>
      </c>
      <c r="Q207" s="80" t="s">
        <v>1306</v>
      </c>
      <c r="R207" s="84" t="s">
        <v>1335</v>
      </c>
      <c r="S207" s="80" t="s">
        <v>264</v>
      </c>
      <c r="T207" s="80" t="s">
        <v>1369</v>
      </c>
      <c r="U207" s="80"/>
      <c r="V207" s="84" t="s">
        <v>277</v>
      </c>
      <c r="W207" s="82">
        <v>43774.808530092596</v>
      </c>
      <c r="X207" s="86">
        <v>43774</v>
      </c>
      <c r="Y207" s="88" t="s">
        <v>1424</v>
      </c>
      <c r="Z207" s="84" t="s">
        <v>1472</v>
      </c>
      <c r="AA207" s="80"/>
      <c r="AB207" s="80"/>
      <c r="AC207" s="88" t="s">
        <v>1519</v>
      </c>
      <c r="AD207" s="88" t="s">
        <v>1512</v>
      </c>
      <c r="AE207" s="80" t="b">
        <v>0</v>
      </c>
      <c r="AF207" s="80">
        <v>0</v>
      </c>
      <c r="AG207" s="88" t="s">
        <v>295</v>
      </c>
      <c r="AH207" s="80" t="b">
        <v>1</v>
      </c>
      <c r="AI207" s="80" t="s">
        <v>298</v>
      </c>
      <c r="AJ207" s="80"/>
      <c r="AK207" s="88" t="s">
        <v>1547</v>
      </c>
      <c r="AL207" s="80" t="b">
        <v>0</v>
      </c>
      <c r="AM207" s="80">
        <v>0</v>
      </c>
      <c r="AN207" s="88" t="s">
        <v>293</v>
      </c>
      <c r="AO207" s="80" t="s">
        <v>303</v>
      </c>
      <c r="AP207" s="80" t="b">
        <v>0</v>
      </c>
      <c r="AQ207" s="88" t="s">
        <v>1512</v>
      </c>
      <c r="AR207" s="80" t="s">
        <v>493</v>
      </c>
      <c r="AS207" s="80">
        <v>0</v>
      </c>
      <c r="AT207" s="80">
        <v>0</v>
      </c>
      <c r="AU207" s="80"/>
      <c r="AV207" s="80"/>
      <c r="AW207" s="80"/>
      <c r="AX207" s="80"/>
      <c r="AY207" s="80"/>
      <c r="AZ207" s="80"/>
      <c r="BA207" s="80"/>
      <c r="BB207" s="80"/>
      <c r="BC207" s="80">
        <v>7</v>
      </c>
      <c r="BD207" s="79" t="str">
        <f>REPLACE(INDEX(GroupVertices[Group],MATCH(Edges[[#This Row],[Vertex 1]],GroupVertices[Vertex],0)),1,1,"")</f>
        <v>1</v>
      </c>
      <c r="BE207" s="79" t="str">
        <f>REPLACE(INDEX(GroupVertices[Group],MATCH(Edges[[#This Row],[Vertex 2]],GroupVertices[Vertex],0)),1,1,"")</f>
        <v>3</v>
      </c>
      <c r="BF207" s="48">
        <v>2</v>
      </c>
      <c r="BG207" s="49">
        <v>5.128205128205129</v>
      </c>
      <c r="BH207" s="48">
        <v>0</v>
      </c>
      <c r="BI207" s="49">
        <v>0</v>
      </c>
      <c r="BJ207" s="48">
        <v>0</v>
      </c>
      <c r="BK207" s="49">
        <v>0</v>
      </c>
      <c r="BL207" s="48">
        <v>37</v>
      </c>
      <c r="BM207" s="49">
        <v>94.87179487179488</v>
      </c>
      <c r="BN207" s="48">
        <v>39</v>
      </c>
    </row>
    <row r="208" spans="1:66" ht="15">
      <c r="A208" s="65" t="s">
        <v>241</v>
      </c>
      <c r="B208" s="65" t="s">
        <v>256</v>
      </c>
      <c r="C208" s="66" t="s">
        <v>2073</v>
      </c>
      <c r="D208" s="67">
        <v>10</v>
      </c>
      <c r="E208" s="68" t="s">
        <v>136</v>
      </c>
      <c r="F208" s="69">
        <v>12.5</v>
      </c>
      <c r="G208" s="66"/>
      <c r="H208" s="70"/>
      <c r="I208" s="71"/>
      <c r="J208" s="71"/>
      <c r="K208" s="34" t="s">
        <v>65</v>
      </c>
      <c r="L208" s="78">
        <v>208</v>
      </c>
      <c r="M208" s="78"/>
      <c r="N208" s="73"/>
      <c r="O208" s="80" t="s">
        <v>258</v>
      </c>
      <c r="P208" s="82">
        <v>43774.808541666665</v>
      </c>
      <c r="Q208" s="80" t="s">
        <v>1297</v>
      </c>
      <c r="R208" s="84" t="s">
        <v>1332</v>
      </c>
      <c r="S208" s="80" t="s">
        <v>264</v>
      </c>
      <c r="T208" s="80" t="s">
        <v>1365</v>
      </c>
      <c r="U208" s="80"/>
      <c r="V208" s="84" t="s">
        <v>277</v>
      </c>
      <c r="W208" s="82">
        <v>43774.808541666665</v>
      </c>
      <c r="X208" s="86">
        <v>43774</v>
      </c>
      <c r="Y208" s="88" t="s">
        <v>1415</v>
      </c>
      <c r="Z208" s="84" t="s">
        <v>1463</v>
      </c>
      <c r="AA208" s="80"/>
      <c r="AB208" s="80"/>
      <c r="AC208" s="88" t="s">
        <v>1513</v>
      </c>
      <c r="AD208" s="88" t="s">
        <v>1519</v>
      </c>
      <c r="AE208" s="80" t="b">
        <v>0</v>
      </c>
      <c r="AF208" s="80">
        <v>1</v>
      </c>
      <c r="AG208" s="88" t="s">
        <v>295</v>
      </c>
      <c r="AH208" s="80" t="b">
        <v>1</v>
      </c>
      <c r="AI208" s="80" t="s">
        <v>298</v>
      </c>
      <c r="AJ208" s="80"/>
      <c r="AK208" s="88" t="s">
        <v>1545</v>
      </c>
      <c r="AL208" s="80" t="b">
        <v>0</v>
      </c>
      <c r="AM208" s="80">
        <v>1</v>
      </c>
      <c r="AN208" s="88" t="s">
        <v>293</v>
      </c>
      <c r="AO208" s="80" t="s">
        <v>303</v>
      </c>
      <c r="AP208" s="80" t="b">
        <v>0</v>
      </c>
      <c r="AQ208" s="88" t="s">
        <v>1519</v>
      </c>
      <c r="AR208" s="80" t="s">
        <v>493</v>
      </c>
      <c r="AS208" s="80">
        <v>0</v>
      </c>
      <c r="AT208" s="80">
        <v>0</v>
      </c>
      <c r="AU208" s="80"/>
      <c r="AV208" s="80"/>
      <c r="AW208" s="80"/>
      <c r="AX208" s="80"/>
      <c r="AY208" s="80"/>
      <c r="AZ208" s="80"/>
      <c r="BA208" s="80"/>
      <c r="BB208" s="80"/>
      <c r="BC208" s="80">
        <v>7</v>
      </c>
      <c r="BD208" s="79" t="str">
        <f>REPLACE(INDEX(GroupVertices[Group],MATCH(Edges[[#This Row],[Vertex 1]],GroupVertices[Vertex],0)),1,1,"")</f>
        <v>1</v>
      </c>
      <c r="BE208" s="79" t="str">
        <f>REPLACE(INDEX(GroupVertices[Group],MATCH(Edges[[#This Row],[Vertex 2]],GroupVertices[Vertex],0)),1,1,"")</f>
        <v>3</v>
      </c>
      <c r="BF208" s="48"/>
      <c r="BG208" s="49"/>
      <c r="BH208" s="48"/>
      <c r="BI208" s="49"/>
      <c r="BJ208" s="48"/>
      <c r="BK208" s="49"/>
      <c r="BL208" s="48"/>
      <c r="BM208" s="49"/>
      <c r="BN208" s="48"/>
    </row>
    <row r="209" spans="1:66" ht="15">
      <c r="A209" s="65" t="s">
        <v>241</v>
      </c>
      <c r="B209" s="65" t="s">
        <v>256</v>
      </c>
      <c r="C209" s="66" t="s">
        <v>2073</v>
      </c>
      <c r="D209" s="67">
        <v>10</v>
      </c>
      <c r="E209" s="68" t="s">
        <v>136</v>
      </c>
      <c r="F209" s="69">
        <v>12.5</v>
      </c>
      <c r="G209" s="66"/>
      <c r="H209" s="70"/>
      <c r="I209" s="71"/>
      <c r="J209" s="71"/>
      <c r="K209" s="34" t="s">
        <v>65</v>
      </c>
      <c r="L209" s="78">
        <v>209</v>
      </c>
      <c r="M209" s="78"/>
      <c r="N209" s="73"/>
      <c r="O209" s="80" t="s">
        <v>258</v>
      </c>
      <c r="P209" s="82">
        <v>43774.808541666665</v>
      </c>
      <c r="Q209" s="80" t="s">
        <v>1307</v>
      </c>
      <c r="R209" s="84" t="s">
        <v>1336</v>
      </c>
      <c r="S209" s="80" t="s">
        <v>264</v>
      </c>
      <c r="T209" s="80" t="s">
        <v>1366</v>
      </c>
      <c r="U209" s="80"/>
      <c r="V209" s="84" t="s">
        <v>277</v>
      </c>
      <c r="W209" s="82">
        <v>43774.808541666665</v>
      </c>
      <c r="X209" s="86">
        <v>43774</v>
      </c>
      <c r="Y209" s="88" t="s">
        <v>1415</v>
      </c>
      <c r="Z209" s="84" t="s">
        <v>1473</v>
      </c>
      <c r="AA209" s="80"/>
      <c r="AB209" s="80"/>
      <c r="AC209" s="88" t="s">
        <v>1520</v>
      </c>
      <c r="AD209" s="88" t="s">
        <v>1513</v>
      </c>
      <c r="AE209" s="80" t="b">
        <v>0</v>
      </c>
      <c r="AF209" s="80">
        <v>0</v>
      </c>
      <c r="AG209" s="88" t="s">
        <v>295</v>
      </c>
      <c r="AH209" s="80" t="b">
        <v>1</v>
      </c>
      <c r="AI209" s="80" t="s">
        <v>298</v>
      </c>
      <c r="AJ209" s="80"/>
      <c r="AK209" s="88" t="s">
        <v>1548</v>
      </c>
      <c r="AL209" s="80" t="b">
        <v>0</v>
      </c>
      <c r="AM209" s="80">
        <v>0</v>
      </c>
      <c r="AN209" s="88" t="s">
        <v>293</v>
      </c>
      <c r="AO209" s="80" t="s">
        <v>303</v>
      </c>
      <c r="AP209" s="80" t="b">
        <v>0</v>
      </c>
      <c r="AQ209" s="88" t="s">
        <v>1513</v>
      </c>
      <c r="AR209" s="80" t="s">
        <v>493</v>
      </c>
      <c r="AS209" s="80">
        <v>0</v>
      </c>
      <c r="AT209" s="80">
        <v>0</v>
      </c>
      <c r="AU209" s="80"/>
      <c r="AV209" s="80"/>
      <c r="AW209" s="80"/>
      <c r="AX209" s="80"/>
      <c r="AY209" s="80"/>
      <c r="AZ209" s="80"/>
      <c r="BA209" s="80"/>
      <c r="BB209" s="80"/>
      <c r="BC209" s="80">
        <v>7</v>
      </c>
      <c r="BD209" s="79" t="str">
        <f>REPLACE(INDEX(GroupVertices[Group],MATCH(Edges[[#This Row],[Vertex 1]],GroupVertices[Vertex],0)),1,1,"")</f>
        <v>1</v>
      </c>
      <c r="BE209" s="79" t="str">
        <f>REPLACE(INDEX(GroupVertices[Group],MATCH(Edges[[#This Row],[Vertex 2]],GroupVertices[Vertex],0)),1,1,"")</f>
        <v>3</v>
      </c>
      <c r="BF209" s="48">
        <v>0</v>
      </c>
      <c r="BG209" s="49">
        <v>0</v>
      </c>
      <c r="BH209" s="48">
        <v>0</v>
      </c>
      <c r="BI209" s="49">
        <v>0</v>
      </c>
      <c r="BJ209" s="48">
        <v>0</v>
      </c>
      <c r="BK209" s="49">
        <v>0</v>
      </c>
      <c r="BL209" s="48">
        <v>12</v>
      </c>
      <c r="BM209" s="49">
        <v>100</v>
      </c>
      <c r="BN209" s="48">
        <v>12</v>
      </c>
    </row>
    <row r="210" spans="1:66" ht="15">
      <c r="A210" s="65" t="s">
        <v>241</v>
      </c>
      <c r="B210" s="65" t="s">
        <v>256</v>
      </c>
      <c r="C210" s="66" t="s">
        <v>2073</v>
      </c>
      <c r="D210" s="67">
        <v>10</v>
      </c>
      <c r="E210" s="68" t="s">
        <v>136</v>
      </c>
      <c r="F210" s="69">
        <v>12.5</v>
      </c>
      <c r="G210" s="66"/>
      <c r="H210" s="70"/>
      <c r="I210" s="71"/>
      <c r="J210" s="71"/>
      <c r="K210" s="34" t="s">
        <v>65</v>
      </c>
      <c r="L210" s="78">
        <v>210</v>
      </c>
      <c r="M210" s="78"/>
      <c r="N210" s="73"/>
      <c r="O210" s="80" t="s">
        <v>258</v>
      </c>
      <c r="P210" s="82">
        <v>43774.80855324074</v>
      </c>
      <c r="Q210" s="80" t="s">
        <v>1308</v>
      </c>
      <c r="R210" s="84" t="s">
        <v>1337</v>
      </c>
      <c r="S210" s="80" t="s">
        <v>264</v>
      </c>
      <c r="T210" s="80" t="s">
        <v>1366</v>
      </c>
      <c r="U210" s="80"/>
      <c r="V210" s="84" t="s">
        <v>277</v>
      </c>
      <c r="W210" s="82">
        <v>43774.80855324074</v>
      </c>
      <c r="X210" s="86">
        <v>43774</v>
      </c>
      <c r="Y210" s="88" t="s">
        <v>1425</v>
      </c>
      <c r="Z210" s="84" t="s">
        <v>1474</v>
      </c>
      <c r="AA210" s="80"/>
      <c r="AB210" s="80"/>
      <c r="AC210" s="88" t="s">
        <v>1521</v>
      </c>
      <c r="AD210" s="88" t="s">
        <v>1520</v>
      </c>
      <c r="AE210" s="80" t="b">
        <v>0</v>
      </c>
      <c r="AF210" s="80">
        <v>0</v>
      </c>
      <c r="AG210" s="88" t="s">
        <v>295</v>
      </c>
      <c r="AH210" s="80" t="b">
        <v>1</v>
      </c>
      <c r="AI210" s="80" t="s">
        <v>298</v>
      </c>
      <c r="AJ210" s="80"/>
      <c r="AK210" s="88" t="s">
        <v>1549</v>
      </c>
      <c r="AL210" s="80" t="b">
        <v>0</v>
      </c>
      <c r="AM210" s="80">
        <v>0</v>
      </c>
      <c r="AN210" s="88" t="s">
        <v>293</v>
      </c>
      <c r="AO210" s="80" t="s">
        <v>303</v>
      </c>
      <c r="AP210" s="80" t="b">
        <v>0</v>
      </c>
      <c r="AQ210" s="88" t="s">
        <v>1520</v>
      </c>
      <c r="AR210" s="80" t="s">
        <v>493</v>
      </c>
      <c r="AS210" s="80">
        <v>0</v>
      </c>
      <c r="AT210" s="80">
        <v>0</v>
      </c>
      <c r="AU210" s="80"/>
      <c r="AV210" s="80"/>
      <c r="AW210" s="80"/>
      <c r="AX210" s="80"/>
      <c r="AY210" s="80"/>
      <c r="AZ210" s="80"/>
      <c r="BA210" s="80"/>
      <c r="BB210" s="80"/>
      <c r="BC210" s="80">
        <v>7</v>
      </c>
      <c r="BD210" s="79" t="str">
        <f>REPLACE(INDEX(GroupVertices[Group],MATCH(Edges[[#This Row],[Vertex 1]],GroupVertices[Vertex],0)),1,1,"")</f>
        <v>1</v>
      </c>
      <c r="BE210" s="79" t="str">
        <f>REPLACE(INDEX(GroupVertices[Group],MATCH(Edges[[#This Row],[Vertex 2]],GroupVertices[Vertex],0)),1,1,"")</f>
        <v>3</v>
      </c>
      <c r="BF210" s="48">
        <v>0</v>
      </c>
      <c r="BG210" s="49">
        <v>0</v>
      </c>
      <c r="BH210" s="48">
        <v>0</v>
      </c>
      <c r="BI210" s="49">
        <v>0</v>
      </c>
      <c r="BJ210" s="48">
        <v>0</v>
      </c>
      <c r="BK210" s="49">
        <v>0</v>
      </c>
      <c r="BL210" s="48">
        <v>13</v>
      </c>
      <c r="BM210" s="49">
        <v>100</v>
      </c>
      <c r="BN210" s="48">
        <v>13</v>
      </c>
    </row>
    <row r="211" spans="1:66" ht="15">
      <c r="A211" s="65" t="s">
        <v>241</v>
      </c>
      <c r="B211" s="65" t="s">
        <v>256</v>
      </c>
      <c r="C211" s="66" t="s">
        <v>2073</v>
      </c>
      <c r="D211" s="67">
        <v>10</v>
      </c>
      <c r="E211" s="68" t="s">
        <v>136</v>
      </c>
      <c r="F211" s="69">
        <v>12.5</v>
      </c>
      <c r="G211" s="66"/>
      <c r="H211" s="70"/>
      <c r="I211" s="71"/>
      <c r="J211" s="71"/>
      <c r="K211" s="34" t="s">
        <v>65</v>
      </c>
      <c r="L211" s="78">
        <v>211</v>
      </c>
      <c r="M211" s="78"/>
      <c r="N211" s="73"/>
      <c r="O211" s="80" t="s">
        <v>258</v>
      </c>
      <c r="P211" s="82">
        <v>43775.353900462964</v>
      </c>
      <c r="Q211" s="80" t="s">
        <v>1298</v>
      </c>
      <c r="R211" s="84" t="s">
        <v>1333</v>
      </c>
      <c r="S211" s="80" t="s">
        <v>264</v>
      </c>
      <c r="T211" s="80" t="s">
        <v>1366</v>
      </c>
      <c r="U211" s="80"/>
      <c r="V211" s="84" t="s">
        <v>277</v>
      </c>
      <c r="W211" s="82">
        <v>43775.353900462964</v>
      </c>
      <c r="X211" s="86">
        <v>43775</v>
      </c>
      <c r="Y211" s="88" t="s">
        <v>1416</v>
      </c>
      <c r="Z211" s="84" t="s">
        <v>1464</v>
      </c>
      <c r="AA211" s="80"/>
      <c r="AB211" s="80"/>
      <c r="AC211" s="88" t="s">
        <v>1514</v>
      </c>
      <c r="AD211" s="88" t="s">
        <v>1521</v>
      </c>
      <c r="AE211" s="80" t="b">
        <v>0</v>
      </c>
      <c r="AF211" s="80">
        <v>0</v>
      </c>
      <c r="AG211" s="88" t="s">
        <v>295</v>
      </c>
      <c r="AH211" s="80" t="b">
        <v>1</v>
      </c>
      <c r="AI211" s="80" t="s">
        <v>298</v>
      </c>
      <c r="AJ211" s="80"/>
      <c r="AK211" s="88" t="s">
        <v>1546</v>
      </c>
      <c r="AL211" s="80" t="b">
        <v>0</v>
      </c>
      <c r="AM211" s="80">
        <v>0</v>
      </c>
      <c r="AN211" s="88" t="s">
        <v>293</v>
      </c>
      <c r="AO211" s="80" t="s">
        <v>303</v>
      </c>
      <c r="AP211" s="80" t="b">
        <v>0</v>
      </c>
      <c r="AQ211" s="88" t="s">
        <v>1521</v>
      </c>
      <c r="AR211" s="80" t="s">
        <v>493</v>
      </c>
      <c r="AS211" s="80">
        <v>0</v>
      </c>
      <c r="AT211" s="80">
        <v>0</v>
      </c>
      <c r="AU211" s="80"/>
      <c r="AV211" s="80"/>
      <c r="AW211" s="80"/>
      <c r="AX211" s="80"/>
      <c r="AY211" s="80"/>
      <c r="AZ211" s="80"/>
      <c r="BA211" s="80"/>
      <c r="BB211" s="80"/>
      <c r="BC211" s="80">
        <v>7</v>
      </c>
      <c r="BD211" s="79" t="str">
        <f>REPLACE(INDEX(GroupVertices[Group],MATCH(Edges[[#This Row],[Vertex 1]],GroupVertices[Vertex],0)),1,1,"")</f>
        <v>1</v>
      </c>
      <c r="BE211" s="79" t="str">
        <f>REPLACE(INDEX(GroupVertices[Group],MATCH(Edges[[#This Row],[Vertex 2]],GroupVertices[Vertex],0)),1,1,"")</f>
        <v>3</v>
      </c>
      <c r="BF211" s="48"/>
      <c r="BG211" s="49"/>
      <c r="BH211" s="48"/>
      <c r="BI211" s="49"/>
      <c r="BJ211" s="48"/>
      <c r="BK211" s="49"/>
      <c r="BL211" s="48"/>
      <c r="BM211" s="49"/>
      <c r="BN211" s="48"/>
    </row>
    <row r="212" spans="1:66" ht="15">
      <c r="A212" s="65" t="s">
        <v>241</v>
      </c>
      <c r="B212" s="65" t="s">
        <v>256</v>
      </c>
      <c r="C212" s="66" t="s">
        <v>2073</v>
      </c>
      <c r="D212" s="67">
        <v>10</v>
      </c>
      <c r="E212" s="68" t="s">
        <v>136</v>
      </c>
      <c r="F212" s="69">
        <v>12.5</v>
      </c>
      <c r="G212" s="66"/>
      <c r="H212" s="70"/>
      <c r="I212" s="71"/>
      <c r="J212" s="71"/>
      <c r="K212" s="34" t="s">
        <v>65</v>
      </c>
      <c r="L212" s="78">
        <v>212</v>
      </c>
      <c r="M212" s="78"/>
      <c r="N212" s="73"/>
      <c r="O212" s="80" t="s">
        <v>258</v>
      </c>
      <c r="P212" s="82">
        <v>43774.68895833333</v>
      </c>
      <c r="Q212" s="80" t="s">
        <v>261</v>
      </c>
      <c r="R212" s="84" t="s">
        <v>263</v>
      </c>
      <c r="S212" s="80" t="s">
        <v>264</v>
      </c>
      <c r="T212" s="80" t="s">
        <v>270</v>
      </c>
      <c r="U212" s="80"/>
      <c r="V212" s="84" t="s">
        <v>277</v>
      </c>
      <c r="W212" s="82">
        <v>43774.68895833333</v>
      </c>
      <c r="X212" s="86">
        <v>43774</v>
      </c>
      <c r="Y212" s="88" t="s">
        <v>286</v>
      </c>
      <c r="Z212" s="84" t="s">
        <v>289</v>
      </c>
      <c r="AA212" s="80"/>
      <c r="AB212" s="80"/>
      <c r="AC212" s="88" t="s">
        <v>292</v>
      </c>
      <c r="AD212" s="80"/>
      <c r="AE212" s="80" t="b">
        <v>0</v>
      </c>
      <c r="AF212" s="80">
        <v>7</v>
      </c>
      <c r="AG212" s="88" t="s">
        <v>293</v>
      </c>
      <c r="AH212" s="80" t="b">
        <v>1</v>
      </c>
      <c r="AI212" s="80" t="s">
        <v>298</v>
      </c>
      <c r="AJ212" s="80"/>
      <c r="AK212" s="88" t="s">
        <v>300</v>
      </c>
      <c r="AL212" s="80" t="b">
        <v>0</v>
      </c>
      <c r="AM212" s="80">
        <v>1</v>
      </c>
      <c r="AN212" s="88" t="s">
        <v>293</v>
      </c>
      <c r="AO212" s="80" t="s">
        <v>303</v>
      </c>
      <c r="AP212" s="80" t="b">
        <v>0</v>
      </c>
      <c r="AQ212" s="88" t="s">
        <v>292</v>
      </c>
      <c r="AR212" s="80" t="s">
        <v>493</v>
      </c>
      <c r="AS212" s="80">
        <v>0</v>
      </c>
      <c r="AT212" s="80">
        <v>0</v>
      </c>
      <c r="AU212" s="80"/>
      <c r="AV212" s="80"/>
      <c r="AW212" s="80"/>
      <c r="AX212" s="80"/>
      <c r="AY212" s="80"/>
      <c r="AZ212" s="80"/>
      <c r="BA212" s="80"/>
      <c r="BB212" s="80"/>
      <c r="BC212" s="80">
        <v>7</v>
      </c>
      <c r="BD212" s="79" t="str">
        <f>REPLACE(INDEX(GroupVertices[Group],MATCH(Edges[[#This Row],[Vertex 1]],GroupVertices[Vertex],0)),1,1,"")</f>
        <v>1</v>
      </c>
      <c r="BE212" s="79" t="str">
        <f>REPLACE(INDEX(GroupVertices[Group],MATCH(Edges[[#This Row],[Vertex 2]],GroupVertices[Vertex],0)),1,1,"")</f>
        <v>3</v>
      </c>
      <c r="BF212" s="48"/>
      <c r="BG212" s="49"/>
      <c r="BH212" s="48"/>
      <c r="BI212" s="49"/>
      <c r="BJ212" s="48"/>
      <c r="BK212" s="49"/>
      <c r="BL212" s="48"/>
      <c r="BM212" s="49"/>
      <c r="BN212" s="48"/>
    </row>
    <row r="213" spans="1:66" ht="15">
      <c r="A213" s="65" t="s">
        <v>239</v>
      </c>
      <c r="B213" s="65" t="s">
        <v>256</v>
      </c>
      <c r="C213" s="66" t="s">
        <v>862</v>
      </c>
      <c r="D213" s="67">
        <v>3</v>
      </c>
      <c r="E213" s="68" t="s">
        <v>132</v>
      </c>
      <c r="F213" s="69">
        <v>32</v>
      </c>
      <c r="G213" s="66"/>
      <c r="H213" s="70"/>
      <c r="I213" s="71"/>
      <c r="J213" s="71"/>
      <c r="K213" s="34" t="s">
        <v>65</v>
      </c>
      <c r="L213" s="78">
        <v>213</v>
      </c>
      <c r="M213" s="78"/>
      <c r="N213" s="73"/>
      <c r="O213" s="80" t="s">
        <v>258</v>
      </c>
      <c r="P213" s="82">
        <v>43774.792037037034</v>
      </c>
      <c r="Q213" s="80" t="s">
        <v>1303</v>
      </c>
      <c r="R213" s="80"/>
      <c r="S213" s="80"/>
      <c r="T213" s="80"/>
      <c r="U213" s="80"/>
      <c r="V213" s="84" t="s">
        <v>275</v>
      </c>
      <c r="W213" s="82">
        <v>43774.792037037034</v>
      </c>
      <c r="X213" s="86">
        <v>43774</v>
      </c>
      <c r="Y213" s="88" t="s">
        <v>1421</v>
      </c>
      <c r="Z213" s="84" t="s">
        <v>1469</v>
      </c>
      <c r="AA213" s="80"/>
      <c r="AB213" s="80"/>
      <c r="AC213" s="88" t="s">
        <v>1092</v>
      </c>
      <c r="AD213" s="88" t="s">
        <v>292</v>
      </c>
      <c r="AE213" s="80" t="b">
        <v>0</v>
      </c>
      <c r="AF213" s="80">
        <v>3</v>
      </c>
      <c r="AG213" s="88" t="s">
        <v>295</v>
      </c>
      <c r="AH213" s="80" t="b">
        <v>0</v>
      </c>
      <c r="AI213" s="80" t="s">
        <v>298</v>
      </c>
      <c r="AJ213" s="80"/>
      <c r="AK213" s="88" t="s">
        <v>293</v>
      </c>
      <c r="AL213" s="80" t="b">
        <v>0</v>
      </c>
      <c r="AM213" s="80">
        <v>0</v>
      </c>
      <c r="AN213" s="88" t="s">
        <v>293</v>
      </c>
      <c r="AO213" s="80" t="s">
        <v>304</v>
      </c>
      <c r="AP213" s="80" t="b">
        <v>0</v>
      </c>
      <c r="AQ213" s="88" t="s">
        <v>292</v>
      </c>
      <c r="AR213" s="80" t="s">
        <v>493</v>
      </c>
      <c r="AS213" s="80">
        <v>0</v>
      </c>
      <c r="AT213" s="80">
        <v>0</v>
      </c>
      <c r="AU213" s="80"/>
      <c r="AV213" s="80"/>
      <c r="AW213" s="80"/>
      <c r="AX213" s="80"/>
      <c r="AY213" s="80"/>
      <c r="AZ213" s="80"/>
      <c r="BA213" s="80"/>
      <c r="BB213" s="80"/>
      <c r="BC213" s="80">
        <v>1</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241</v>
      </c>
      <c r="B214" s="65" t="s">
        <v>255</v>
      </c>
      <c r="C214" s="66" t="s">
        <v>2071</v>
      </c>
      <c r="D214" s="67">
        <v>8.25</v>
      </c>
      <c r="E214" s="68" t="s">
        <v>136</v>
      </c>
      <c r="F214" s="69">
        <v>22.25</v>
      </c>
      <c r="G214" s="66"/>
      <c r="H214" s="70"/>
      <c r="I214" s="71"/>
      <c r="J214" s="71"/>
      <c r="K214" s="34" t="s">
        <v>66</v>
      </c>
      <c r="L214" s="78">
        <v>214</v>
      </c>
      <c r="M214" s="78"/>
      <c r="N214" s="73"/>
      <c r="O214" s="80" t="s">
        <v>258</v>
      </c>
      <c r="P214" s="82">
        <v>43739.64550925926</v>
      </c>
      <c r="Q214" s="80" t="s">
        <v>1305</v>
      </c>
      <c r="R214" s="84" t="s">
        <v>1334</v>
      </c>
      <c r="S214" s="80" t="s">
        <v>264</v>
      </c>
      <c r="T214" s="80" t="s">
        <v>1368</v>
      </c>
      <c r="U214" s="80"/>
      <c r="V214" s="84" t="s">
        <v>277</v>
      </c>
      <c r="W214" s="82">
        <v>43739.64550925926</v>
      </c>
      <c r="X214" s="86">
        <v>43739</v>
      </c>
      <c r="Y214" s="88" t="s">
        <v>1423</v>
      </c>
      <c r="Z214" s="84" t="s">
        <v>1471</v>
      </c>
      <c r="AA214" s="80"/>
      <c r="AB214" s="80"/>
      <c r="AC214" s="88" t="s">
        <v>1518</v>
      </c>
      <c r="AD214" s="88" t="s">
        <v>1495</v>
      </c>
      <c r="AE214" s="80" t="b">
        <v>0</v>
      </c>
      <c r="AF214" s="80">
        <v>1</v>
      </c>
      <c r="AG214" s="88" t="s">
        <v>295</v>
      </c>
      <c r="AH214" s="80" t="b">
        <v>1</v>
      </c>
      <c r="AI214" s="80" t="s">
        <v>298</v>
      </c>
      <c r="AJ214" s="80"/>
      <c r="AK214" s="88" t="s">
        <v>1517</v>
      </c>
      <c r="AL214" s="80" t="b">
        <v>0</v>
      </c>
      <c r="AM214" s="80">
        <v>0</v>
      </c>
      <c r="AN214" s="88" t="s">
        <v>293</v>
      </c>
      <c r="AO214" s="80" t="s">
        <v>303</v>
      </c>
      <c r="AP214" s="80" t="b">
        <v>0</v>
      </c>
      <c r="AQ214" s="88" t="s">
        <v>1495</v>
      </c>
      <c r="AR214" s="80" t="s">
        <v>493</v>
      </c>
      <c r="AS214" s="80">
        <v>0</v>
      </c>
      <c r="AT214" s="80">
        <v>0</v>
      </c>
      <c r="AU214" s="80"/>
      <c r="AV214" s="80"/>
      <c r="AW214" s="80"/>
      <c r="AX214" s="80"/>
      <c r="AY214" s="80"/>
      <c r="AZ214" s="80"/>
      <c r="BA214" s="80"/>
      <c r="BB214" s="80"/>
      <c r="BC214" s="80">
        <v>4</v>
      </c>
      <c r="BD214" s="79" t="str">
        <f>REPLACE(INDEX(GroupVertices[Group],MATCH(Edges[[#This Row],[Vertex 1]],GroupVertices[Vertex],0)),1,1,"")</f>
        <v>1</v>
      </c>
      <c r="BE214" s="79" t="str">
        <f>REPLACE(INDEX(GroupVertices[Group],MATCH(Edges[[#This Row],[Vertex 2]],GroupVertices[Vertex],0)),1,1,"")</f>
        <v>3</v>
      </c>
      <c r="BF214" s="48">
        <v>2</v>
      </c>
      <c r="BG214" s="49">
        <v>5.714285714285714</v>
      </c>
      <c r="BH214" s="48">
        <v>0</v>
      </c>
      <c r="BI214" s="49">
        <v>0</v>
      </c>
      <c r="BJ214" s="48">
        <v>0</v>
      </c>
      <c r="BK214" s="49">
        <v>0</v>
      </c>
      <c r="BL214" s="48">
        <v>33</v>
      </c>
      <c r="BM214" s="49">
        <v>94.28571428571429</v>
      </c>
      <c r="BN214" s="48">
        <v>35</v>
      </c>
    </row>
    <row r="215" spans="1:66" ht="15">
      <c r="A215" s="65" t="s">
        <v>241</v>
      </c>
      <c r="B215" s="65" t="s">
        <v>255</v>
      </c>
      <c r="C215" s="66" t="s">
        <v>2071</v>
      </c>
      <c r="D215" s="67">
        <v>8.25</v>
      </c>
      <c r="E215" s="68" t="s">
        <v>136</v>
      </c>
      <c r="F215" s="69">
        <v>22.25</v>
      </c>
      <c r="G215" s="66"/>
      <c r="H215" s="70"/>
      <c r="I215" s="71"/>
      <c r="J215" s="71"/>
      <c r="K215" s="34" t="s">
        <v>66</v>
      </c>
      <c r="L215" s="78">
        <v>215</v>
      </c>
      <c r="M215" s="78"/>
      <c r="N215" s="73"/>
      <c r="O215" s="80" t="s">
        <v>258</v>
      </c>
      <c r="P215" s="82">
        <v>43754.79452546296</v>
      </c>
      <c r="Q215" s="80" t="s">
        <v>1286</v>
      </c>
      <c r="R215" s="80"/>
      <c r="S215" s="80"/>
      <c r="T215" s="80" t="s">
        <v>1355</v>
      </c>
      <c r="U215" s="84" t="s">
        <v>1380</v>
      </c>
      <c r="V215" s="84" t="s">
        <v>1380</v>
      </c>
      <c r="W215" s="82">
        <v>43754.79452546296</v>
      </c>
      <c r="X215" s="86">
        <v>43754</v>
      </c>
      <c r="Y215" s="88" t="s">
        <v>1404</v>
      </c>
      <c r="Z215" s="84" t="s">
        <v>1452</v>
      </c>
      <c r="AA215" s="80"/>
      <c r="AB215" s="80"/>
      <c r="AC215" s="88" t="s">
        <v>1502</v>
      </c>
      <c r="AD215" s="88" t="s">
        <v>1501</v>
      </c>
      <c r="AE215" s="80" t="b">
        <v>0</v>
      </c>
      <c r="AF215" s="80">
        <v>10</v>
      </c>
      <c r="AG215" s="88" t="s">
        <v>295</v>
      </c>
      <c r="AH215" s="80" t="b">
        <v>0</v>
      </c>
      <c r="AI215" s="80" t="s">
        <v>298</v>
      </c>
      <c r="AJ215" s="80"/>
      <c r="AK215" s="88" t="s">
        <v>293</v>
      </c>
      <c r="AL215" s="80" t="b">
        <v>0</v>
      </c>
      <c r="AM215" s="80">
        <v>1</v>
      </c>
      <c r="AN215" s="88" t="s">
        <v>293</v>
      </c>
      <c r="AO215" s="80" t="s">
        <v>303</v>
      </c>
      <c r="AP215" s="80" t="b">
        <v>0</v>
      </c>
      <c r="AQ215" s="88" t="s">
        <v>1501</v>
      </c>
      <c r="AR215" s="80" t="s">
        <v>493</v>
      </c>
      <c r="AS215" s="80">
        <v>0</v>
      </c>
      <c r="AT215" s="80">
        <v>0</v>
      </c>
      <c r="AU215" s="80"/>
      <c r="AV215" s="80"/>
      <c r="AW215" s="80"/>
      <c r="AX215" s="80"/>
      <c r="AY215" s="80"/>
      <c r="AZ215" s="80"/>
      <c r="BA215" s="80"/>
      <c r="BB215" s="80"/>
      <c r="BC215" s="80">
        <v>4</v>
      </c>
      <c r="BD215" s="79" t="str">
        <f>REPLACE(INDEX(GroupVertices[Group],MATCH(Edges[[#This Row],[Vertex 1]],GroupVertices[Vertex],0)),1,1,"")</f>
        <v>1</v>
      </c>
      <c r="BE215" s="79" t="str">
        <f>REPLACE(INDEX(GroupVertices[Group],MATCH(Edges[[#This Row],[Vertex 2]],GroupVertices[Vertex],0)),1,1,"")</f>
        <v>3</v>
      </c>
      <c r="BF215" s="48"/>
      <c r="BG215" s="49"/>
      <c r="BH215" s="48"/>
      <c r="BI215" s="49"/>
      <c r="BJ215" s="48"/>
      <c r="BK215" s="49"/>
      <c r="BL215" s="48"/>
      <c r="BM215" s="49"/>
      <c r="BN215" s="48"/>
    </row>
    <row r="216" spans="1:66" ht="15">
      <c r="A216" s="65" t="s">
        <v>241</v>
      </c>
      <c r="B216" s="65" t="s">
        <v>255</v>
      </c>
      <c r="C216" s="66" t="s">
        <v>2071</v>
      </c>
      <c r="D216" s="67">
        <v>8.25</v>
      </c>
      <c r="E216" s="68" t="s">
        <v>136</v>
      </c>
      <c r="F216" s="69">
        <v>22.25</v>
      </c>
      <c r="G216" s="66"/>
      <c r="H216" s="70"/>
      <c r="I216" s="71"/>
      <c r="J216" s="71"/>
      <c r="K216" s="34" t="s">
        <v>66</v>
      </c>
      <c r="L216" s="78">
        <v>216</v>
      </c>
      <c r="M216" s="78"/>
      <c r="N216" s="73"/>
      <c r="O216" s="80" t="s">
        <v>258</v>
      </c>
      <c r="P216" s="82">
        <v>43774.68895833333</v>
      </c>
      <c r="Q216" s="80" t="s">
        <v>261</v>
      </c>
      <c r="R216" s="84" t="s">
        <v>263</v>
      </c>
      <c r="S216" s="80" t="s">
        <v>264</v>
      </c>
      <c r="T216" s="80" t="s">
        <v>270</v>
      </c>
      <c r="U216" s="80"/>
      <c r="V216" s="84" t="s">
        <v>277</v>
      </c>
      <c r="W216" s="82">
        <v>43774.68895833333</v>
      </c>
      <c r="X216" s="86">
        <v>43774</v>
      </c>
      <c r="Y216" s="88" t="s">
        <v>286</v>
      </c>
      <c r="Z216" s="84" t="s">
        <v>289</v>
      </c>
      <c r="AA216" s="80"/>
      <c r="AB216" s="80"/>
      <c r="AC216" s="88" t="s">
        <v>292</v>
      </c>
      <c r="AD216" s="80"/>
      <c r="AE216" s="80" t="b">
        <v>0</v>
      </c>
      <c r="AF216" s="80">
        <v>7</v>
      </c>
      <c r="AG216" s="88" t="s">
        <v>293</v>
      </c>
      <c r="AH216" s="80" t="b">
        <v>1</v>
      </c>
      <c r="AI216" s="80" t="s">
        <v>298</v>
      </c>
      <c r="AJ216" s="80"/>
      <c r="AK216" s="88" t="s">
        <v>300</v>
      </c>
      <c r="AL216" s="80" t="b">
        <v>0</v>
      </c>
      <c r="AM216" s="80">
        <v>1</v>
      </c>
      <c r="AN216" s="88" t="s">
        <v>293</v>
      </c>
      <c r="AO216" s="80" t="s">
        <v>303</v>
      </c>
      <c r="AP216" s="80" t="b">
        <v>0</v>
      </c>
      <c r="AQ216" s="88" t="s">
        <v>292</v>
      </c>
      <c r="AR216" s="80" t="s">
        <v>493</v>
      </c>
      <c r="AS216" s="80">
        <v>0</v>
      </c>
      <c r="AT216" s="80">
        <v>0</v>
      </c>
      <c r="AU216" s="80"/>
      <c r="AV216" s="80"/>
      <c r="AW216" s="80"/>
      <c r="AX216" s="80"/>
      <c r="AY216" s="80"/>
      <c r="AZ216" s="80"/>
      <c r="BA216" s="80"/>
      <c r="BB216" s="80"/>
      <c r="BC216" s="80">
        <v>4</v>
      </c>
      <c r="BD216" s="79" t="str">
        <f>REPLACE(INDEX(GroupVertices[Group],MATCH(Edges[[#This Row],[Vertex 1]],GroupVertices[Vertex],0)),1,1,"")</f>
        <v>1</v>
      </c>
      <c r="BE216" s="79" t="str">
        <f>REPLACE(INDEX(GroupVertices[Group],MATCH(Edges[[#This Row],[Vertex 2]],GroupVertices[Vertex],0)),1,1,"")</f>
        <v>3</v>
      </c>
      <c r="BF216" s="48"/>
      <c r="BG216" s="49"/>
      <c r="BH216" s="48"/>
      <c r="BI216" s="49"/>
      <c r="BJ216" s="48"/>
      <c r="BK216" s="49"/>
      <c r="BL216" s="48"/>
      <c r="BM216" s="49"/>
      <c r="BN216" s="48"/>
    </row>
    <row r="217" spans="1:66" ht="15">
      <c r="A217" s="65" t="s">
        <v>239</v>
      </c>
      <c r="B217" s="65" t="s">
        <v>255</v>
      </c>
      <c r="C217" s="66" t="s">
        <v>862</v>
      </c>
      <c r="D217" s="67">
        <v>3</v>
      </c>
      <c r="E217" s="68" t="s">
        <v>132</v>
      </c>
      <c r="F217" s="69">
        <v>32</v>
      </c>
      <c r="G217" s="66"/>
      <c r="H217" s="70"/>
      <c r="I217" s="71"/>
      <c r="J217" s="71"/>
      <c r="K217" s="34" t="s">
        <v>66</v>
      </c>
      <c r="L217" s="78">
        <v>217</v>
      </c>
      <c r="M217" s="78"/>
      <c r="N217" s="73"/>
      <c r="O217" s="80" t="s">
        <v>258</v>
      </c>
      <c r="P217" s="82">
        <v>43774.792037037034</v>
      </c>
      <c r="Q217" s="80" t="s">
        <v>1303</v>
      </c>
      <c r="R217" s="80"/>
      <c r="S217" s="80"/>
      <c r="T217" s="80"/>
      <c r="U217" s="80"/>
      <c r="V217" s="84" t="s">
        <v>275</v>
      </c>
      <c r="W217" s="82">
        <v>43774.792037037034</v>
      </c>
      <c r="X217" s="86">
        <v>43774</v>
      </c>
      <c r="Y217" s="88" t="s">
        <v>1421</v>
      </c>
      <c r="Z217" s="84" t="s">
        <v>1469</v>
      </c>
      <c r="AA217" s="80"/>
      <c r="AB217" s="80"/>
      <c r="AC217" s="88" t="s">
        <v>1092</v>
      </c>
      <c r="AD217" s="88" t="s">
        <v>292</v>
      </c>
      <c r="AE217" s="80" t="b">
        <v>0</v>
      </c>
      <c r="AF217" s="80">
        <v>3</v>
      </c>
      <c r="AG217" s="88" t="s">
        <v>295</v>
      </c>
      <c r="AH217" s="80" t="b">
        <v>0</v>
      </c>
      <c r="AI217" s="80" t="s">
        <v>298</v>
      </c>
      <c r="AJ217" s="80"/>
      <c r="AK217" s="88" t="s">
        <v>293</v>
      </c>
      <c r="AL217" s="80" t="b">
        <v>0</v>
      </c>
      <c r="AM217" s="80">
        <v>0</v>
      </c>
      <c r="AN217" s="88" t="s">
        <v>293</v>
      </c>
      <c r="AO217" s="80" t="s">
        <v>304</v>
      </c>
      <c r="AP217" s="80" t="b">
        <v>0</v>
      </c>
      <c r="AQ217" s="88" t="s">
        <v>292</v>
      </c>
      <c r="AR217" s="80" t="s">
        <v>493</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241</v>
      </c>
      <c r="B218" s="65" t="s">
        <v>241</v>
      </c>
      <c r="C218" s="66" t="s">
        <v>865</v>
      </c>
      <c r="D218" s="67">
        <v>10</v>
      </c>
      <c r="E218" s="68" t="s">
        <v>136</v>
      </c>
      <c r="F218" s="69">
        <v>6</v>
      </c>
      <c r="G218" s="66"/>
      <c r="H218" s="70"/>
      <c r="I218" s="71"/>
      <c r="J218" s="71"/>
      <c r="K218" s="34" t="s">
        <v>65</v>
      </c>
      <c r="L218" s="78">
        <v>218</v>
      </c>
      <c r="M218" s="78"/>
      <c r="N218" s="73"/>
      <c r="O218" s="80" t="s">
        <v>197</v>
      </c>
      <c r="P218" s="82">
        <v>43677.76409722222</v>
      </c>
      <c r="Q218" s="80" t="s">
        <v>1309</v>
      </c>
      <c r="R218" s="80"/>
      <c r="S218" s="80"/>
      <c r="T218" s="80" t="s">
        <v>1341</v>
      </c>
      <c r="U218" s="80"/>
      <c r="V218" s="84" t="s">
        <v>277</v>
      </c>
      <c r="W218" s="82">
        <v>43677.76409722222</v>
      </c>
      <c r="X218" s="86">
        <v>43677</v>
      </c>
      <c r="Y218" s="88" t="s">
        <v>1394</v>
      </c>
      <c r="Z218" s="84" t="s">
        <v>1475</v>
      </c>
      <c r="AA218" s="80"/>
      <c r="AB218" s="80"/>
      <c r="AC218" s="88" t="s">
        <v>1522</v>
      </c>
      <c r="AD218" s="88" t="s">
        <v>1484</v>
      </c>
      <c r="AE218" s="80" t="b">
        <v>0</v>
      </c>
      <c r="AF218" s="80">
        <v>1</v>
      </c>
      <c r="AG218" s="88" t="s">
        <v>295</v>
      </c>
      <c r="AH218" s="80" t="b">
        <v>0</v>
      </c>
      <c r="AI218" s="80" t="s">
        <v>298</v>
      </c>
      <c r="AJ218" s="80"/>
      <c r="AK218" s="88" t="s">
        <v>293</v>
      </c>
      <c r="AL218" s="80" t="b">
        <v>0</v>
      </c>
      <c r="AM218" s="80">
        <v>0</v>
      </c>
      <c r="AN218" s="88" t="s">
        <v>293</v>
      </c>
      <c r="AO218" s="80" t="s">
        <v>303</v>
      </c>
      <c r="AP218" s="80" t="b">
        <v>0</v>
      </c>
      <c r="AQ218" s="88" t="s">
        <v>1484</v>
      </c>
      <c r="AR218" s="80" t="s">
        <v>493</v>
      </c>
      <c r="AS218" s="80">
        <v>0</v>
      </c>
      <c r="AT218" s="80">
        <v>0</v>
      </c>
      <c r="AU218" s="80"/>
      <c r="AV218" s="80"/>
      <c r="AW218" s="80"/>
      <c r="AX218" s="80"/>
      <c r="AY218" s="80"/>
      <c r="AZ218" s="80"/>
      <c r="BA218" s="80"/>
      <c r="BB218" s="80"/>
      <c r="BC218" s="80">
        <v>9</v>
      </c>
      <c r="BD218" s="79" t="str">
        <f>REPLACE(INDEX(GroupVertices[Group],MATCH(Edges[[#This Row],[Vertex 1]],GroupVertices[Vertex],0)),1,1,"")</f>
        <v>1</v>
      </c>
      <c r="BE218" s="79" t="str">
        <f>REPLACE(INDEX(GroupVertices[Group],MATCH(Edges[[#This Row],[Vertex 2]],GroupVertices[Vertex],0)),1,1,"")</f>
        <v>1</v>
      </c>
      <c r="BF218" s="48">
        <v>2</v>
      </c>
      <c r="BG218" s="49">
        <v>4.651162790697675</v>
      </c>
      <c r="BH218" s="48">
        <v>2</v>
      </c>
      <c r="BI218" s="49">
        <v>4.651162790697675</v>
      </c>
      <c r="BJ218" s="48">
        <v>0</v>
      </c>
      <c r="BK218" s="49">
        <v>0</v>
      </c>
      <c r="BL218" s="48">
        <v>39</v>
      </c>
      <c r="BM218" s="49">
        <v>90.69767441860465</v>
      </c>
      <c r="BN218" s="48">
        <v>43</v>
      </c>
    </row>
    <row r="219" spans="1:66" ht="15">
      <c r="A219" s="65" t="s">
        <v>241</v>
      </c>
      <c r="B219" s="65" t="s">
        <v>241</v>
      </c>
      <c r="C219" s="66" t="s">
        <v>865</v>
      </c>
      <c r="D219" s="67">
        <v>10</v>
      </c>
      <c r="E219" s="68" t="s">
        <v>136</v>
      </c>
      <c r="F219" s="69">
        <v>6</v>
      </c>
      <c r="G219" s="66"/>
      <c r="H219" s="70"/>
      <c r="I219" s="71"/>
      <c r="J219" s="71"/>
      <c r="K219" s="34" t="s">
        <v>65</v>
      </c>
      <c r="L219" s="78">
        <v>219</v>
      </c>
      <c r="M219" s="78"/>
      <c r="N219" s="73"/>
      <c r="O219" s="80" t="s">
        <v>197</v>
      </c>
      <c r="P219" s="82">
        <v>43734.770902777775</v>
      </c>
      <c r="Q219" s="80" t="s">
        <v>1310</v>
      </c>
      <c r="R219" s="80"/>
      <c r="S219" s="80"/>
      <c r="T219" s="80" t="s">
        <v>1341</v>
      </c>
      <c r="U219" s="80"/>
      <c r="V219" s="84" t="s">
        <v>277</v>
      </c>
      <c r="W219" s="82">
        <v>43734.770902777775</v>
      </c>
      <c r="X219" s="86">
        <v>43734</v>
      </c>
      <c r="Y219" s="88" t="s">
        <v>1426</v>
      </c>
      <c r="Z219" s="84" t="s">
        <v>1476</v>
      </c>
      <c r="AA219" s="80"/>
      <c r="AB219" s="80"/>
      <c r="AC219" s="88" t="s">
        <v>1523</v>
      </c>
      <c r="AD219" s="88" t="s">
        <v>1506</v>
      </c>
      <c r="AE219" s="80" t="b">
        <v>0</v>
      </c>
      <c r="AF219" s="80">
        <v>1</v>
      </c>
      <c r="AG219" s="88" t="s">
        <v>295</v>
      </c>
      <c r="AH219" s="80" t="b">
        <v>0</v>
      </c>
      <c r="AI219" s="80" t="s">
        <v>298</v>
      </c>
      <c r="AJ219" s="80"/>
      <c r="AK219" s="88" t="s">
        <v>293</v>
      </c>
      <c r="AL219" s="80" t="b">
        <v>0</v>
      </c>
      <c r="AM219" s="80">
        <v>0</v>
      </c>
      <c r="AN219" s="88" t="s">
        <v>293</v>
      </c>
      <c r="AO219" s="80" t="s">
        <v>303</v>
      </c>
      <c r="AP219" s="80" t="b">
        <v>0</v>
      </c>
      <c r="AQ219" s="88" t="s">
        <v>1506</v>
      </c>
      <c r="AR219" s="80" t="s">
        <v>493</v>
      </c>
      <c r="AS219" s="80">
        <v>0</v>
      </c>
      <c r="AT219" s="80">
        <v>0</v>
      </c>
      <c r="AU219" s="80"/>
      <c r="AV219" s="80"/>
      <c r="AW219" s="80"/>
      <c r="AX219" s="80"/>
      <c r="AY219" s="80"/>
      <c r="AZ219" s="80"/>
      <c r="BA219" s="80"/>
      <c r="BB219" s="80"/>
      <c r="BC219" s="80">
        <v>9</v>
      </c>
      <c r="BD219" s="79" t="str">
        <f>REPLACE(INDEX(GroupVertices[Group],MATCH(Edges[[#This Row],[Vertex 1]],GroupVertices[Vertex],0)),1,1,"")</f>
        <v>1</v>
      </c>
      <c r="BE219" s="79" t="str">
        <f>REPLACE(INDEX(GroupVertices[Group],MATCH(Edges[[#This Row],[Vertex 2]],GroupVertices[Vertex],0)),1,1,"")</f>
        <v>1</v>
      </c>
      <c r="BF219" s="48">
        <v>1</v>
      </c>
      <c r="BG219" s="49">
        <v>3.125</v>
      </c>
      <c r="BH219" s="48">
        <v>2</v>
      </c>
      <c r="BI219" s="49">
        <v>6.25</v>
      </c>
      <c r="BJ219" s="48">
        <v>0</v>
      </c>
      <c r="BK219" s="49">
        <v>0</v>
      </c>
      <c r="BL219" s="48">
        <v>29</v>
      </c>
      <c r="BM219" s="49">
        <v>90.625</v>
      </c>
      <c r="BN219" s="48">
        <v>32</v>
      </c>
    </row>
    <row r="220" spans="1:66" ht="15">
      <c r="A220" s="65" t="s">
        <v>241</v>
      </c>
      <c r="B220" s="65" t="s">
        <v>241</v>
      </c>
      <c r="C220" s="66" t="s">
        <v>865</v>
      </c>
      <c r="D220" s="67">
        <v>10</v>
      </c>
      <c r="E220" s="68" t="s">
        <v>136</v>
      </c>
      <c r="F220" s="69">
        <v>6</v>
      </c>
      <c r="G220" s="66"/>
      <c r="H220" s="70"/>
      <c r="I220" s="71"/>
      <c r="J220" s="71"/>
      <c r="K220" s="34" t="s">
        <v>65</v>
      </c>
      <c r="L220" s="78">
        <v>220</v>
      </c>
      <c r="M220" s="78"/>
      <c r="N220" s="73"/>
      <c r="O220" s="80" t="s">
        <v>197</v>
      </c>
      <c r="P220" s="82">
        <v>43735.82908564815</v>
      </c>
      <c r="Q220" s="80" t="s">
        <v>1311</v>
      </c>
      <c r="R220" s="80"/>
      <c r="S220" s="80"/>
      <c r="T220" s="80" t="s">
        <v>1341</v>
      </c>
      <c r="U220" s="80"/>
      <c r="V220" s="84" t="s">
        <v>277</v>
      </c>
      <c r="W220" s="82">
        <v>43735.82908564815</v>
      </c>
      <c r="X220" s="86">
        <v>43735</v>
      </c>
      <c r="Y220" s="88" t="s">
        <v>1393</v>
      </c>
      <c r="Z220" s="84" t="s">
        <v>1477</v>
      </c>
      <c r="AA220" s="80"/>
      <c r="AB220" s="80"/>
      <c r="AC220" s="88" t="s">
        <v>1524</v>
      </c>
      <c r="AD220" s="88" t="s">
        <v>1523</v>
      </c>
      <c r="AE220" s="80" t="b">
        <v>0</v>
      </c>
      <c r="AF220" s="80">
        <v>1</v>
      </c>
      <c r="AG220" s="88" t="s">
        <v>295</v>
      </c>
      <c r="AH220" s="80" t="b">
        <v>0</v>
      </c>
      <c r="AI220" s="80" t="s">
        <v>298</v>
      </c>
      <c r="AJ220" s="80"/>
      <c r="AK220" s="88" t="s">
        <v>293</v>
      </c>
      <c r="AL220" s="80" t="b">
        <v>0</v>
      </c>
      <c r="AM220" s="80">
        <v>0</v>
      </c>
      <c r="AN220" s="88" t="s">
        <v>293</v>
      </c>
      <c r="AO220" s="80" t="s">
        <v>303</v>
      </c>
      <c r="AP220" s="80" t="b">
        <v>0</v>
      </c>
      <c r="AQ220" s="88" t="s">
        <v>1523</v>
      </c>
      <c r="AR220" s="80" t="s">
        <v>493</v>
      </c>
      <c r="AS220" s="80">
        <v>0</v>
      </c>
      <c r="AT220" s="80">
        <v>0</v>
      </c>
      <c r="AU220" s="80"/>
      <c r="AV220" s="80"/>
      <c r="AW220" s="80"/>
      <c r="AX220" s="80"/>
      <c r="AY220" s="80"/>
      <c r="AZ220" s="80"/>
      <c r="BA220" s="80"/>
      <c r="BB220" s="80"/>
      <c r="BC220" s="80">
        <v>9</v>
      </c>
      <c r="BD220" s="79" t="str">
        <f>REPLACE(INDEX(GroupVertices[Group],MATCH(Edges[[#This Row],[Vertex 1]],GroupVertices[Vertex],0)),1,1,"")</f>
        <v>1</v>
      </c>
      <c r="BE220" s="79" t="str">
        <f>REPLACE(INDEX(GroupVertices[Group],MATCH(Edges[[#This Row],[Vertex 2]],GroupVertices[Vertex],0)),1,1,"")</f>
        <v>1</v>
      </c>
      <c r="BF220" s="48">
        <v>2</v>
      </c>
      <c r="BG220" s="49">
        <v>5</v>
      </c>
      <c r="BH220" s="48">
        <v>0</v>
      </c>
      <c r="BI220" s="49">
        <v>0</v>
      </c>
      <c r="BJ220" s="48">
        <v>0</v>
      </c>
      <c r="BK220" s="49">
        <v>0</v>
      </c>
      <c r="BL220" s="48">
        <v>38</v>
      </c>
      <c r="BM220" s="49">
        <v>95</v>
      </c>
      <c r="BN220" s="48">
        <v>40</v>
      </c>
    </row>
    <row r="221" spans="1:66" ht="15">
      <c r="A221" s="65" t="s">
        <v>241</v>
      </c>
      <c r="B221" s="65" t="s">
        <v>239</v>
      </c>
      <c r="C221" s="66" t="s">
        <v>2071</v>
      </c>
      <c r="D221" s="67">
        <v>8.25</v>
      </c>
      <c r="E221" s="68" t="s">
        <v>136</v>
      </c>
      <c r="F221" s="69">
        <v>22.25</v>
      </c>
      <c r="G221" s="66"/>
      <c r="H221" s="70"/>
      <c r="I221" s="71"/>
      <c r="J221" s="71"/>
      <c r="K221" s="34" t="s">
        <v>66</v>
      </c>
      <c r="L221" s="78">
        <v>221</v>
      </c>
      <c r="M221" s="78"/>
      <c r="N221" s="73"/>
      <c r="O221" s="80" t="s">
        <v>258</v>
      </c>
      <c r="P221" s="82">
        <v>43735.82912037037</v>
      </c>
      <c r="Q221" s="80" t="s">
        <v>1304</v>
      </c>
      <c r="R221" s="80"/>
      <c r="S221" s="80"/>
      <c r="T221" s="80" t="s">
        <v>1367</v>
      </c>
      <c r="U221" s="84" t="s">
        <v>1384</v>
      </c>
      <c r="V221" s="84" t="s">
        <v>1384</v>
      </c>
      <c r="W221" s="82">
        <v>43735.82912037037</v>
      </c>
      <c r="X221" s="86">
        <v>43735</v>
      </c>
      <c r="Y221" s="88" t="s">
        <v>1422</v>
      </c>
      <c r="Z221" s="84" t="s">
        <v>1470</v>
      </c>
      <c r="AA221" s="80"/>
      <c r="AB221" s="80"/>
      <c r="AC221" s="88" t="s">
        <v>1517</v>
      </c>
      <c r="AD221" s="88" t="s">
        <v>1490</v>
      </c>
      <c r="AE221" s="80" t="b">
        <v>0</v>
      </c>
      <c r="AF221" s="80">
        <v>5</v>
      </c>
      <c r="AG221" s="88" t="s">
        <v>295</v>
      </c>
      <c r="AH221" s="80" t="b">
        <v>0</v>
      </c>
      <c r="AI221" s="80" t="s">
        <v>298</v>
      </c>
      <c r="AJ221" s="80"/>
      <c r="AK221" s="88" t="s">
        <v>293</v>
      </c>
      <c r="AL221" s="80" t="b">
        <v>0</v>
      </c>
      <c r="AM221" s="80">
        <v>0</v>
      </c>
      <c r="AN221" s="88" t="s">
        <v>293</v>
      </c>
      <c r="AO221" s="80" t="s">
        <v>303</v>
      </c>
      <c r="AP221" s="80" t="b">
        <v>0</v>
      </c>
      <c r="AQ221" s="88" t="s">
        <v>1490</v>
      </c>
      <c r="AR221" s="80" t="s">
        <v>493</v>
      </c>
      <c r="AS221" s="80">
        <v>0</v>
      </c>
      <c r="AT221" s="80">
        <v>0</v>
      </c>
      <c r="AU221" s="80"/>
      <c r="AV221" s="80"/>
      <c r="AW221" s="80"/>
      <c r="AX221" s="80"/>
      <c r="AY221" s="80"/>
      <c r="AZ221" s="80"/>
      <c r="BA221" s="80"/>
      <c r="BB221" s="80"/>
      <c r="BC221" s="80">
        <v>4</v>
      </c>
      <c r="BD221" s="79" t="str">
        <f>REPLACE(INDEX(GroupVertices[Group],MATCH(Edges[[#This Row],[Vertex 1]],GroupVertices[Vertex],0)),1,1,"")</f>
        <v>1</v>
      </c>
      <c r="BE221" s="79" t="str">
        <f>REPLACE(INDEX(GroupVertices[Group],MATCH(Edges[[#This Row],[Vertex 2]],GroupVertices[Vertex],0)),1,1,"")</f>
        <v>3</v>
      </c>
      <c r="BF221" s="48"/>
      <c r="BG221" s="49"/>
      <c r="BH221" s="48"/>
      <c r="BI221" s="49"/>
      <c r="BJ221" s="48"/>
      <c r="BK221" s="49"/>
      <c r="BL221" s="48"/>
      <c r="BM221" s="49"/>
      <c r="BN221" s="48"/>
    </row>
    <row r="222" spans="1:66" ht="15">
      <c r="A222" s="65" t="s">
        <v>241</v>
      </c>
      <c r="B222" s="65" t="s">
        <v>241</v>
      </c>
      <c r="C222" s="66" t="s">
        <v>865</v>
      </c>
      <c r="D222" s="67">
        <v>10</v>
      </c>
      <c r="E222" s="68" t="s">
        <v>136</v>
      </c>
      <c r="F222" s="69">
        <v>6</v>
      </c>
      <c r="G222" s="66"/>
      <c r="H222" s="70"/>
      <c r="I222" s="71"/>
      <c r="J222" s="71"/>
      <c r="K222" s="34" t="s">
        <v>65</v>
      </c>
      <c r="L222" s="78">
        <v>222</v>
      </c>
      <c r="M222" s="78"/>
      <c r="N222" s="73"/>
      <c r="O222" s="80" t="s">
        <v>197</v>
      </c>
      <c r="P222" s="82">
        <v>43740.34085648148</v>
      </c>
      <c r="Q222" s="80" t="s">
        <v>1312</v>
      </c>
      <c r="R222" s="80"/>
      <c r="S222" s="80"/>
      <c r="T222" s="80" t="s">
        <v>1349</v>
      </c>
      <c r="U222" s="80"/>
      <c r="V222" s="84" t="s">
        <v>277</v>
      </c>
      <c r="W222" s="82">
        <v>43740.34085648148</v>
      </c>
      <c r="X222" s="86">
        <v>43740</v>
      </c>
      <c r="Y222" s="88" t="s">
        <v>1427</v>
      </c>
      <c r="Z222" s="84" t="s">
        <v>1478</v>
      </c>
      <c r="AA222" s="80"/>
      <c r="AB222" s="80"/>
      <c r="AC222" s="88" t="s">
        <v>1525</v>
      </c>
      <c r="AD222" s="88" t="s">
        <v>1518</v>
      </c>
      <c r="AE222" s="80" t="b">
        <v>0</v>
      </c>
      <c r="AF222" s="80">
        <v>1</v>
      </c>
      <c r="AG222" s="88" t="s">
        <v>295</v>
      </c>
      <c r="AH222" s="80" t="b">
        <v>0</v>
      </c>
      <c r="AI222" s="80" t="s">
        <v>298</v>
      </c>
      <c r="AJ222" s="80"/>
      <c r="AK222" s="88" t="s">
        <v>293</v>
      </c>
      <c r="AL222" s="80" t="b">
        <v>0</v>
      </c>
      <c r="AM222" s="80">
        <v>0</v>
      </c>
      <c r="AN222" s="88" t="s">
        <v>293</v>
      </c>
      <c r="AO222" s="80" t="s">
        <v>303</v>
      </c>
      <c r="AP222" s="80" t="b">
        <v>0</v>
      </c>
      <c r="AQ222" s="88" t="s">
        <v>1518</v>
      </c>
      <c r="AR222" s="80" t="s">
        <v>493</v>
      </c>
      <c r="AS222" s="80">
        <v>0</v>
      </c>
      <c r="AT222" s="80">
        <v>0</v>
      </c>
      <c r="AU222" s="80"/>
      <c r="AV222" s="80"/>
      <c r="AW222" s="80"/>
      <c r="AX222" s="80"/>
      <c r="AY222" s="80"/>
      <c r="AZ222" s="80"/>
      <c r="BA222" s="80"/>
      <c r="BB222" s="80"/>
      <c r="BC222" s="80">
        <v>9</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41</v>
      </c>
      <c r="BM222" s="49">
        <v>100</v>
      </c>
      <c r="BN222" s="48">
        <v>41</v>
      </c>
    </row>
    <row r="223" spans="1:66" ht="15">
      <c r="A223" s="65" t="s">
        <v>241</v>
      </c>
      <c r="B223" s="65" t="s">
        <v>241</v>
      </c>
      <c r="C223" s="66" t="s">
        <v>865</v>
      </c>
      <c r="D223" s="67">
        <v>10</v>
      </c>
      <c r="E223" s="68" t="s">
        <v>136</v>
      </c>
      <c r="F223" s="69">
        <v>6</v>
      </c>
      <c r="G223" s="66"/>
      <c r="H223" s="70"/>
      <c r="I223" s="71"/>
      <c r="J223" s="71"/>
      <c r="K223" s="34" t="s">
        <v>65</v>
      </c>
      <c r="L223" s="78">
        <v>223</v>
      </c>
      <c r="M223" s="78"/>
      <c r="N223" s="73"/>
      <c r="O223" s="80" t="s">
        <v>197</v>
      </c>
      <c r="P223" s="82">
        <v>43741.69737268519</v>
      </c>
      <c r="Q223" s="80" t="s">
        <v>1313</v>
      </c>
      <c r="R223" s="80"/>
      <c r="S223" s="80"/>
      <c r="T223" s="80" t="s">
        <v>1370</v>
      </c>
      <c r="U223" s="80"/>
      <c r="V223" s="84" t="s">
        <v>277</v>
      </c>
      <c r="W223" s="82">
        <v>43741.69737268519</v>
      </c>
      <c r="X223" s="86">
        <v>43741</v>
      </c>
      <c r="Y223" s="88" t="s">
        <v>1428</v>
      </c>
      <c r="Z223" s="84" t="s">
        <v>1479</v>
      </c>
      <c r="AA223" s="80"/>
      <c r="AB223" s="80"/>
      <c r="AC223" s="88" t="s">
        <v>1526</v>
      </c>
      <c r="AD223" s="88" t="s">
        <v>1497</v>
      </c>
      <c r="AE223" s="80" t="b">
        <v>0</v>
      </c>
      <c r="AF223" s="80">
        <v>0</v>
      </c>
      <c r="AG223" s="88" t="s">
        <v>295</v>
      </c>
      <c r="AH223" s="80" t="b">
        <v>0</v>
      </c>
      <c r="AI223" s="80" t="s">
        <v>298</v>
      </c>
      <c r="AJ223" s="80"/>
      <c r="AK223" s="88" t="s">
        <v>293</v>
      </c>
      <c r="AL223" s="80" t="b">
        <v>0</v>
      </c>
      <c r="AM223" s="80">
        <v>0</v>
      </c>
      <c r="AN223" s="88" t="s">
        <v>293</v>
      </c>
      <c r="AO223" s="80" t="s">
        <v>303</v>
      </c>
      <c r="AP223" s="80" t="b">
        <v>0</v>
      </c>
      <c r="AQ223" s="88" t="s">
        <v>1497</v>
      </c>
      <c r="AR223" s="80" t="s">
        <v>493</v>
      </c>
      <c r="AS223" s="80">
        <v>0</v>
      </c>
      <c r="AT223" s="80">
        <v>0</v>
      </c>
      <c r="AU223" s="80"/>
      <c r="AV223" s="80"/>
      <c r="AW223" s="80"/>
      <c r="AX223" s="80"/>
      <c r="AY223" s="80"/>
      <c r="AZ223" s="80"/>
      <c r="BA223" s="80"/>
      <c r="BB223" s="80"/>
      <c r="BC223" s="80">
        <v>9</v>
      </c>
      <c r="BD223" s="79" t="str">
        <f>REPLACE(INDEX(GroupVertices[Group],MATCH(Edges[[#This Row],[Vertex 1]],GroupVertices[Vertex],0)),1,1,"")</f>
        <v>1</v>
      </c>
      <c r="BE223" s="79" t="str">
        <f>REPLACE(INDEX(GroupVertices[Group],MATCH(Edges[[#This Row],[Vertex 2]],GroupVertices[Vertex],0)),1,1,"")</f>
        <v>1</v>
      </c>
      <c r="BF223" s="48">
        <v>1</v>
      </c>
      <c r="BG223" s="49">
        <v>3.8461538461538463</v>
      </c>
      <c r="BH223" s="48">
        <v>1</v>
      </c>
      <c r="BI223" s="49">
        <v>3.8461538461538463</v>
      </c>
      <c r="BJ223" s="48">
        <v>0</v>
      </c>
      <c r="BK223" s="49">
        <v>0</v>
      </c>
      <c r="BL223" s="48">
        <v>24</v>
      </c>
      <c r="BM223" s="49">
        <v>92.3076923076923</v>
      </c>
      <c r="BN223" s="48">
        <v>26</v>
      </c>
    </row>
    <row r="224" spans="1:66" ht="15">
      <c r="A224" s="65" t="s">
        <v>241</v>
      </c>
      <c r="B224" s="65" t="s">
        <v>241</v>
      </c>
      <c r="C224" s="66" t="s">
        <v>865</v>
      </c>
      <c r="D224" s="67">
        <v>10</v>
      </c>
      <c r="E224" s="68" t="s">
        <v>136</v>
      </c>
      <c r="F224" s="69">
        <v>6</v>
      </c>
      <c r="G224" s="66"/>
      <c r="H224" s="70"/>
      <c r="I224" s="71"/>
      <c r="J224" s="71"/>
      <c r="K224" s="34" t="s">
        <v>65</v>
      </c>
      <c r="L224" s="78">
        <v>224</v>
      </c>
      <c r="M224" s="78"/>
      <c r="N224" s="73"/>
      <c r="O224" s="80" t="s">
        <v>197</v>
      </c>
      <c r="P224" s="82">
        <v>43745.85972222222</v>
      </c>
      <c r="Q224" s="80" t="s">
        <v>1314</v>
      </c>
      <c r="R224" s="84" t="s">
        <v>1338</v>
      </c>
      <c r="S224" s="80" t="s">
        <v>264</v>
      </c>
      <c r="T224" s="80" t="s">
        <v>1362</v>
      </c>
      <c r="U224" s="80"/>
      <c r="V224" s="84" t="s">
        <v>277</v>
      </c>
      <c r="W224" s="82">
        <v>43745.85972222222</v>
      </c>
      <c r="X224" s="86">
        <v>43745</v>
      </c>
      <c r="Y224" s="88" t="s">
        <v>1429</v>
      </c>
      <c r="Z224" s="84" t="s">
        <v>1480</v>
      </c>
      <c r="AA224" s="80"/>
      <c r="AB224" s="80"/>
      <c r="AC224" s="88" t="s">
        <v>1527</v>
      </c>
      <c r="AD224" s="88" t="s">
        <v>1509</v>
      </c>
      <c r="AE224" s="80" t="b">
        <v>0</v>
      </c>
      <c r="AF224" s="80">
        <v>0</v>
      </c>
      <c r="AG224" s="88" t="s">
        <v>295</v>
      </c>
      <c r="AH224" s="80" t="b">
        <v>1</v>
      </c>
      <c r="AI224" s="80" t="s">
        <v>298</v>
      </c>
      <c r="AJ224" s="80"/>
      <c r="AK224" s="88" t="s">
        <v>1550</v>
      </c>
      <c r="AL224" s="80" t="b">
        <v>0</v>
      </c>
      <c r="AM224" s="80">
        <v>0</v>
      </c>
      <c r="AN224" s="88" t="s">
        <v>293</v>
      </c>
      <c r="AO224" s="80" t="s">
        <v>303</v>
      </c>
      <c r="AP224" s="80" t="b">
        <v>0</v>
      </c>
      <c r="AQ224" s="88" t="s">
        <v>1509</v>
      </c>
      <c r="AR224" s="80" t="s">
        <v>493</v>
      </c>
      <c r="AS224" s="80">
        <v>0</v>
      </c>
      <c r="AT224" s="80">
        <v>0</v>
      </c>
      <c r="AU224" s="80"/>
      <c r="AV224" s="80"/>
      <c r="AW224" s="80"/>
      <c r="AX224" s="80"/>
      <c r="AY224" s="80"/>
      <c r="AZ224" s="80"/>
      <c r="BA224" s="80"/>
      <c r="BB224" s="80"/>
      <c r="BC224" s="80">
        <v>9</v>
      </c>
      <c r="BD224" s="79" t="str">
        <f>REPLACE(INDEX(GroupVertices[Group],MATCH(Edges[[#This Row],[Vertex 1]],GroupVertices[Vertex],0)),1,1,"")</f>
        <v>1</v>
      </c>
      <c r="BE224" s="79" t="str">
        <f>REPLACE(INDEX(GroupVertices[Group],MATCH(Edges[[#This Row],[Vertex 2]],GroupVertices[Vertex],0)),1,1,"")</f>
        <v>1</v>
      </c>
      <c r="BF224" s="48">
        <v>1</v>
      </c>
      <c r="BG224" s="49">
        <v>8.333333333333334</v>
      </c>
      <c r="BH224" s="48">
        <v>0</v>
      </c>
      <c r="BI224" s="49">
        <v>0</v>
      </c>
      <c r="BJ224" s="48">
        <v>0</v>
      </c>
      <c r="BK224" s="49">
        <v>0</v>
      </c>
      <c r="BL224" s="48">
        <v>11</v>
      </c>
      <c r="BM224" s="49">
        <v>91.66666666666667</v>
      </c>
      <c r="BN224" s="48">
        <v>12</v>
      </c>
    </row>
    <row r="225" spans="1:66" ht="15">
      <c r="A225" s="65" t="s">
        <v>241</v>
      </c>
      <c r="B225" s="65" t="s">
        <v>239</v>
      </c>
      <c r="C225" s="66" t="s">
        <v>2071</v>
      </c>
      <c r="D225" s="67">
        <v>8.25</v>
      </c>
      <c r="E225" s="68" t="s">
        <v>136</v>
      </c>
      <c r="F225" s="69">
        <v>22.25</v>
      </c>
      <c r="G225" s="66"/>
      <c r="H225" s="70"/>
      <c r="I225" s="71"/>
      <c r="J225" s="71"/>
      <c r="K225" s="34" t="s">
        <v>66</v>
      </c>
      <c r="L225" s="78">
        <v>225</v>
      </c>
      <c r="M225" s="78"/>
      <c r="N225" s="73"/>
      <c r="O225" s="80" t="s">
        <v>258</v>
      </c>
      <c r="P225" s="82">
        <v>43754.79452546296</v>
      </c>
      <c r="Q225" s="80" t="s">
        <v>1286</v>
      </c>
      <c r="R225" s="80"/>
      <c r="S225" s="80"/>
      <c r="T225" s="80" t="s">
        <v>1355</v>
      </c>
      <c r="U225" s="84" t="s">
        <v>1380</v>
      </c>
      <c r="V225" s="84" t="s">
        <v>1380</v>
      </c>
      <c r="W225" s="82">
        <v>43754.79452546296</v>
      </c>
      <c r="X225" s="86">
        <v>43754</v>
      </c>
      <c r="Y225" s="88" t="s">
        <v>1404</v>
      </c>
      <c r="Z225" s="84" t="s">
        <v>1452</v>
      </c>
      <c r="AA225" s="80"/>
      <c r="AB225" s="80"/>
      <c r="AC225" s="88" t="s">
        <v>1502</v>
      </c>
      <c r="AD225" s="88" t="s">
        <v>1501</v>
      </c>
      <c r="AE225" s="80" t="b">
        <v>0</v>
      </c>
      <c r="AF225" s="80">
        <v>10</v>
      </c>
      <c r="AG225" s="88" t="s">
        <v>295</v>
      </c>
      <c r="AH225" s="80" t="b">
        <v>0</v>
      </c>
      <c r="AI225" s="80" t="s">
        <v>298</v>
      </c>
      <c r="AJ225" s="80"/>
      <c r="AK225" s="88" t="s">
        <v>293</v>
      </c>
      <c r="AL225" s="80" t="b">
        <v>0</v>
      </c>
      <c r="AM225" s="80">
        <v>1</v>
      </c>
      <c r="AN225" s="88" t="s">
        <v>293</v>
      </c>
      <c r="AO225" s="80" t="s">
        <v>303</v>
      </c>
      <c r="AP225" s="80" t="b">
        <v>0</v>
      </c>
      <c r="AQ225" s="88" t="s">
        <v>1501</v>
      </c>
      <c r="AR225" s="80" t="s">
        <v>493</v>
      </c>
      <c r="AS225" s="80">
        <v>0</v>
      </c>
      <c r="AT225" s="80">
        <v>0</v>
      </c>
      <c r="AU225" s="80"/>
      <c r="AV225" s="80"/>
      <c r="AW225" s="80"/>
      <c r="AX225" s="80"/>
      <c r="AY225" s="80"/>
      <c r="AZ225" s="80"/>
      <c r="BA225" s="80"/>
      <c r="BB225" s="80"/>
      <c r="BC225" s="80">
        <v>4</v>
      </c>
      <c r="BD225" s="79" t="str">
        <f>REPLACE(INDEX(GroupVertices[Group],MATCH(Edges[[#This Row],[Vertex 1]],GroupVertices[Vertex],0)),1,1,"")</f>
        <v>1</v>
      </c>
      <c r="BE225" s="79" t="str">
        <f>REPLACE(INDEX(GroupVertices[Group],MATCH(Edges[[#This Row],[Vertex 2]],GroupVertices[Vertex],0)),1,1,"")</f>
        <v>3</v>
      </c>
      <c r="BF225" s="48"/>
      <c r="BG225" s="49"/>
      <c r="BH225" s="48"/>
      <c r="BI225" s="49"/>
      <c r="BJ225" s="48"/>
      <c r="BK225" s="49"/>
      <c r="BL225" s="48"/>
      <c r="BM225" s="49"/>
      <c r="BN225" s="48"/>
    </row>
    <row r="226" spans="1:66" ht="15">
      <c r="A226" s="65" t="s">
        <v>241</v>
      </c>
      <c r="B226" s="65" t="s">
        <v>241</v>
      </c>
      <c r="C226" s="66" t="s">
        <v>865</v>
      </c>
      <c r="D226" s="67">
        <v>10</v>
      </c>
      <c r="E226" s="68" t="s">
        <v>136</v>
      </c>
      <c r="F226" s="69">
        <v>6</v>
      </c>
      <c r="G226" s="66"/>
      <c r="H226" s="70"/>
      <c r="I226" s="71"/>
      <c r="J226" s="71"/>
      <c r="K226" s="34" t="s">
        <v>65</v>
      </c>
      <c r="L226" s="78">
        <v>226</v>
      </c>
      <c r="M226" s="78"/>
      <c r="N226" s="73"/>
      <c r="O226" s="80" t="s">
        <v>197</v>
      </c>
      <c r="P226" s="82">
        <v>43761.43703703704</v>
      </c>
      <c r="Q226" s="80" t="s">
        <v>1315</v>
      </c>
      <c r="R226" s="80"/>
      <c r="S226" s="80"/>
      <c r="T226" s="80" t="s">
        <v>1371</v>
      </c>
      <c r="U226" s="84" t="s">
        <v>1385</v>
      </c>
      <c r="V226" s="84" t="s">
        <v>1385</v>
      </c>
      <c r="W226" s="82">
        <v>43761.43703703704</v>
      </c>
      <c r="X226" s="86">
        <v>43761</v>
      </c>
      <c r="Y226" s="88" t="s">
        <v>1430</v>
      </c>
      <c r="Z226" s="84" t="s">
        <v>1481</v>
      </c>
      <c r="AA226" s="80"/>
      <c r="AB226" s="80"/>
      <c r="AC226" s="88" t="s">
        <v>1528</v>
      </c>
      <c r="AD226" s="88" t="s">
        <v>1503</v>
      </c>
      <c r="AE226" s="80" t="b">
        <v>0</v>
      </c>
      <c r="AF226" s="80">
        <v>0</v>
      </c>
      <c r="AG226" s="88" t="s">
        <v>295</v>
      </c>
      <c r="AH226" s="80" t="b">
        <v>0</v>
      </c>
      <c r="AI226" s="80" t="s">
        <v>298</v>
      </c>
      <c r="AJ226" s="80"/>
      <c r="AK226" s="88" t="s">
        <v>293</v>
      </c>
      <c r="AL226" s="80" t="b">
        <v>0</v>
      </c>
      <c r="AM226" s="80">
        <v>0</v>
      </c>
      <c r="AN226" s="88" t="s">
        <v>293</v>
      </c>
      <c r="AO226" s="80" t="s">
        <v>303</v>
      </c>
      <c r="AP226" s="80" t="b">
        <v>0</v>
      </c>
      <c r="AQ226" s="88" t="s">
        <v>1503</v>
      </c>
      <c r="AR226" s="80" t="s">
        <v>493</v>
      </c>
      <c r="AS226" s="80">
        <v>0</v>
      </c>
      <c r="AT226" s="80">
        <v>0</v>
      </c>
      <c r="AU226" s="80"/>
      <c r="AV226" s="80"/>
      <c r="AW226" s="80"/>
      <c r="AX226" s="80"/>
      <c r="AY226" s="80"/>
      <c r="AZ226" s="80"/>
      <c r="BA226" s="80"/>
      <c r="BB226" s="80"/>
      <c r="BC226" s="80">
        <v>9</v>
      </c>
      <c r="BD226" s="79" t="str">
        <f>REPLACE(INDEX(GroupVertices[Group],MATCH(Edges[[#This Row],[Vertex 1]],GroupVertices[Vertex],0)),1,1,"")</f>
        <v>1</v>
      </c>
      <c r="BE226" s="79" t="str">
        <f>REPLACE(INDEX(GroupVertices[Group],MATCH(Edges[[#This Row],[Vertex 2]],GroupVertices[Vertex],0)),1,1,"")</f>
        <v>1</v>
      </c>
      <c r="BF226" s="48">
        <v>1</v>
      </c>
      <c r="BG226" s="49">
        <v>3.8461538461538463</v>
      </c>
      <c r="BH226" s="48">
        <v>0</v>
      </c>
      <c r="BI226" s="49">
        <v>0</v>
      </c>
      <c r="BJ226" s="48">
        <v>0</v>
      </c>
      <c r="BK226" s="49">
        <v>0</v>
      </c>
      <c r="BL226" s="48">
        <v>25</v>
      </c>
      <c r="BM226" s="49">
        <v>96.15384615384616</v>
      </c>
      <c r="BN226" s="48">
        <v>26</v>
      </c>
    </row>
    <row r="227" spans="1:66" ht="15">
      <c r="A227" s="65" t="s">
        <v>241</v>
      </c>
      <c r="B227" s="65" t="s">
        <v>241</v>
      </c>
      <c r="C227" s="66" t="s">
        <v>865</v>
      </c>
      <c r="D227" s="67">
        <v>10</v>
      </c>
      <c r="E227" s="68" t="s">
        <v>136</v>
      </c>
      <c r="F227" s="69">
        <v>6</v>
      </c>
      <c r="G227" s="66"/>
      <c r="H227" s="70"/>
      <c r="I227" s="71"/>
      <c r="J227" s="71"/>
      <c r="K227" s="34" t="s">
        <v>65</v>
      </c>
      <c r="L227" s="78">
        <v>227</v>
      </c>
      <c r="M227" s="78"/>
      <c r="N227" s="73"/>
      <c r="O227" s="80" t="s">
        <v>197</v>
      </c>
      <c r="P227" s="82">
        <v>43768.46108796296</v>
      </c>
      <c r="Q227" s="80" t="s">
        <v>1316</v>
      </c>
      <c r="R227" s="80"/>
      <c r="S227" s="80"/>
      <c r="T227" s="80" t="s">
        <v>1372</v>
      </c>
      <c r="U227" s="84" t="s">
        <v>1386</v>
      </c>
      <c r="V227" s="84" t="s">
        <v>1386</v>
      </c>
      <c r="W227" s="82">
        <v>43768.46108796296</v>
      </c>
      <c r="X227" s="86">
        <v>43768</v>
      </c>
      <c r="Y227" s="88" t="s">
        <v>1431</v>
      </c>
      <c r="Z227" s="84" t="s">
        <v>1482</v>
      </c>
      <c r="AA227" s="80"/>
      <c r="AB227" s="80"/>
      <c r="AC227" s="88" t="s">
        <v>1529</v>
      </c>
      <c r="AD227" s="88" t="s">
        <v>1507</v>
      </c>
      <c r="AE227" s="80" t="b">
        <v>0</v>
      </c>
      <c r="AF227" s="80">
        <v>0</v>
      </c>
      <c r="AG227" s="88" t="s">
        <v>295</v>
      </c>
      <c r="AH227" s="80" t="b">
        <v>0</v>
      </c>
      <c r="AI227" s="80" t="s">
        <v>298</v>
      </c>
      <c r="AJ227" s="80"/>
      <c r="AK227" s="88" t="s">
        <v>293</v>
      </c>
      <c r="AL227" s="80" t="b">
        <v>0</v>
      </c>
      <c r="AM227" s="80">
        <v>0</v>
      </c>
      <c r="AN227" s="88" t="s">
        <v>293</v>
      </c>
      <c r="AO227" s="80" t="s">
        <v>303</v>
      </c>
      <c r="AP227" s="80" t="b">
        <v>0</v>
      </c>
      <c r="AQ227" s="88" t="s">
        <v>1507</v>
      </c>
      <c r="AR227" s="80" t="s">
        <v>493</v>
      </c>
      <c r="AS227" s="80">
        <v>0</v>
      </c>
      <c r="AT227" s="80">
        <v>0</v>
      </c>
      <c r="AU227" s="80"/>
      <c r="AV227" s="80"/>
      <c r="AW227" s="80"/>
      <c r="AX227" s="80"/>
      <c r="AY227" s="80"/>
      <c r="AZ227" s="80"/>
      <c r="BA227" s="80"/>
      <c r="BB227" s="80"/>
      <c r="BC227" s="80">
        <v>9</v>
      </c>
      <c r="BD227" s="79" t="str">
        <f>REPLACE(INDEX(GroupVertices[Group],MATCH(Edges[[#This Row],[Vertex 1]],GroupVertices[Vertex],0)),1,1,"")</f>
        <v>1</v>
      </c>
      <c r="BE227" s="79" t="str">
        <f>REPLACE(INDEX(GroupVertices[Group],MATCH(Edges[[#This Row],[Vertex 2]],GroupVertices[Vertex],0)),1,1,"")</f>
        <v>1</v>
      </c>
      <c r="BF227" s="48">
        <v>2</v>
      </c>
      <c r="BG227" s="49">
        <v>4.878048780487805</v>
      </c>
      <c r="BH227" s="48">
        <v>1</v>
      </c>
      <c r="BI227" s="49">
        <v>2.4390243902439024</v>
      </c>
      <c r="BJ227" s="48">
        <v>0</v>
      </c>
      <c r="BK227" s="49">
        <v>0</v>
      </c>
      <c r="BL227" s="48">
        <v>38</v>
      </c>
      <c r="BM227" s="49">
        <v>92.6829268292683</v>
      </c>
      <c r="BN227" s="48">
        <v>41</v>
      </c>
    </row>
    <row r="228" spans="1:66" ht="15">
      <c r="A228" s="65" t="s">
        <v>241</v>
      </c>
      <c r="B228" s="65" t="s">
        <v>241</v>
      </c>
      <c r="C228" s="66" t="s">
        <v>865</v>
      </c>
      <c r="D228" s="67">
        <v>10</v>
      </c>
      <c r="E228" s="68" t="s">
        <v>136</v>
      </c>
      <c r="F228" s="69">
        <v>6</v>
      </c>
      <c r="G228" s="66"/>
      <c r="H228" s="70"/>
      <c r="I228" s="71"/>
      <c r="J228" s="71"/>
      <c r="K228" s="34" t="s">
        <v>65</v>
      </c>
      <c r="L228" s="78">
        <v>228</v>
      </c>
      <c r="M228" s="78"/>
      <c r="N228" s="73"/>
      <c r="O228" s="80" t="s">
        <v>197</v>
      </c>
      <c r="P228" s="82">
        <v>43769.709444444445</v>
      </c>
      <c r="Q228" s="80" t="s">
        <v>1317</v>
      </c>
      <c r="R228" s="84" t="s">
        <v>1339</v>
      </c>
      <c r="S228" s="80" t="s">
        <v>264</v>
      </c>
      <c r="T228" s="80" t="s">
        <v>1373</v>
      </c>
      <c r="U228" s="80"/>
      <c r="V228" s="84" t="s">
        <v>277</v>
      </c>
      <c r="W228" s="82">
        <v>43769.709444444445</v>
      </c>
      <c r="X228" s="86">
        <v>43769</v>
      </c>
      <c r="Y228" s="88" t="s">
        <v>1432</v>
      </c>
      <c r="Z228" s="84" t="s">
        <v>1483</v>
      </c>
      <c r="AA228" s="80"/>
      <c r="AB228" s="80"/>
      <c r="AC228" s="88" t="s">
        <v>1530</v>
      </c>
      <c r="AD228" s="88" t="s">
        <v>1529</v>
      </c>
      <c r="AE228" s="80" t="b">
        <v>0</v>
      </c>
      <c r="AF228" s="80">
        <v>0</v>
      </c>
      <c r="AG228" s="88" t="s">
        <v>295</v>
      </c>
      <c r="AH228" s="80" t="b">
        <v>1</v>
      </c>
      <c r="AI228" s="80" t="s">
        <v>298</v>
      </c>
      <c r="AJ228" s="80"/>
      <c r="AK228" s="88" t="s">
        <v>1551</v>
      </c>
      <c r="AL228" s="80" t="b">
        <v>0</v>
      </c>
      <c r="AM228" s="80">
        <v>0</v>
      </c>
      <c r="AN228" s="88" t="s">
        <v>293</v>
      </c>
      <c r="AO228" s="80" t="s">
        <v>303</v>
      </c>
      <c r="AP228" s="80" t="b">
        <v>0</v>
      </c>
      <c r="AQ228" s="88" t="s">
        <v>1529</v>
      </c>
      <c r="AR228" s="80" t="s">
        <v>493</v>
      </c>
      <c r="AS228" s="80">
        <v>0</v>
      </c>
      <c r="AT228" s="80">
        <v>0</v>
      </c>
      <c r="AU228" s="80"/>
      <c r="AV228" s="80"/>
      <c r="AW228" s="80"/>
      <c r="AX228" s="80"/>
      <c r="AY228" s="80"/>
      <c r="AZ228" s="80"/>
      <c r="BA228" s="80"/>
      <c r="BB228" s="80"/>
      <c r="BC228" s="80">
        <v>9</v>
      </c>
      <c r="BD228" s="79" t="str">
        <f>REPLACE(INDEX(GroupVertices[Group],MATCH(Edges[[#This Row],[Vertex 1]],GroupVertices[Vertex],0)),1,1,"")</f>
        <v>1</v>
      </c>
      <c r="BE228" s="79" t="str">
        <f>REPLACE(INDEX(GroupVertices[Group],MATCH(Edges[[#This Row],[Vertex 2]],GroupVertices[Vertex],0)),1,1,"")</f>
        <v>1</v>
      </c>
      <c r="BF228" s="48">
        <v>1</v>
      </c>
      <c r="BG228" s="49">
        <v>2.4390243902439024</v>
      </c>
      <c r="BH228" s="48">
        <v>1</v>
      </c>
      <c r="BI228" s="49">
        <v>2.4390243902439024</v>
      </c>
      <c r="BJ228" s="48">
        <v>0</v>
      </c>
      <c r="BK228" s="49">
        <v>0</v>
      </c>
      <c r="BL228" s="48">
        <v>39</v>
      </c>
      <c r="BM228" s="49">
        <v>95.1219512195122</v>
      </c>
      <c r="BN228" s="48">
        <v>41</v>
      </c>
    </row>
    <row r="229" spans="1:66" ht="15">
      <c r="A229" s="65" t="s">
        <v>241</v>
      </c>
      <c r="B229" s="65" t="s">
        <v>239</v>
      </c>
      <c r="C229" s="66" t="s">
        <v>2071</v>
      </c>
      <c r="D229" s="67">
        <v>8.25</v>
      </c>
      <c r="E229" s="68" t="s">
        <v>136</v>
      </c>
      <c r="F229" s="69">
        <v>22.25</v>
      </c>
      <c r="G229" s="66"/>
      <c r="H229" s="70"/>
      <c r="I229" s="71"/>
      <c r="J229" s="71"/>
      <c r="K229" s="34" t="s">
        <v>66</v>
      </c>
      <c r="L229" s="78">
        <v>229</v>
      </c>
      <c r="M229" s="78"/>
      <c r="N229" s="73"/>
      <c r="O229" s="80" t="s">
        <v>258</v>
      </c>
      <c r="P229" s="82">
        <v>43774.68895833333</v>
      </c>
      <c r="Q229" s="80" t="s">
        <v>261</v>
      </c>
      <c r="R229" s="84" t="s">
        <v>263</v>
      </c>
      <c r="S229" s="80" t="s">
        <v>264</v>
      </c>
      <c r="T229" s="80" t="s">
        <v>270</v>
      </c>
      <c r="U229" s="80"/>
      <c r="V229" s="84" t="s">
        <v>277</v>
      </c>
      <c r="W229" s="82">
        <v>43774.68895833333</v>
      </c>
      <c r="X229" s="86">
        <v>43774</v>
      </c>
      <c r="Y229" s="88" t="s">
        <v>286</v>
      </c>
      <c r="Z229" s="84" t="s">
        <v>289</v>
      </c>
      <c r="AA229" s="80"/>
      <c r="AB229" s="80"/>
      <c r="AC229" s="88" t="s">
        <v>292</v>
      </c>
      <c r="AD229" s="80"/>
      <c r="AE229" s="80" t="b">
        <v>0</v>
      </c>
      <c r="AF229" s="80">
        <v>7</v>
      </c>
      <c r="AG229" s="88" t="s">
        <v>293</v>
      </c>
      <c r="AH229" s="80" t="b">
        <v>1</v>
      </c>
      <c r="AI229" s="80" t="s">
        <v>298</v>
      </c>
      <c r="AJ229" s="80"/>
      <c r="AK229" s="88" t="s">
        <v>300</v>
      </c>
      <c r="AL229" s="80" t="b">
        <v>0</v>
      </c>
      <c r="AM229" s="80">
        <v>1</v>
      </c>
      <c r="AN229" s="88" t="s">
        <v>293</v>
      </c>
      <c r="AO229" s="80" t="s">
        <v>303</v>
      </c>
      <c r="AP229" s="80" t="b">
        <v>0</v>
      </c>
      <c r="AQ229" s="88" t="s">
        <v>292</v>
      </c>
      <c r="AR229" s="80" t="s">
        <v>493</v>
      </c>
      <c r="AS229" s="80">
        <v>0</v>
      </c>
      <c r="AT229" s="80">
        <v>0</v>
      </c>
      <c r="AU229" s="80"/>
      <c r="AV229" s="80"/>
      <c r="AW229" s="80"/>
      <c r="AX229" s="80"/>
      <c r="AY229" s="80"/>
      <c r="AZ229" s="80"/>
      <c r="BA229" s="80"/>
      <c r="BB229" s="80"/>
      <c r="BC229" s="80">
        <v>4</v>
      </c>
      <c r="BD229" s="79" t="str">
        <f>REPLACE(INDEX(GroupVertices[Group],MATCH(Edges[[#This Row],[Vertex 1]],GroupVertices[Vertex],0)),1,1,"")</f>
        <v>1</v>
      </c>
      <c r="BE229" s="79" t="str">
        <f>REPLACE(INDEX(GroupVertices[Group],MATCH(Edges[[#This Row],[Vertex 2]],GroupVertices[Vertex],0)),1,1,"")</f>
        <v>3</v>
      </c>
      <c r="BF229" s="48"/>
      <c r="BG229" s="49"/>
      <c r="BH229" s="48"/>
      <c r="BI229" s="49"/>
      <c r="BJ229" s="48"/>
      <c r="BK229" s="49"/>
      <c r="BL229" s="48"/>
      <c r="BM229" s="49"/>
      <c r="BN229" s="48"/>
    </row>
    <row r="230" spans="1:66" ht="15">
      <c r="A230" s="89" t="s">
        <v>239</v>
      </c>
      <c r="B230" s="89" t="s">
        <v>241</v>
      </c>
      <c r="C230" s="90" t="s">
        <v>862</v>
      </c>
      <c r="D230" s="91">
        <v>3</v>
      </c>
      <c r="E230" s="104" t="s">
        <v>132</v>
      </c>
      <c r="F230" s="92">
        <v>32</v>
      </c>
      <c r="G230" s="90"/>
      <c r="H230" s="93"/>
      <c r="I230" s="94"/>
      <c r="J230" s="94"/>
      <c r="K230" s="34" t="s">
        <v>66</v>
      </c>
      <c r="L230" s="105">
        <v>230</v>
      </c>
      <c r="M230" s="105"/>
      <c r="N230" s="101"/>
      <c r="O230" s="106" t="s">
        <v>259</v>
      </c>
      <c r="P230" s="107">
        <v>43774.792037037034</v>
      </c>
      <c r="Q230" s="106" t="s">
        <v>1303</v>
      </c>
      <c r="R230" s="106"/>
      <c r="S230" s="106"/>
      <c r="T230" s="106"/>
      <c r="U230" s="106"/>
      <c r="V230" s="108" t="s">
        <v>275</v>
      </c>
      <c r="W230" s="107">
        <v>43774.792037037034</v>
      </c>
      <c r="X230" s="109">
        <v>43774</v>
      </c>
      <c r="Y230" s="110" t="s">
        <v>1421</v>
      </c>
      <c r="Z230" s="108" t="s">
        <v>1469</v>
      </c>
      <c r="AA230" s="106"/>
      <c r="AB230" s="106"/>
      <c r="AC230" s="110" t="s">
        <v>1092</v>
      </c>
      <c r="AD230" s="110" t="s">
        <v>292</v>
      </c>
      <c r="AE230" s="106" t="b">
        <v>0</v>
      </c>
      <c r="AF230" s="106">
        <v>3</v>
      </c>
      <c r="AG230" s="110" t="s">
        <v>295</v>
      </c>
      <c r="AH230" s="106" t="b">
        <v>0</v>
      </c>
      <c r="AI230" s="106" t="s">
        <v>298</v>
      </c>
      <c r="AJ230" s="106"/>
      <c r="AK230" s="110" t="s">
        <v>293</v>
      </c>
      <c r="AL230" s="106" t="b">
        <v>0</v>
      </c>
      <c r="AM230" s="106">
        <v>0</v>
      </c>
      <c r="AN230" s="110" t="s">
        <v>293</v>
      </c>
      <c r="AO230" s="106" t="s">
        <v>304</v>
      </c>
      <c r="AP230" s="106" t="b">
        <v>0</v>
      </c>
      <c r="AQ230" s="110" t="s">
        <v>292</v>
      </c>
      <c r="AR230" s="106" t="s">
        <v>493</v>
      </c>
      <c r="AS230" s="106">
        <v>0</v>
      </c>
      <c r="AT230" s="106">
        <v>0</v>
      </c>
      <c r="AU230" s="106"/>
      <c r="AV230" s="106"/>
      <c r="AW230" s="106"/>
      <c r="AX230" s="106"/>
      <c r="AY230" s="106"/>
      <c r="AZ230" s="106"/>
      <c r="BA230" s="106"/>
      <c r="BB230" s="106"/>
      <c r="BC230" s="106">
        <v>1</v>
      </c>
      <c r="BD230" s="79" t="str">
        <f>REPLACE(INDEX(GroupVertices[Group],MATCH(Edges[[#This Row],[Vertex 1]],GroupVertices[Vertex],0)),1,1,"")</f>
        <v>3</v>
      </c>
      <c r="BE230" s="79" t="str">
        <f>REPLACE(INDEX(GroupVertices[Group],MATCH(Edges[[#This Row],[Vertex 2]],GroupVertices[Vertex],0)),1,1,"")</f>
        <v>1</v>
      </c>
      <c r="BF230" s="48"/>
      <c r="BG230" s="49"/>
      <c r="BH230" s="48"/>
      <c r="BI230" s="49"/>
      <c r="BJ230" s="48"/>
      <c r="BK230" s="49"/>
      <c r="BL230" s="48"/>
      <c r="BM230" s="49"/>
      <c r="BN230" s="48"/>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hyperlinks>
    <hyperlink ref="R3" r:id="rId1" display="https://nodexlgraphgallery.org/Pages/Graph.aspx?graphID=213991"/>
    <hyperlink ref="R4" r:id="rId2" display="https://nodexlgraphgallery.org/Pages/Graph.aspx?graphID=213991"/>
    <hyperlink ref="R5" r:id="rId3" display="https://nodexlgraphgallery.org/Pages/Graph.aspx?graphID=213991"/>
    <hyperlink ref="R6" r:id="rId4" display="https://nodexlgraphgallery.org/Pages/Graph.aspx?graphID=213991"/>
    <hyperlink ref="R7" r:id="rId5" display="https://nodexlgraphgallery.org/Pages/Graph.aspx?graphID=213991"/>
    <hyperlink ref="R8" r:id="rId6" display="https://nodexlgraphgallery.org/Pages/Graph.aspx?graphID=213991"/>
    <hyperlink ref="R9" r:id="rId7" display="https://nodexlgraphgallery.org/Pages/Graph.aspx?graphID=213991"/>
    <hyperlink ref="R10" r:id="rId8" display="https://nodexlgraphgallery.org/Pages/Graph.aspx?graphID=213991"/>
    <hyperlink ref="R11" r:id="rId9" display="https://nodexlgraphgallery.org/Pages/Graph.aspx?graphID=213991"/>
    <hyperlink ref="R12" r:id="rId10" display="https://nodexlgraphgallery.org/Pages/Graph.aspx?graphID=213991"/>
    <hyperlink ref="R13" r:id="rId11" display="https://nodexlgraphgallery.org/Pages/Graph.aspx?graphID=213991"/>
    <hyperlink ref="R14" r:id="rId12" display="https://twitter.com/SocMedHE/status/1187281626537086977"/>
    <hyperlink ref="R15" r:id="rId13" display="https://www.edgehill.ac.uk/clt/centre-learning-teaching-clt/conferences-and-events/"/>
    <hyperlink ref="R45" r:id="rId14" display="https://twitter.com/melhayward/status/1190927698148941824"/>
    <hyperlink ref="R66" r:id="rId15" display="https://store.edgehill.ac.uk/conferences-and-events/conferences/conferences/the-social-media-for-learning-in-higher-education-conference-thursday-19th-december-2019"/>
    <hyperlink ref="R77" r:id="rId16" display="https://www.edgehill.ac.uk/clt/conference-2014/social-media-for-learning-in-higher-education-conference-2019/"/>
    <hyperlink ref="R80" r:id="rId17" display="https://twitter.com/RKChallen/status/1194936055537000449"/>
    <hyperlink ref="R82" r:id="rId18" display="https://nodexlgraphgallery.org/Pages/Graph.aspx?graphID=213991"/>
    <hyperlink ref="R86" r:id="rId19" display="https://nodexlgraphgallery.org/Pages/Graph.aspx?graphID=213991"/>
    <hyperlink ref="R87" r:id="rId20" display="https://nodexlgraphgallery.org/Pages/Graph.aspx?graphID=213991"/>
    <hyperlink ref="R91" r:id="rId21" display="https://nodexlgraphgallery.org/Pages/Graph.aspx?graphID=213991"/>
    <hyperlink ref="R92" r:id="rId22" display="https://nodexlgraphgallery.org/Pages/Graph.aspx?graphID=213991"/>
    <hyperlink ref="R93" r:id="rId23" display="https://nodexlgraphgallery.org/Pages/Graph.aspx?graphID=213991"/>
    <hyperlink ref="R94" r:id="rId24" display="https://nodexlgraphgallery.org/Pages/Graph.aspx?graphID=213991"/>
    <hyperlink ref="R95" r:id="rId25" display="https://www.edgehill.ac.uk/clt/conference-2014/social-media-for-learning-in-higher-education-conference-2019/?tab=submit-your-proposal-here"/>
    <hyperlink ref="R96" r:id="rId26" display="https://www.edgehill.ac.uk/clt/conference-2014/social-media-for-learning-in-higher-education-conference-2019/?tab=submit-your-proposal-here"/>
    <hyperlink ref="R101" r:id="rId27" display="https://nodexlgraphgallery.org/Pages/Graph.aspx?graphID=213991"/>
    <hyperlink ref="R106" r:id="rId28" display="https://nodexlgraphgallery.org/Pages/Graph.aspx?graphID=213991"/>
    <hyperlink ref="R108" r:id="rId29" display="https://twitter.com/SocMedHE/status/1187281626537086977"/>
    <hyperlink ref="R109" r:id="rId30" display="https://www.edgehill.ac.uk/clt/conference-2014/social-media-for-learning-in-higher-education-conference-2019/"/>
    <hyperlink ref="R110" r:id="rId31" display="https://www.edgehill.ac.uk/clt/conference-2014/social-media-for-learning-in-higher-education-conference-2019/"/>
    <hyperlink ref="R111" r:id="rId32" display="https://store.edgehill.ac.uk/conferences-and-events/conferences/conferences/the-social-media-for-learning-in-higher-education-conference-thursday-19th-december-2019"/>
    <hyperlink ref="R112" r:id="rId33" display="https://twitter.com/RKChallen/status/1194936044967387136"/>
    <hyperlink ref="R113" r:id="rId34" display="https://nodexlgraphgallery.org/Pages/Graph.aspx?graphID=213991"/>
    <hyperlink ref="R118" r:id="rId35" display="https://www.edgehill.ac.uk/clt/conference-2014/social-media-for-learning-in-higher-education-conference-2019/?utm_content=bufferbef73&amp;utm_medium=social&amp;utm_source=twitter.com&amp;utm_campaign=buffer"/>
    <hyperlink ref="U48" r:id="rId36" display="https://pbs.twimg.com/media/EIocxGYXsAEBPMX.jpg"/>
    <hyperlink ref="U50" r:id="rId37" display="https://pbs.twimg.com/media/EIocxGYXsAEBPMX.jpg"/>
    <hyperlink ref="U51" r:id="rId38" display="https://pbs.twimg.com/media/EIocxGYXsAEBPMX.jpg"/>
    <hyperlink ref="U52" r:id="rId39" display="https://pbs.twimg.com/media/EIocxGYXsAEBPMX.jpg"/>
    <hyperlink ref="U53" r:id="rId40" display="https://pbs.twimg.com/media/EIocxGYXsAEBPMX.jpg"/>
    <hyperlink ref="U54" r:id="rId41" display="https://pbs.twimg.com/media/EIocxGYXsAEBPMX.jpg"/>
    <hyperlink ref="U66" r:id="rId42" display="https://pbs.twimg.com/media/EJVr9JQWkAMBJag.png"/>
    <hyperlink ref="U109" r:id="rId43" display="https://pbs.twimg.com/media/EJPOh7cW4AAML-W.png"/>
    <hyperlink ref="U110" r:id="rId44" display="https://pbs.twimg.com/media/EJQJPuuWwAAlLZZ.png"/>
    <hyperlink ref="U111" r:id="rId45" display="https://pbs.twimg.com/media/EJVr9JQWkAMBJag.png"/>
    <hyperlink ref="U118" r:id="rId46" display="https://pbs.twimg.com/media/EJV7h-yX0AEhMHV.jpg"/>
    <hyperlink ref="V3" r:id="rId47" display="http://pbs.twimg.com/profile_images/1850681547/course_wordle_normal.PNG"/>
    <hyperlink ref="V4" r:id="rId48" display="http://pbs.twimg.com/profile_images/1850681547/course_wordle_normal.PNG"/>
    <hyperlink ref="V5" r:id="rId49" display="http://pbs.twimg.com/profile_images/1850681547/course_wordle_normal.PNG"/>
    <hyperlink ref="V6" r:id="rId50" display="http://pbs.twimg.com/profile_images/1850681547/course_wordle_normal.PNG"/>
    <hyperlink ref="V7" r:id="rId51" display="http://pbs.twimg.com/profile_images/1850681547/course_wordle_normal.PNG"/>
    <hyperlink ref="V8" r:id="rId52" display="http://pbs.twimg.com/profile_images/1850681547/course_wordle_normal.PNG"/>
    <hyperlink ref="V9" r:id="rId53" display="http://pbs.twimg.com/profile_images/1850681547/course_wordle_normal.PNG"/>
    <hyperlink ref="V10" r:id="rId54" display="http://pbs.twimg.com/profile_images/1850681547/course_wordle_normal.PNG"/>
    <hyperlink ref="V11" r:id="rId55" display="http://pbs.twimg.com/profile_images/1850681547/course_wordle_normal.PNG"/>
    <hyperlink ref="V12" r:id="rId56" display="http://pbs.twimg.com/profile_images/1850681547/course_wordle_normal.PNG"/>
    <hyperlink ref="V13" r:id="rId57" display="http://pbs.twimg.com/profile_images/1850681547/course_wordle_normal.PNG"/>
    <hyperlink ref="V14" r:id="rId58" display="http://pbs.twimg.com/profile_images/1850681547/course_wordle_normal.PNG"/>
    <hyperlink ref="V15" r:id="rId59" display="http://pbs.twimg.com/profile_images/1850681547/course_wordle_normal.PNG"/>
    <hyperlink ref="V16" r:id="rId60" display="http://pbs.twimg.com/profile_images/890263311765340162/0FV-rf2__normal.jpg"/>
    <hyperlink ref="V17" r:id="rId61" display="http://pbs.twimg.com/profile_images/890263311765340162/0FV-rf2__normal.jpg"/>
    <hyperlink ref="V18" r:id="rId62" display="http://pbs.twimg.com/profile_images/1149448287667314689/la9ljH4e_normal.jpg"/>
    <hyperlink ref="V19" r:id="rId63" display="http://pbs.twimg.com/profile_images/1149448287667314689/la9ljH4e_normal.jpg"/>
    <hyperlink ref="V20" r:id="rId64" display="http://pbs.twimg.com/profile_images/924387507072131073/nFTEbQzK_normal.jpg"/>
    <hyperlink ref="V21" r:id="rId65" display="http://pbs.twimg.com/profile_images/924387507072131073/nFTEbQzK_normal.jpg"/>
    <hyperlink ref="V22" r:id="rId66" display="http://pbs.twimg.com/profile_images/1187126428653047809/GARFFNrI_normal.jpg"/>
    <hyperlink ref="V23" r:id="rId67" display="http://pbs.twimg.com/profile_images/1187126428653047809/GARFFNrI_normal.jpg"/>
    <hyperlink ref="V24" r:id="rId68" display="http://pbs.twimg.com/profile_images/976468361868730368/q8SSX7xY_normal.jpg"/>
    <hyperlink ref="V25" r:id="rId69" display="http://pbs.twimg.com/profile_images/976468361868730368/q8SSX7xY_normal.jpg"/>
    <hyperlink ref="V26" r:id="rId70" display="http://pbs.twimg.com/profile_images/1059750498163703808/EKoyKkrI_normal.jpg"/>
    <hyperlink ref="V27" r:id="rId71" display="http://pbs.twimg.com/profile_images/1059750498163703808/EKoyKkrI_normal.jpg"/>
    <hyperlink ref="V28" r:id="rId72" display="http://pbs.twimg.com/profile_images/1156863293828534272/IfKckWAd_normal.jpg"/>
    <hyperlink ref="V29" r:id="rId73" display="http://pbs.twimg.com/profile_images/1156863293828534272/IfKckWAd_normal.jpg"/>
    <hyperlink ref="V30" r:id="rId74" display="http://pbs.twimg.com/profile_images/1173330403475828737/d7clMgmt_normal.jpg"/>
    <hyperlink ref="V31" r:id="rId75" display="http://pbs.twimg.com/profile_images/1173330403475828737/d7clMgmt_normal.jpg"/>
    <hyperlink ref="V32" r:id="rId76" display="http://pbs.twimg.com/profile_images/1173330403475828737/d7clMgmt_normal.jpg"/>
    <hyperlink ref="V33" r:id="rId77" display="http://pbs.twimg.com/profile_images/1173330403475828737/d7clMgmt_normal.jpg"/>
    <hyperlink ref="V34" r:id="rId78" display="http://pbs.twimg.com/profile_images/3230210603/cfc48af828b67bcb8c8f75f46701f929_normal.jpeg"/>
    <hyperlink ref="V35" r:id="rId79" display="http://pbs.twimg.com/profile_images/3230210603/cfc48af828b67bcb8c8f75f46701f929_normal.jpeg"/>
    <hyperlink ref="V36" r:id="rId80" display="http://pbs.twimg.com/profile_images/3230210603/cfc48af828b67bcb8c8f75f46701f929_normal.jpeg"/>
    <hyperlink ref="V37" r:id="rId81" display="http://pbs.twimg.com/profile_images/3230210603/cfc48af828b67bcb8c8f75f46701f929_normal.jpeg"/>
    <hyperlink ref="V38" r:id="rId82" display="http://pbs.twimg.com/profile_images/934543152861589505/yPZfYsDw_normal.jpg"/>
    <hyperlink ref="V39" r:id="rId83" display="http://pbs.twimg.com/profile_images/934543152861589505/yPZfYsDw_normal.jpg"/>
    <hyperlink ref="V40" r:id="rId84" display="http://pbs.twimg.com/profile_images/1064628081363742721/NVh24-lS_normal.jpg"/>
    <hyperlink ref="V41" r:id="rId85" display="http://pbs.twimg.com/profile_images/1064628081363742721/NVh24-lS_normal.jpg"/>
    <hyperlink ref="V42" r:id="rId86" display="http://pbs.twimg.com/profile_images/1176820487457894400/WkvX3c3X_normal.png"/>
    <hyperlink ref="V43" r:id="rId87" display="http://pbs.twimg.com/profile_images/1176820487457894400/WkvX3c3X_normal.png"/>
    <hyperlink ref="V44" r:id="rId88" display="http://pbs.twimg.com/profile_images/878517414471897088/4UzVqIN1_normal.jpg"/>
    <hyperlink ref="V45" r:id="rId89" display="http://pbs.twimg.com/profile_images/847763097796452353/va0rEOzL_normal.jpg"/>
    <hyperlink ref="V46" r:id="rId90" display="http://pbs.twimg.com/profile_images/878517414471897088/4UzVqIN1_normal.jpg"/>
    <hyperlink ref="V47" r:id="rId91" display="http://pbs.twimg.com/profile_images/878517414471897088/4UzVqIN1_normal.jpg"/>
    <hyperlink ref="V48" r:id="rId92" display="https://pbs.twimg.com/media/EIocxGYXsAEBPMX.jpg"/>
    <hyperlink ref="V49" r:id="rId93" display="http://pbs.twimg.com/profile_images/915596670959783936/8Hysdkh__normal.jpg"/>
    <hyperlink ref="V50" r:id="rId94" display="https://pbs.twimg.com/media/EIocxGYXsAEBPMX.jpg"/>
    <hyperlink ref="V51" r:id="rId95" display="https://pbs.twimg.com/media/EIocxGYXsAEBPMX.jpg"/>
    <hyperlink ref="V52" r:id="rId96" display="https://pbs.twimg.com/media/EIocxGYXsAEBPMX.jpg"/>
    <hyperlink ref="V53" r:id="rId97" display="https://pbs.twimg.com/media/EIocxGYXsAEBPMX.jpg"/>
    <hyperlink ref="V54" r:id="rId98" display="https://pbs.twimg.com/media/EIocxGYXsAEBPMX.jpg"/>
    <hyperlink ref="V55" r:id="rId99" display="http://pbs.twimg.com/profile_images/862616430835097601/2ki8W-6__normal.jpg"/>
    <hyperlink ref="V56" r:id="rId100" display="http://pbs.twimg.com/profile_images/862616430835097601/2ki8W-6__normal.jpg"/>
    <hyperlink ref="V57" r:id="rId101" display="http://pbs.twimg.com/profile_images/862616430835097601/2ki8W-6__normal.jpg"/>
    <hyperlink ref="V58" r:id="rId102" display="http://pbs.twimg.com/profile_images/862616430835097601/2ki8W-6__normal.jpg"/>
    <hyperlink ref="V59" r:id="rId103" display="http://pbs.twimg.com/profile_images/862616430835097601/2ki8W-6__normal.jpg"/>
    <hyperlink ref="V60" r:id="rId104" display="http://pbs.twimg.com/profile_images/862616430835097601/2ki8W-6__normal.jpg"/>
    <hyperlink ref="V61" r:id="rId105" display="http://pbs.twimg.com/profile_images/862616430835097601/2ki8W-6__normal.jpg"/>
    <hyperlink ref="V62" r:id="rId106" display="http://pbs.twimg.com/profile_images/1193890852000673793/7tTW8VtU_normal.jpg"/>
    <hyperlink ref="V63" r:id="rId107" display="http://pbs.twimg.com/profile_images/1193890852000673793/7tTW8VtU_normal.jpg"/>
    <hyperlink ref="V64" r:id="rId108" display="http://pbs.twimg.com/profile_images/1193890852000673793/7tTW8VtU_normal.jpg"/>
    <hyperlink ref="V65" r:id="rId109" display="http://pbs.twimg.com/profile_images/1193890852000673793/7tTW8VtU_normal.jpg"/>
    <hyperlink ref="V66" r:id="rId110" display="https://pbs.twimg.com/media/EJVr9JQWkAMBJag.png"/>
    <hyperlink ref="V67" r:id="rId111" display="http://pbs.twimg.com/profile_images/832657387660009473/C5MRwE0Y_normal.jpg"/>
    <hyperlink ref="V68" r:id="rId112" display="http://pbs.twimg.com/profile_images/832657387660009473/C5MRwE0Y_normal.jpg"/>
    <hyperlink ref="V69" r:id="rId113" display="http://pbs.twimg.com/profile_images/832657387660009473/C5MRwE0Y_normal.jpg"/>
    <hyperlink ref="V70" r:id="rId114" display="http://pbs.twimg.com/profile_images/832657387660009473/C5MRwE0Y_normal.jpg"/>
    <hyperlink ref="V71" r:id="rId115" display="http://pbs.twimg.com/profile_images/832657387660009473/C5MRwE0Y_normal.jpg"/>
    <hyperlink ref="V72" r:id="rId116" display="http://pbs.twimg.com/profile_images/832657387660009473/C5MRwE0Y_normal.jpg"/>
    <hyperlink ref="V73" r:id="rId117" display="http://pbs.twimg.com/profile_images/832657387660009473/C5MRwE0Y_normal.jpg"/>
    <hyperlink ref="V74" r:id="rId118" display="http://pbs.twimg.com/profile_images/832657387660009473/C5MRwE0Y_normal.jpg"/>
    <hyperlink ref="V75" r:id="rId119" display="http://pbs.twimg.com/profile_images/832657387660009473/C5MRwE0Y_normal.jpg"/>
    <hyperlink ref="V76" r:id="rId120" display="http://pbs.twimg.com/profile_images/832657387660009473/C5MRwE0Y_normal.jpg"/>
    <hyperlink ref="V77" r:id="rId121" display="http://pbs.twimg.com/profile_images/832657387660009473/C5MRwE0Y_normal.jpg"/>
    <hyperlink ref="V78" r:id="rId122" display="http://pbs.twimg.com/profile_images/1193890852000673793/7tTW8VtU_normal.jpg"/>
    <hyperlink ref="V79" r:id="rId123" display="http://pbs.twimg.com/profile_images/1193890852000673793/7tTW8VtU_normal.jpg"/>
    <hyperlink ref="V80" r:id="rId124" display="http://pbs.twimg.com/profile_images/1193890852000673793/7tTW8VtU_normal.jpg"/>
    <hyperlink ref="V81" r:id="rId125" display="http://pbs.twimg.com/profile_images/1030813591748964352/SK1WVieR_normal.jpg"/>
    <hyperlink ref="V82" r:id="rId126" display="http://pbs.twimg.com/profile_images/707234049144840195/oOSySzdy_normal.jpg"/>
    <hyperlink ref="V83" r:id="rId127" display="http://pbs.twimg.com/profile_images/915596670959783936/8Hysdkh__normal.jpg"/>
    <hyperlink ref="V84" r:id="rId128" display="http://pbs.twimg.com/profile_images/915596670959783936/8Hysdkh__normal.jpg"/>
    <hyperlink ref="V85" r:id="rId129" display="http://pbs.twimg.com/profile_images/915596670959783936/8Hysdkh__normal.jpg"/>
    <hyperlink ref="V86" r:id="rId130" display="http://pbs.twimg.com/profile_images/707234049144840195/oOSySzdy_normal.jpg"/>
    <hyperlink ref="V87" r:id="rId131" display="http://pbs.twimg.com/profile_images/707234049144840195/oOSySzdy_normal.jpg"/>
    <hyperlink ref="V88" r:id="rId132" display="http://pbs.twimg.com/profile_images/1047122314276614144/XdsZ7BKr_normal.jpg"/>
    <hyperlink ref="V89" r:id="rId133" display="http://pbs.twimg.com/profile_images/1047122314276614144/XdsZ7BKr_normal.jpg"/>
    <hyperlink ref="V90" r:id="rId134" display="http://pbs.twimg.com/profile_images/1047122314276614144/XdsZ7BKr_normal.jpg"/>
    <hyperlink ref="V91" r:id="rId135" display="http://pbs.twimg.com/profile_images/707234049144840195/oOSySzdy_normal.jpg"/>
    <hyperlink ref="V92" r:id="rId136" display="http://pbs.twimg.com/profile_images/707234049144840195/oOSySzdy_normal.jpg"/>
    <hyperlink ref="V93" r:id="rId137" display="http://pbs.twimg.com/profile_images/707234049144840195/oOSySzdy_normal.jpg"/>
    <hyperlink ref="V94" r:id="rId138" display="http://pbs.twimg.com/profile_images/707234049144840195/oOSySzdy_normal.jpg"/>
    <hyperlink ref="V95" r:id="rId139" display="http://pbs.twimg.com/profile_images/878517414471897088/4UzVqIN1_normal.jpg"/>
    <hyperlink ref="V96" r:id="rId140" display="http://pbs.twimg.com/profile_images/878517414471897088/4UzVqIN1_normal.jpg"/>
    <hyperlink ref="V97" r:id="rId141" display="http://pbs.twimg.com/profile_images/878517414471897088/4UzVqIN1_normal.jpg"/>
    <hyperlink ref="V98" r:id="rId142" display="http://pbs.twimg.com/profile_images/878517414471897088/4UzVqIN1_normal.jpg"/>
    <hyperlink ref="V99" r:id="rId143" display="http://pbs.twimg.com/profile_images/878517414471897088/4UzVqIN1_normal.jpg"/>
    <hyperlink ref="V100" r:id="rId144" display="http://pbs.twimg.com/profile_images/878517414471897088/4UzVqIN1_normal.jpg"/>
    <hyperlink ref="V101" r:id="rId145" display="http://pbs.twimg.com/profile_images/707234049144840195/oOSySzdy_normal.jpg"/>
    <hyperlink ref="V102" r:id="rId146" display="http://pbs.twimg.com/profile_images/707234049144840195/oOSySzdy_normal.jpg"/>
    <hyperlink ref="V103" r:id="rId147" display="http://pbs.twimg.com/profile_images/707234049144840195/oOSySzdy_normal.jpg"/>
    <hyperlink ref="V104" r:id="rId148" display="http://pbs.twimg.com/profile_images/1169988780637528064/ZfOi1CD8_normal.jpg"/>
    <hyperlink ref="V105" r:id="rId149" display="http://pbs.twimg.com/profile_images/1169988780637528064/ZfOi1CD8_normal.jpg"/>
    <hyperlink ref="V106" r:id="rId150" display="http://pbs.twimg.com/profile_images/707234049144840195/oOSySzdy_normal.jpg"/>
    <hyperlink ref="V107" r:id="rId151" display="http://pbs.twimg.com/profile_images/707234049144840195/oOSySzdy_normal.jpg"/>
    <hyperlink ref="V108" r:id="rId152" display="http://pbs.twimg.com/profile_images/1193890852000673793/7tTW8VtU_normal.jpg"/>
    <hyperlink ref="V109" r:id="rId153" display="https://pbs.twimg.com/media/EJPOh7cW4AAML-W.png"/>
    <hyperlink ref="V110" r:id="rId154" display="https://pbs.twimg.com/media/EJQJPuuWwAAlLZZ.png"/>
    <hyperlink ref="V111" r:id="rId155" display="https://pbs.twimg.com/media/EJVr9JQWkAMBJag.png"/>
    <hyperlink ref="V112" r:id="rId156" display="http://pbs.twimg.com/profile_images/1193890852000673793/7tTW8VtU_normal.jpg"/>
    <hyperlink ref="V113" r:id="rId157" display="http://pbs.twimg.com/profile_images/707234049144840195/oOSySzdy_normal.jpg"/>
    <hyperlink ref="V114" r:id="rId158" display="http://pbs.twimg.com/profile_images/707234049144840195/oOSySzdy_normal.jpg"/>
    <hyperlink ref="V115" r:id="rId159" display="http://pbs.twimg.com/profile_images/707234049144840195/oOSySzdy_normal.jpg"/>
    <hyperlink ref="V116" r:id="rId160" display="http://pbs.twimg.com/profile_images/707234049144840195/oOSySzdy_normal.jpg"/>
    <hyperlink ref="V117" r:id="rId161" display="http://pbs.twimg.com/profile_images/707234049144840195/oOSySzdy_normal.jpg"/>
    <hyperlink ref="V118" r:id="rId162" display="https://pbs.twimg.com/media/EJV7h-yX0AEhMHV.jpg"/>
    <hyperlink ref="Z3" r:id="rId163" display="https://twitter.com/uoncomputing/status/1193103541772148736"/>
    <hyperlink ref="Z4" r:id="rId164" display="https://twitter.com/uoncomputing/status/1193103541772148736"/>
    <hyperlink ref="Z5" r:id="rId165" display="https://twitter.com/uoncomputing/status/1193103541772148736"/>
    <hyperlink ref="Z6" r:id="rId166" display="https://twitter.com/uoncomputing/status/1193103541772148736"/>
    <hyperlink ref="Z7" r:id="rId167" display="https://twitter.com/uoncomputing/status/1193103541772148736"/>
    <hyperlink ref="Z8" r:id="rId168" display="https://twitter.com/uoncomputing/status/1193103541772148736"/>
    <hyperlink ref="Z9" r:id="rId169" display="https://twitter.com/uoncomputing/status/1193103541772148736"/>
    <hyperlink ref="Z10" r:id="rId170" display="https://twitter.com/uoncomputing/status/1193103541772148736"/>
    <hyperlink ref="Z11" r:id="rId171" display="https://twitter.com/uoncomputing/status/1193103541772148736"/>
    <hyperlink ref="Z12" r:id="rId172" display="https://twitter.com/uoncomputing/status/1193103541772148736"/>
    <hyperlink ref="Z13" r:id="rId173" display="https://twitter.com/uoncomputing/status/1193103541772148736"/>
    <hyperlink ref="Z14" r:id="rId174" display="https://twitter.com/uoncomputing/status/1193105651741995008"/>
    <hyperlink ref="Z15" r:id="rId175" display="https://twitter.com/uoncomputing/status/1193106300110082048"/>
    <hyperlink ref="Z16" r:id="rId176" display="https://twitter.com/cwaterhouse_e/status/1194544576473767936"/>
    <hyperlink ref="Z17" r:id="rId177" display="https://twitter.com/cwaterhouse_e/status/1194544576473767936"/>
    <hyperlink ref="Z18" r:id="rId178" display="https://twitter.com/jonnygucks/status/1194590777147580416"/>
    <hyperlink ref="Z19" r:id="rId179" display="https://twitter.com/jonnygucks/status/1194590777147580416"/>
    <hyperlink ref="Z20" r:id="rId180" display="https://twitter.com/danniedge/status/1194591838969171969"/>
    <hyperlink ref="Z21" r:id="rId181" display="https://twitter.com/danniedge/status/1194591838969171969"/>
    <hyperlink ref="Z22" r:id="rId182" display="https://twitter.com/medicinegov/status/1194603543996571648"/>
    <hyperlink ref="Z23" r:id="rId183" display="https://twitter.com/medicinegov/status/1194603543996571648"/>
    <hyperlink ref="Z24" r:id="rId184" display="https://twitter.com/esht_pathology/status/1194604632871522308"/>
    <hyperlink ref="Z25" r:id="rId185" display="https://twitter.com/esht_pathology/status/1194604632871522308"/>
    <hyperlink ref="Z26" r:id="rId186" display="https://twitter.com/ntutilt/status/1194607278487457792"/>
    <hyperlink ref="Z27" r:id="rId187" display="https://twitter.com/ntutilt/status/1194607278487457792"/>
    <hyperlink ref="Z28" r:id="rId188" display="https://twitter.com/nusratmedicine/status/1194610782249660422"/>
    <hyperlink ref="Z29" r:id="rId189" display="https://twitter.com/nusratmedicine/status/1194610782249660422"/>
    <hyperlink ref="Z30" r:id="rId190" display="https://twitter.com/livinginhope/status/1194547597945573376"/>
    <hyperlink ref="Z31" r:id="rId191" display="https://twitter.com/livinginhope/status/1194547597945573376"/>
    <hyperlink ref="Z32" r:id="rId192" display="https://twitter.com/livinginhope/status/1194640338511642624"/>
    <hyperlink ref="Z33" r:id="rId193" display="https://twitter.com/livinginhope/status/1194640338511642624"/>
    <hyperlink ref="Z34" r:id="rId194" display="https://twitter.com/neilwithnell/status/1194552541981413378"/>
    <hyperlink ref="Z35" r:id="rId195" display="https://twitter.com/neilwithnell/status/1194552541981413378"/>
    <hyperlink ref="Z36" r:id="rId196" display="https://twitter.com/neilwithnell/status/1194658608757248000"/>
    <hyperlink ref="Z37" r:id="rId197" display="https://twitter.com/neilwithnell/status/1194658608757248000"/>
    <hyperlink ref="Z38" r:id="rId198" display="https://twitter.com/saramursic/status/1194677000620916738"/>
    <hyperlink ref="Z39" r:id="rId199" display="https://twitter.com/saramursic/status/1194677000620916738"/>
    <hyperlink ref="Z40" r:id="rId200" display="https://twitter.com/sarah__wright1/status/1194678316118269953"/>
    <hyperlink ref="Z41" r:id="rId201" display="https://twitter.com/sarah__wright1/status/1194678316118269953"/>
    <hyperlink ref="Z42" r:id="rId202" display="https://twitter.com/jesslsainsbury/status/1194704101067673600"/>
    <hyperlink ref="Z43" r:id="rId203" display="https://twitter.com/jesslsainsbury/status/1194704101067673600"/>
    <hyperlink ref="Z44" r:id="rId204" display="https://twitter.com/sfaulknerpando/status/1194736225338494976"/>
    <hyperlink ref="Z45" r:id="rId205" display="https://twitter.com/melhayward/status/1190930770044563456"/>
    <hyperlink ref="Z46" r:id="rId206" display="https://twitter.com/sfaulknerpando/status/1194736225338494976"/>
    <hyperlink ref="Z47" r:id="rId207" display="https://twitter.com/sfaulknerpando/status/1194736248004456448"/>
    <hyperlink ref="Z48" r:id="rId208" display="https://twitter.com/debbaff/status/1191796686202556416"/>
    <hyperlink ref="Z49" r:id="rId209" display="https://twitter.com/kiusum/status/1194006843250622464"/>
    <hyperlink ref="Z50" r:id="rId210" display="https://twitter.com/debbaff/status/1191796686202556416"/>
    <hyperlink ref="Z51" r:id="rId211" display="https://twitter.com/debbaff/status/1191796686202556416"/>
    <hyperlink ref="Z52" r:id="rId212" display="https://twitter.com/debbaff/status/1191796686202556416"/>
    <hyperlink ref="Z53" r:id="rId213" display="https://twitter.com/debbaff/status/1191796686202556416"/>
    <hyperlink ref="Z54" r:id="rId214" display="https://twitter.com/debbaff/status/1191796686202556416"/>
    <hyperlink ref="Z55" r:id="rId215" display="https://twitter.com/debbaff/status/1194016720492601344"/>
    <hyperlink ref="Z56" r:id="rId216" display="https://twitter.com/debbaff/status/1194016720492601344"/>
    <hyperlink ref="Z57" r:id="rId217" display="https://twitter.com/debbaff/status/1194016720492601344"/>
    <hyperlink ref="Z58" r:id="rId218" display="https://twitter.com/debbaff/status/1194016720492601344"/>
    <hyperlink ref="Z59" r:id="rId219" display="https://twitter.com/debbaff/status/1194675908847841285"/>
    <hyperlink ref="Z60" r:id="rId220" display="https://twitter.com/debbaff/status/1194675908847841285"/>
    <hyperlink ref="Z61" r:id="rId221" display="https://twitter.com/debbaff/status/1194986734020378624"/>
    <hyperlink ref="Z62" r:id="rId222" display="https://twitter.com/socmedhe/status/1194731255725723653"/>
    <hyperlink ref="Z63" r:id="rId223" display="https://twitter.com/socmedhe/status/1194731255725723653"/>
    <hyperlink ref="Z64" r:id="rId224" display="https://twitter.com/socmedhe/status/1194731255725723653"/>
    <hyperlink ref="Z65" r:id="rId225" display="https://twitter.com/socmedhe/status/1194731255725723653"/>
    <hyperlink ref="Z66" r:id="rId226" display="https://twitter.com/socmedhe/status/1194979980360458240"/>
    <hyperlink ref="Z67" r:id="rId227" display="https://twitter.com/rkchallen/status/1194603694920216576"/>
    <hyperlink ref="Z68" r:id="rId228" display="https://twitter.com/rkchallen/status/1194603694920216576"/>
    <hyperlink ref="Z69" r:id="rId229" display="https://twitter.com/rkchallen/status/1194936044967387136"/>
    <hyperlink ref="Z70" r:id="rId230" display="https://twitter.com/rkchallen/status/1194936046531809281"/>
    <hyperlink ref="Z71" r:id="rId231" display="https://twitter.com/rkchallen/status/1194936047823663105"/>
    <hyperlink ref="Z72" r:id="rId232" display="https://twitter.com/rkchallen/status/1194936048956190720"/>
    <hyperlink ref="Z73" r:id="rId233" display="https://twitter.com/rkchallen/status/1194936050143154176"/>
    <hyperlink ref="Z74" r:id="rId234" display="https://twitter.com/rkchallen/status/1194936051577565184"/>
    <hyperlink ref="Z75" r:id="rId235" display="https://twitter.com/rkchallen/status/1194936053087510529"/>
    <hyperlink ref="Z76" r:id="rId236" display="https://twitter.com/rkchallen/status/1194936054257725440"/>
    <hyperlink ref="Z77" r:id="rId237" display="https://twitter.com/rkchallen/status/1194936055537000449"/>
    <hyperlink ref="Z78" r:id="rId238" display="https://twitter.com/socmedhe/status/1194986902216204288"/>
    <hyperlink ref="Z79" r:id="rId239" display="https://twitter.com/socmedhe/status/1194986928006926341"/>
    <hyperlink ref="Z80" r:id="rId240" display="https://twitter.com/socmedhe/status/1194987879950376960"/>
    <hyperlink ref="Z81" r:id="rId241" display="https://twitter.com/andy_tattersall/status/1194992236490039296"/>
    <hyperlink ref="Z82" r:id="rId242" display="https://twitter.com/scottturneruon/status/1187089731034796032"/>
    <hyperlink ref="Z83" r:id="rId243" display="https://twitter.com/kiusum/status/1194006843250622464"/>
    <hyperlink ref="Z84" r:id="rId244" display="https://twitter.com/kiusum/status/1194006843250622464"/>
    <hyperlink ref="Z85" r:id="rId245" display="https://twitter.com/kiusum/status/1194006843250622464"/>
    <hyperlink ref="Z86" r:id="rId246" display="https://twitter.com/scottturneruon/status/1187089731034796032"/>
    <hyperlink ref="Z87" r:id="rId247" display="https://twitter.com/scottturneruon/status/1187089731034796032"/>
    <hyperlink ref="Z88" r:id="rId248" display="https://twitter.com/nomadwarmachine/status/1187278977725063168"/>
    <hyperlink ref="Z89" r:id="rId249" display="https://twitter.com/nomadwarmachine/status/1194697106147160064"/>
    <hyperlink ref="Z90" r:id="rId250" display="https://twitter.com/nomadwarmachine/status/1194697106147160064"/>
    <hyperlink ref="Z91" r:id="rId251" display="https://twitter.com/scottturneruon/status/1187089731034796032"/>
    <hyperlink ref="Z92" r:id="rId252" display="https://twitter.com/scottturneruon/status/1187089731034796032"/>
    <hyperlink ref="Z93" r:id="rId253" display="https://twitter.com/scottturneruon/status/1187089731034796032"/>
    <hyperlink ref="Z94" r:id="rId254" display="https://twitter.com/scottturneruon/status/1187089731034796032"/>
    <hyperlink ref="Z95" r:id="rId255" display="https://twitter.com/sfaulknerpando/status/1194306027669409794"/>
    <hyperlink ref="Z96" r:id="rId256" display="https://twitter.com/sfaulknerpando/status/1194306027669409794"/>
    <hyperlink ref="Z97" r:id="rId257" display="https://twitter.com/sfaulknerpando/status/1194306286009106432"/>
    <hyperlink ref="Z98" r:id="rId258" display="https://twitter.com/sfaulknerpando/status/1194306286009106432"/>
    <hyperlink ref="Z99" r:id="rId259" display="https://twitter.com/sfaulknerpando/status/1194736225338494976"/>
    <hyperlink ref="Z100" r:id="rId260" display="https://twitter.com/sfaulknerpando/status/1194736248004456448"/>
    <hyperlink ref="Z101" r:id="rId261" display="https://twitter.com/scottturneruon/status/1187089731034796032"/>
    <hyperlink ref="Z102" r:id="rId262" display="https://twitter.com/scottturneruon/status/1194312292856451072"/>
    <hyperlink ref="Z103" r:id="rId263" display="https://twitter.com/scottturneruon/status/1194312292856451072"/>
    <hyperlink ref="Z104" r:id="rId264" display="https://twitter.com/suebecks/status/1194741273829265408"/>
    <hyperlink ref="Z105" r:id="rId265" display="https://twitter.com/suebecks/status/1194741273829265408"/>
    <hyperlink ref="Z106" r:id="rId266" display="https://twitter.com/scottturneruon/status/1187089731034796032"/>
    <hyperlink ref="Z107" r:id="rId267" display="https://twitter.com/scottturneruon/status/1194312292856451072"/>
    <hyperlink ref="Z108" r:id="rId268" display="https://twitter.com/socmedhe/status/1190178093027254272"/>
    <hyperlink ref="Z109" r:id="rId269" display="https://twitter.com/socmedhe/status/1194525414967926785"/>
    <hyperlink ref="Z110" r:id="rId270" display="https://twitter.com/socmedhe/status/1194589972856295425"/>
    <hyperlink ref="Z111" r:id="rId271" display="https://twitter.com/socmedhe/status/1194979980360458240"/>
    <hyperlink ref="Z112" r:id="rId272" display="https://twitter.com/socmedhe/status/1194985760396578816"/>
    <hyperlink ref="Z113" r:id="rId273" display="https://twitter.com/scottturneruon/status/1187089731034796032"/>
    <hyperlink ref="Z114" r:id="rId274" display="https://twitter.com/scottturneruon/status/1194675484795293698"/>
    <hyperlink ref="Z115" r:id="rId275" display="https://twitter.com/scottturneruon/status/1194675523382853633"/>
    <hyperlink ref="Z116" r:id="rId276" display="https://twitter.com/scottturneruon/status/1194675484795293698"/>
    <hyperlink ref="Z117" r:id="rId277" display="https://twitter.com/scottturneruon/status/1194675523382853633"/>
    <hyperlink ref="Z118" r:id="rId278" display="https://twitter.com/scottturneruon/status/1194997101593288704"/>
    <hyperlink ref="BB48" r:id="rId279" display="https://api.twitter.com/1.1/geo/id/381b5744987ae0bd.json"/>
    <hyperlink ref="BB50" r:id="rId280" display="https://api.twitter.com/1.1/geo/id/381b5744987ae0bd.json"/>
    <hyperlink ref="BB51" r:id="rId281" display="https://api.twitter.com/1.1/geo/id/381b5744987ae0bd.json"/>
    <hyperlink ref="BB52" r:id="rId282" display="https://api.twitter.com/1.1/geo/id/381b5744987ae0bd.json"/>
    <hyperlink ref="BB53" r:id="rId283" display="https://api.twitter.com/1.1/geo/id/381b5744987ae0bd.json"/>
    <hyperlink ref="BB54" r:id="rId284" display="https://api.twitter.com/1.1/geo/id/381b5744987ae0bd.json"/>
    <hyperlink ref="R119" r:id="rId285" display="https://twitter.com/SocMedHE/status/1194589972856295425"/>
    <hyperlink ref="R120" r:id="rId286" display="https://twitter.com/SocMedHE/status/1194589972856295425"/>
    <hyperlink ref="R121" r:id="rId287" display="https://twitter.com/SocMedHE/status/1194589972856295425"/>
    <hyperlink ref="R122" r:id="rId288" display="https://twitter.com/KiuSum/status/1156495631411818498"/>
    <hyperlink ref="R123" r:id="rId289" display="https://twitter.com/KiuSum/status/1156495631411818498"/>
    <hyperlink ref="R124" r:id="rId290" display="https://twitter.com/KiuSum/status/1156495631411818498"/>
    <hyperlink ref="R125" r:id="rId291" display="https://twitter.com/KiuSum/status/1156495631411818498"/>
    <hyperlink ref="R127" r:id="rId292" display="https://twitter.com/KiuSum/status/1156495631411818498"/>
    <hyperlink ref="R129" r:id="rId293" display="https://twitter.com/KiuSum/status/1156495631411818498"/>
    <hyperlink ref="R130" r:id="rId294" display="https://twitter.com/ifstnews/status/1156849079181283329?s=19"/>
    <hyperlink ref="R136" r:id="rId295" display="https://twitter.com/ifstnews/status/1156849079181283329?s=19"/>
    <hyperlink ref="R139" r:id="rId296" display="https://twitter.com/KiuSum/status/1176520037672345600?s=19"/>
    <hyperlink ref="R141" r:id="rId297" display="https://twitter.com/KiuSum/status/1179026805673594881?s=19"/>
    <hyperlink ref="R142" r:id="rId298" display="https://twitter.com/KiuSum/status/1179026805673594881?s=19"/>
    <hyperlink ref="R143" r:id="rId299" display="https://twitter.com/uw_gs/status/1179318567898091520?s=19"/>
    <hyperlink ref="R144" r:id="rId300" display="https://twitter.com/uw_gs/status/1179318567898091520?s=19"/>
    <hyperlink ref="R145" r:id="rId301" display="https://twitter.com/uw_gs/status/1179318567898091520?s=19"/>
    <hyperlink ref="R146" r:id="rId302" display="https://twitter.com/KiuSum/status/1156495631411818498"/>
    <hyperlink ref="R147" r:id="rId303" display="https://twitter.com/ifstnews/status/1156849079181283329?s=19"/>
    <hyperlink ref="R151" r:id="rId304" display="https://twitter.com/uw_gs/status/1179318567898091520?s=19"/>
    <hyperlink ref="R157" r:id="rId305" display="https://twitter.com/KiuSum/status/1182289056186687488?s=19"/>
    <hyperlink ref="R158" r:id="rId306" display="https://twitter.com/KiuSum/status/1182289056186687488?s=19"/>
    <hyperlink ref="R159" r:id="rId307" display="https://twitter.com/KiuSum/status/1183671933633777664?s=19"/>
    <hyperlink ref="R160" r:id="rId308" display="https://twitter.com/KiuSum/status/1183671933633777664?s=19"/>
    <hyperlink ref="R161" r:id="rId309" display="https://twitter.com/KiuSum/status/1183671933633777664?s=19"/>
    <hyperlink ref="R162" r:id="rId310" display="https://twitter.com/KiuSum/status/1183671933633777664?s=19"/>
    <hyperlink ref="R163" r:id="rId311" display="https://twitter.com/KiuSum/status/1183671933633777664?s=19"/>
    <hyperlink ref="R166" r:id="rId312" display="https://twitter.com/KiuSum/status/1184809908652433408?s=19"/>
    <hyperlink ref="R170" r:id="rId313" display="https://twitter.com/KiuSum/status/1187046471541108741?s=19"/>
    <hyperlink ref="R172" r:id="rId314" display="https://twitter.com/KiuSum/status/1187046471541108741?s=19"/>
    <hyperlink ref="R173" r:id="rId315" display="https://twitter.com/KiuSum/status/1187737095789563904?s=19"/>
    <hyperlink ref="R174" r:id="rId316" display="https://twitter.com/KiuSum/status/1187737095789563904?s=19"/>
    <hyperlink ref="R176" r:id="rId317" display="https://twitter.com/KiuSum/status/1180117042822881281?s=19"/>
    <hyperlink ref="R177" r:id="rId318" display="https://twitter.com/KiuSum/status/1190251476888764417?s=19"/>
    <hyperlink ref="R179" r:id="rId319" display="https://twitter.com/KiuSum/status/1191290763214303232?s=19"/>
    <hyperlink ref="R180" r:id="rId320" display="https://twitter.com/KiuSum/status/1191770780511752194?s=19"/>
    <hyperlink ref="R181" r:id="rId321" display="https://twitter.com/KiuSum/status/1191297604539371520?s=19"/>
    <hyperlink ref="R182" r:id="rId322" display="https://twitter.com/KiuSum/status/1156495631411818498"/>
    <hyperlink ref="R183" r:id="rId323" display="https://twitter.com/ifstnews/status/1156849079181283329?s=19"/>
    <hyperlink ref="R187" r:id="rId324" display="https://twitter.com/KiuSum/status/1184809908652433408?s=19"/>
    <hyperlink ref="R194" r:id="rId325" display="https://www.edgehill.ac.uk/clt/conference-2014/social-media-for-learning-in-higher-education-conference-2019/"/>
    <hyperlink ref="R195" r:id="rId326" display="https://twitter.com/debbaff/status/1191747986826711041?s=19"/>
    <hyperlink ref="R199" r:id="rId327" display="https://twitter.com/debbaff/status/1191747986826711041?s=19"/>
    <hyperlink ref="R202" r:id="rId328" display="https://twitter.com/KiuSum/status/1177672741153103875?s=19"/>
    <hyperlink ref="R204" r:id="rId329" display="https://twitter.com/debbaff/status/1191747986826711041?s=19"/>
    <hyperlink ref="R206" r:id="rId330" display="https://twitter.com/KiuSum/status/1191290763214303232?s=19"/>
    <hyperlink ref="R207" r:id="rId331" display="https://twitter.com/KiuSum/status/1191645871902990336?s=19"/>
    <hyperlink ref="R208" r:id="rId332" display="https://twitter.com/KiuSum/status/1191770780511752194?s=19"/>
    <hyperlink ref="R209" r:id="rId333" display="https://twitter.com/KiuSum/status/1191690238189604864?s=19"/>
    <hyperlink ref="R210" r:id="rId334" display="https://twitter.com/KiuSum/status/1191696756347678725?s=19"/>
    <hyperlink ref="R211" r:id="rId335" display="https://twitter.com/KiuSum/status/1191297604539371520?s=19"/>
    <hyperlink ref="R212" r:id="rId336" display="https://twitter.com/debbaff/status/1191747986826711041?s=19"/>
    <hyperlink ref="R214" r:id="rId337" display="https://twitter.com/KiuSum/status/1177672741153103875?s=19"/>
    <hyperlink ref="R216" r:id="rId338" display="https://twitter.com/debbaff/status/1191747986826711041?s=19"/>
    <hyperlink ref="R224" r:id="rId339" display="https://twitter.com/KiuSum/status/1181306659127345158?s=19"/>
    <hyperlink ref="R228" r:id="rId340" display="https://twitter.com/KiuSum/status/1189940813201117184?s=19"/>
    <hyperlink ref="R229" r:id="rId341" display="https://twitter.com/debbaff/status/1191747986826711041?s=19"/>
    <hyperlink ref="U126" r:id="rId342" display="https://pbs.twimg.com/media/EEw611-WkAUyoxt.jpg"/>
    <hyperlink ref="U128" r:id="rId343" display="https://pbs.twimg.com/ext_tw_video_thumb/1174608813435052032/pu/img/YHr02rpoeJjar46S.jpg"/>
    <hyperlink ref="U131" r:id="rId344" display="https://pbs.twimg.com/ext_tw_video_thumb/1174608813435052032/pu/img/YHr02rpoeJjar46S.jpg"/>
    <hyperlink ref="U133" r:id="rId345" display="https://pbs.twimg.com/media/EE1iYBmX4AAiTWg.jpg"/>
    <hyperlink ref="U137" r:id="rId346" display="https://pbs.twimg.com/media/EEw611-WkAUyoxt.jpg"/>
    <hyperlink ref="U140" r:id="rId347" display="https://pbs.twimg.com/media/EFs-05zWkAAepk8.jpg"/>
    <hyperlink ref="U148" r:id="rId348" display="https://pbs.twimg.com/ext_tw_video_thumb/1174608813435052032/pu/img/YHr02rpoeJjar46S.jpg"/>
    <hyperlink ref="U150" r:id="rId349" display="https://pbs.twimg.com/media/EE1iYBmX4AAiTWg.jpg"/>
    <hyperlink ref="U152" r:id="rId350" display="https://pbs.twimg.com/media/EF4-lHMWsAAtfm6.jpg"/>
    <hyperlink ref="U153" r:id="rId351" display="https://pbs.twimg.com/media/EF4-lHMWsAAtfm6.jpg"/>
    <hyperlink ref="U156" r:id="rId352" display="https://pbs.twimg.com/media/EGiDFWVXkAEcc6-.jpg"/>
    <hyperlink ref="U164" r:id="rId353" display="https://pbs.twimg.com/tweet_video_thumb/EHBZ6o4XUAANJsg.jpg"/>
    <hyperlink ref="U165" r:id="rId354" display="https://pbs.twimg.com/tweet_video_thumb/EHBZ6o4XUAANJsg.jpg"/>
    <hyperlink ref="U167" r:id="rId355" display="https://pbs.twimg.com/media/EHkT6yHXkAAjpDI.jpg"/>
    <hyperlink ref="U168" r:id="rId356" display="https://pbs.twimg.com/media/EHkT6yHXkAAjpDI.jpg"/>
    <hyperlink ref="U169" r:id="rId357" display="https://pbs.twimg.com/media/EHkT6yHXkAAjpDI.jpg"/>
    <hyperlink ref="U171" r:id="rId358" display="https://pbs.twimg.com/media/EFUPygeXYAAsZAk.jpg"/>
    <hyperlink ref="U184" r:id="rId359" display="https://pbs.twimg.com/ext_tw_video_thumb/1174608813435052032/pu/img/YHr02rpoeJjar46S.jpg"/>
    <hyperlink ref="U188" r:id="rId360" display="https://pbs.twimg.com/media/EIrpKdgX0AAXsAt.jpg"/>
    <hyperlink ref="U197" r:id="rId361" display="https://pbs.twimg.com/tweet_video_thumb/EFfvHHhX0AAT33z.jpg"/>
    <hyperlink ref="U198" r:id="rId362" display="https://pbs.twimg.com/tweet_video_thumb/EHBZ6o4XUAANJsg.jpg"/>
    <hyperlink ref="U201" r:id="rId363" display="https://pbs.twimg.com/tweet_video_thumb/EFfvHHhX0AAT33z.jpg"/>
    <hyperlink ref="U203" r:id="rId364" display="https://pbs.twimg.com/tweet_video_thumb/EHBZ6o4XUAANJsg.jpg"/>
    <hyperlink ref="U215" r:id="rId365" display="https://pbs.twimg.com/tweet_video_thumb/EHBZ6o4XUAANJsg.jpg"/>
    <hyperlink ref="U221" r:id="rId366" display="https://pbs.twimg.com/tweet_video_thumb/EFfvHHhX0AAT33z.jpg"/>
    <hyperlink ref="U225" r:id="rId367" display="https://pbs.twimg.com/tweet_video_thumb/EHBZ6o4XUAANJsg.jpg"/>
    <hyperlink ref="U226" r:id="rId368" display="https://pbs.twimg.com/media/EHjnOEFWkAAh8kE.jpg"/>
    <hyperlink ref="U227" r:id="rId369" display="https://pbs.twimg.com/media/EIHyQg2WwAUTA3Z.jpg"/>
    <hyperlink ref="V119" r:id="rId370" display="http://pbs.twimg.com/profile_images/784823806388998144/Xo2ubVym_normal.jpg"/>
    <hyperlink ref="V120" r:id="rId371" display="http://pbs.twimg.com/profile_images/784823806388998144/Xo2ubVym_normal.jpg"/>
    <hyperlink ref="V121" r:id="rId372" display="http://pbs.twimg.com/profile_images/784823806388998144/Xo2ubVym_normal.jpg"/>
    <hyperlink ref="V122" r:id="rId373" display="http://pbs.twimg.com/profile_images/915596670959783936/8Hysdkh__normal.jpg"/>
    <hyperlink ref="V123" r:id="rId374" display="http://pbs.twimg.com/profile_images/915596670959783936/8Hysdkh__normal.jpg"/>
    <hyperlink ref="V124" r:id="rId375" display="http://pbs.twimg.com/profile_images/915596670959783936/8Hysdkh__normal.jpg"/>
    <hyperlink ref="V125" r:id="rId376" display="http://pbs.twimg.com/profile_images/915596670959783936/8Hysdkh__normal.jpg"/>
    <hyperlink ref="V126" r:id="rId377" display="https://pbs.twimg.com/media/EEw611-WkAUyoxt.jpg"/>
    <hyperlink ref="V127" r:id="rId378" display="http://pbs.twimg.com/profile_images/915596670959783936/8Hysdkh__normal.jpg"/>
    <hyperlink ref="V128" r:id="rId379" display="https://pbs.twimg.com/ext_tw_video_thumb/1174608813435052032/pu/img/YHr02rpoeJjar46S.jpg"/>
    <hyperlink ref="V129" r:id="rId380" display="http://pbs.twimg.com/profile_images/915596670959783936/8Hysdkh__normal.jpg"/>
    <hyperlink ref="V130" r:id="rId381" display="http://pbs.twimg.com/profile_images/915596670959783936/8Hysdkh__normal.jpg"/>
    <hyperlink ref="V131" r:id="rId382" display="https://pbs.twimg.com/ext_tw_video_thumb/1174608813435052032/pu/img/YHr02rpoeJjar46S.jpg"/>
    <hyperlink ref="V132" r:id="rId383" display="http://pbs.twimg.com/profile_images/915596670959783936/8Hysdkh__normal.jpg"/>
    <hyperlink ref="V133" r:id="rId384" display="https://pbs.twimg.com/media/EE1iYBmX4AAiTWg.jpg"/>
    <hyperlink ref="V134" r:id="rId385" display="http://pbs.twimg.com/profile_images/915596670959783936/8Hysdkh__normal.jpg"/>
    <hyperlink ref="V135" r:id="rId386" display="http://pbs.twimg.com/profile_images/915596670959783936/8Hysdkh__normal.jpg"/>
    <hyperlink ref="V136" r:id="rId387" display="http://pbs.twimg.com/profile_images/915596670959783936/8Hysdkh__normal.jpg"/>
    <hyperlink ref="V137" r:id="rId388" display="https://pbs.twimg.com/media/EEw611-WkAUyoxt.jpg"/>
    <hyperlink ref="V138" r:id="rId389" display="http://pbs.twimg.com/profile_images/915596670959783936/8Hysdkh__normal.jpg"/>
    <hyperlink ref="V139" r:id="rId390" display="http://pbs.twimg.com/profile_images/915596670959783936/8Hysdkh__normal.jpg"/>
    <hyperlink ref="V140" r:id="rId391" display="https://pbs.twimg.com/media/EFs-05zWkAAepk8.jpg"/>
    <hyperlink ref="V141" r:id="rId392" display="http://pbs.twimg.com/profile_images/915596670959783936/8Hysdkh__normal.jpg"/>
    <hyperlink ref="V142" r:id="rId393" display="http://pbs.twimg.com/profile_images/915596670959783936/8Hysdkh__normal.jpg"/>
    <hyperlink ref="V143" r:id="rId394" display="http://pbs.twimg.com/profile_images/915596670959783936/8Hysdkh__normal.jpg"/>
    <hyperlink ref="V144" r:id="rId395" display="http://pbs.twimg.com/profile_images/915596670959783936/8Hysdkh__normal.jpg"/>
    <hyperlink ref="V145" r:id="rId396" display="http://pbs.twimg.com/profile_images/915596670959783936/8Hysdkh__normal.jpg"/>
    <hyperlink ref="V146" r:id="rId397" display="http://pbs.twimg.com/profile_images/915596670959783936/8Hysdkh__normal.jpg"/>
    <hyperlink ref="V147" r:id="rId398" display="http://pbs.twimg.com/profile_images/915596670959783936/8Hysdkh__normal.jpg"/>
    <hyperlink ref="V148" r:id="rId399" display="https://pbs.twimg.com/ext_tw_video_thumb/1174608813435052032/pu/img/YHr02rpoeJjar46S.jpg"/>
    <hyperlink ref="V149" r:id="rId400" display="http://pbs.twimg.com/profile_images/915596670959783936/8Hysdkh__normal.jpg"/>
    <hyperlink ref="V150" r:id="rId401" display="https://pbs.twimg.com/media/EE1iYBmX4AAiTWg.jpg"/>
    <hyperlink ref="V151" r:id="rId402" display="http://pbs.twimg.com/profile_images/915596670959783936/8Hysdkh__normal.jpg"/>
    <hyperlink ref="V152" r:id="rId403" display="https://pbs.twimg.com/media/EF4-lHMWsAAtfm6.jpg"/>
    <hyperlink ref="V153" r:id="rId404" display="https://pbs.twimg.com/media/EF4-lHMWsAAtfm6.jpg"/>
    <hyperlink ref="V154" r:id="rId405" display="http://pbs.twimg.com/profile_images/915596670959783936/8Hysdkh__normal.jpg"/>
    <hyperlink ref="V155" r:id="rId406" display="http://pbs.twimg.com/profile_images/915596670959783936/8Hysdkh__normal.jpg"/>
    <hyperlink ref="V156" r:id="rId407" display="https://pbs.twimg.com/media/EGiDFWVXkAEcc6-.jpg"/>
    <hyperlink ref="V157" r:id="rId408" display="http://pbs.twimg.com/profile_images/915596670959783936/8Hysdkh__normal.jpg"/>
    <hyperlink ref="V158" r:id="rId409" display="http://pbs.twimg.com/profile_images/915596670959783936/8Hysdkh__normal.jpg"/>
    <hyperlink ref="V159" r:id="rId410" display="http://pbs.twimg.com/profile_images/915596670959783936/8Hysdkh__normal.jpg"/>
    <hyperlink ref="V160" r:id="rId411" display="http://pbs.twimg.com/profile_images/915596670959783936/8Hysdkh__normal.jpg"/>
    <hyperlink ref="V161" r:id="rId412" display="http://pbs.twimg.com/profile_images/915596670959783936/8Hysdkh__normal.jpg"/>
    <hyperlink ref="V162" r:id="rId413" display="http://pbs.twimg.com/profile_images/915596670959783936/8Hysdkh__normal.jpg"/>
    <hyperlink ref="V163" r:id="rId414" display="http://pbs.twimg.com/profile_images/915596670959783936/8Hysdkh__normal.jpg"/>
    <hyperlink ref="V164" r:id="rId415" display="https://pbs.twimg.com/tweet_video_thumb/EHBZ6o4XUAANJsg.jpg"/>
    <hyperlink ref="V165" r:id="rId416" display="https://pbs.twimg.com/tweet_video_thumb/EHBZ6o4XUAANJsg.jpg"/>
    <hyperlink ref="V166" r:id="rId417" display="http://pbs.twimg.com/profile_images/915596670959783936/8Hysdkh__normal.jpg"/>
    <hyperlink ref="V167" r:id="rId418" display="https://pbs.twimg.com/media/EHkT6yHXkAAjpDI.jpg"/>
    <hyperlink ref="V168" r:id="rId419" display="https://pbs.twimg.com/media/EHkT6yHXkAAjpDI.jpg"/>
    <hyperlink ref="V169" r:id="rId420" display="https://pbs.twimg.com/media/EHkT6yHXkAAjpDI.jpg"/>
    <hyperlink ref="V170" r:id="rId421" display="http://pbs.twimg.com/profile_images/915596670959783936/8Hysdkh__normal.jpg"/>
    <hyperlink ref="V171" r:id="rId422" display="https://pbs.twimg.com/media/EFUPygeXYAAsZAk.jpg"/>
    <hyperlink ref="V172" r:id="rId423" display="http://pbs.twimg.com/profile_images/915596670959783936/8Hysdkh__normal.jpg"/>
    <hyperlink ref="V173" r:id="rId424" display="http://pbs.twimg.com/profile_images/915596670959783936/8Hysdkh__normal.jpg"/>
    <hyperlink ref="V174" r:id="rId425" display="http://pbs.twimg.com/profile_images/915596670959783936/8Hysdkh__normal.jpg"/>
    <hyperlink ref="V175" r:id="rId426" display="http://pbs.twimg.com/profile_images/915596670959783936/8Hysdkh__normal.jpg"/>
    <hyperlink ref="V176" r:id="rId427" display="http://pbs.twimg.com/profile_images/915596670959783936/8Hysdkh__normal.jpg"/>
    <hyperlink ref="V177" r:id="rId428" display="http://pbs.twimg.com/profile_images/915596670959783936/8Hysdkh__normal.jpg"/>
    <hyperlink ref="V178" r:id="rId429" display="http://pbs.twimg.com/profile_images/915596670959783936/8Hysdkh__normal.jpg"/>
    <hyperlink ref="V179" r:id="rId430" display="http://pbs.twimg.com/profile_images/915596670959783936/8Hysdkh__normal.jpg"/>
    <hyperlink ref="V180" r:id="rId431" display="http://pbs.twimg.com/profile_images/915596670959783936/8Hysdkh__normal.jpg"/>
    <hyperlink ref="V181" r:id="rId432" display="http://pbs.twimg.com/profile_images/915596670959783936/8Hysdkh__normal.jpg"/>
    <hyperlink ref="V182" r:id="rId433" display="http://pbs.twimg.com/profile_images/915596670959783936/8Hysdkh__normal.jpg"/>
    <hyperlink ref="V183" r:id="rId434" display="http://pbs.twimg.com/profile_images/915596670959783936/8Hysdkh__normal.jpg"/>
    <hyperlink ref="V184" r:id="rId435" display="https://pbs.twimg.com/ext_tw_video_thumb/1174608813435052032/pu/img/YHr02rpoeJjar46S.jpg"/>
    <hyperlink ref="V185" r:id="rId436" display="http://pbs.twimg.com/profile_images/915596670959783936/8Hysdkh__normal.jpg"/>
    <hyperlink ref="V186" r:id="rId437" display="http://pbs.twimg.com/profile_images/915596670959783936/8Hysdkh__normal.jpg"/>
    <hyperlink ref="V187" r:id="rId438" display="http://pbs.twimg.com/profile_images/915596670959783936/8Hysdkh__normal.jpg"/>
    <hyperlink ref="V188" r:id="rId439" display="https://pbs.twimg.com/media/EIrpKdgX0AAXsAt.jpg"/>
    <hyperlink ref="V189" r:id="rId440" display="http://pbs.twimg.com/profile_images/915596670959783936/8Hysdkh__normal.jpg"/>
    <hyperlink ref="V190" r:id="rId441" display="http://pbs.twimg.com/profile_images/915596670959783936/8Hysdkh__normal.jpg"/>
    <hyperlink ref="V191" r:id="rId442" display="http://pbs.twimg.com/profile_images/915596670959783936/8Hysdkh__normal.jpg"/>
    <hyperlink ref="V192" r:id="rId443" display="http://pbs.twimg.com/profile_images/915596670959783936/8Hysdkh__normal.jpg"/>
    <hyperlink ref="V193" r:id="rId444" display="http://pbs.twimg.com/profile_images/969244225689833473/_S2XNjmi_normal.jpg"/>
    <hyperlink ref="V194" r:id="rId445" display="http://pbs.twimg.com/profile_images/1169988780637528064/ZfOi1CD8_normal.jpg"/>
    <hyperlink ref="V195" r:id="rId446" display="http://pbs.twimg.com/profile_images/915596670959783936/8Hysdkh__normal.jpg"/>
    <hyperlink ref="V196" r:id="rId447" display="http://pbs.twimg.com/profile_images/1169988780637528064/ZfOi1CD8_normal.jpg"/>
    <hyperlink ref="V197" r:id="rId448" display="https://pbs.twimg.com/tweet_video_thumb/EFfvHHhX0AAT33z.jpg"/>
    <hyperlink ref="V198" r:id="rId449" display="https://pbs.twimg.com/tweet_video_thumb/EHBZ6o4XUAANJsg.jpg"/>
    <hyperlink ref="V199" r:id="rId450" display="http://pbs.twimg.com/profile_images/915596670959783936/8Hysdkh__normal.jpg"/>
    <hyperlink ref="V200" r:id="rId451" display="http://pbs.twimg.com/profile_images/1169988780637528064/ZfOi1CD8_normal.jpg"/>
    <hyperlink ref="V201" r:id="rId452" display="https://pbs.twimg.com/tweet_video_thumb/EFfvHHhX0AAT33z.jpg"/>
    <hyperlink ref="V202" r:id="rId453" display="http://pbs.twimg.com/profile_images/915596670959783936/8Hysdkh__normal.jpg"/>
    <hyperlink ref="V203" r:id="rId454" display="https://pbs.twimg.com/tweet_video_thumb/EHBZ6o4XUAANJsg.jpg"/>
    <hyperlink ref="V204" r:id="rId455" display="http://pbs.twimg.com/profile_images/915596670959783936/8Hysdkh__normal.jpg"/>
    <hyperlink ref="V205" r:id="rId456" display="http://pbs.twimg.com/profile_images/1169988780637528064/ZfOi1CD8_normal.jpg"/>
    <hyperlink ref="V206" r:id="rId457" display="http://pbs.twimg.com/profile_images/915596670959783936/8Hysdkh__normal.jpg"/>
    <hyperlink ref="V207" r:id="rId458" display="http://pbs.twimg.com/profile_images/915596670959783936/8Hysdkh__normal.jpg"/>
    <hyperlink ref="V208" r:id="rId459" display="http://pbs.twimg.com/profile_images/915596670959783936/8Hysdkh__normal.jpg"/>
    <hyperlink ref="V209" r:id="rId460" display="http://pbs.twimg.com/profile_images/915596670959783936/8Hysdkh__normal.jpg"/>
    <hyperlink ref="V210" r:id="rId461" display="http://pbs.twimg.com/profile_images/915596670959783936/8Hysdkh__normal.jpg"/>
    <hyperlink ref="V211" r:id="rId462" display="http://pbs.twimg.com/profile_images/915596670959783936/8Hysdkh__normal.jpg"/>
    <hyperlink ref="V212" r:id="rId463" display="http://pbs.twimg.com/profile_images/915596670959783936/8Hysdkh__normal.jpg"/>
    <hyperlink ref="V213" r:id="rId464" display="http://pbs.twimg.com/profile_images/1169988780637528064/ZfOi1CD8_normal.jpg"/>
    <hyperlink ref="V214" r:id="rId465" display="http://pbs.twimg.com/profile_images/915596670959783936/8Hysdkh__normal.jpg"/>
    <hyperlink ref="V215" r:id="rId466" display="https://pbs.twimg.com/tweet_video_thumb/EHBZ6o4XUAANJsg.jpg"/>
    <hyperlink ref="V216" r:id="rId467" display="http://pbs.twimg.com/profile_images/915596670959783936/8Hysdkh__normal.jpg"/>
    <hyperlink ref="V217" r:id="rId468" display="http://pbs.twimg.com/profile_images/1169988780637528064/ZfOi1CD8_normal.jpg"/>
    <hyperlink ref="V218" r:id="rId469" display="http://pbs.twimg.com/profile_images/915596670959783936/8Hysdkh__normal.jpg"/>
    <hyperlink ref="V219" r:id="rId470" display="http://pbs.twimg.com/profile_images/915596670959783936/8Hysdkh__normal.jpg"/>
    <hyperlink ref="V220" r:id="rId471" display="http://pbs.twimg.com/profile_images/915596670959783936/8Hysdkh__normal.jpg"/>
    <hyperlink ref="V221" r:id="rId472" display="https://pbs.twimg.com/tweet_video_thumb/EFfvHHhX0AAT33z.jpg"/>
    <hyperlink ref="V222" r:id="rId473" display="http://pbs.twimg.com/profile_images/915596670959783936/8Hysdkh__normal.jpg"/>
    <hyperlink ref="V223" r:id="rId474" display="http://pbs.twimg.com/profile_images/915596670959783936/8Hysdkh__normal.jpg"/>
    <hyperlink ref="V224" r:id="rId475" display="http://pbs.twimg.com/profile_images/915596670959783936/8Hysdkh__normal.jpg"/>
    <hyperlink ref="V225" r:id="rId476" display="https://pbs.twimg.com/tweet_video_thumb/EHBZ6o4XUAANJsg.jpg"/>
    <hyperlink ref="V226" r:id="rId477" display="https://pbs.twimg.com/media/EHjnOEFWkAAh8kE.jpg"/>
    <hyperlink ref="V227" r:id="rId478" display="https://pbs.twimg.com/media/EIHyQg2WwAUTA3Z.jpg"/>
    <hyperlink ref="V228" r:id="rId479" display="http://pbs.twimg.com/profile_images/915596670959783936/8Hysdkh__normal.jpg"/>
    <hyperlink ref="V229" r:id="rId480" display="http://pbs.twimg.com/profile_images/915596670959783936/8Hysdkh__normal.jpg"/>
    <hyperlink ref="V230" r:id="rId481" display="http://pbs.twimg.com/profile_images/1169988780637528064/ZfOi1CD8_normal.jpg"/>
    <hyperlink ref="Z119" r:id="rId482" display="https://twitter.com/hannahlames1/status/1194590969766797312"/>
    <hyperlink ref="Z120" r:id="rId483" display="https://twitter.com/hannahlames1/status/1194590969766797312"/>
    <hyperlink ref="Z121" r:id="rId484" display="https://twitter.com/hannahlames1/status/1194590969766797312"/>
    <hyperlink ref="Z122" r:id="rId485" display="https://twitter.com/kiusum/status/1156630679700086786"/>
    <hyperlink ref="Z123" r:id="rId486" display="https://twitter.com/kiusum/status/1156630679700086786"/>
    <hyperlink ref="Z124" r:id="rId487" display="https://twitter.com/kiusum/status/1156630679700086786"/>
    <hyperlink ref="Z125" r:id="rId488" display="https://twitter.com/kiusum/status/1156630679700086786"/>
    <hyperlink ref="Z126" r:id="rId489" display="https://twitter.com/kiusum/status/1174378309096005632"/>
    <hyperlink ref="Z127" r:id="rId490" display="https://twitter.com/kiusum/status/1156630679700086786"/>
    <hyperlink ref="Z128" r:id="rId491" display="https://twitter.com/kiusum/status/1174608844758179840"/>
    <hyperlink ref="Z129" r:id="rId492" display="https://twitter.com/kiusum/status/1156630679700086786"/>
    <hyperlink ref="Z130" r:id="rId493" display="https://twitter.com/kiusum/status/1163378477053206530"/>
    <hyperlink ref="Z131" r:id="rId494" display="https://twitter.com/kiusum/status/1174608844758179840"/>
    <hyperlink ref="Z132" r:id="rId495" display="https://twitter.com/kiusum/status/1174608847140470785"/>
    <hyperlink ref="Z133" r:id="rId496" display="https://twitter.com/kiusum/status/1174703252744671232"/>
    <hyperlink ref="Z134" r:id="rId497" display="https://twitter.com/kiusum/status/1177672729912381441"/>
    <hyperlink ref="Z135" r:id="rId498" display="https://twitter.com/kiusum/status/1156630683588186112"/>
    <hyperlink ref="Z136" r:id="rId499" display="https://twitter.com/kiusum/status/1163378477053206530"/>
    <hyperlink ref="Z137" r:id="rId500" display="https://twitter.com/kiusum/status/1174378309096005632"/>
    <hyperlink ref="Z138" r:id="rId501" display="https://twitter.com/kiusum/status/1176414069336748032"/>
    <hyperlink ref="Z139" r:id="rId502" display="https://twitter.com/kiusum/status/1176522459115327489"/>
    <hyperlink ref="Z140" r:id="rId503" display="https://twitter.com/kiusum/status/1178604812402925568"/>
    <hyperlink ref="Z141" r:id="rId504" display="https://twitter.com/kiusum/status/1179027261149896710"/>
    <hyperlink ref="Z142" r:id="rId505" display="https://twitter.com/kiusum/status/1179027261149896710"/>
    <hyperlink ref="Z143" r:id="rId506" display="https://twitter.com/kiusum/status/1179448949998067712"/>
    <hyperlink ref="Z144" r:id="rId507" display="https://twitter.com/kiusum/status/1179448949998067712"/>
    <hyperlink ref="Z145" r:id="rId508" display="https://twitter.com/kiusum/status/1179448949998067712"/>
    <hyperlink ref="Z146" r:id="rId509" display="https://twitter.com/kiusum/status/1156630679700086786"/>
    <hyperlink ref="Z147" r:id="rId510" display="https://twitter.com/kiusum/status/1163378477053206530"/>
    <hyperlink ref="Z148" r:id="rId511" display="https://twitter.com/kiusum/status/1174608844758179840"/>
    <hyperlink ref="Z149" r:id="rId512" display="https://twitter.com/kiusum/status/1174608847140470785"/>
    <hyperlink ref="Z150" r:id="rId513" display="https://twitter.com/kiusum/status/1174703252744671232"/>
    <hyperlink ref="Z151" r:id="rId514" display="https://twitter.com/kiusum/status/1179448949998067712"/>
    <hyperlink ref="Z152" r:id="rId515" display="https://twitter.com/kiusum/status/1179448966301310983"/>
    <hyperlink ref="Z153" r:id="rId516" display="https://twitter.com/kiusum/status/1179448966301310983"/>
    <hyperlink ref="Z154" r:id="rId517" display="https://twitter.com/kiusum/status/1181605496152834048"/>
    <hyperlink ref="Z155" r:id="rId518" display="https://twitter.com/kiusum/status/1181605496152834048"/>
    <hyperlink ref="Z156" r:id="rId519" display="https://twitter.com/kiusum/status/1182339197199364097"/>
    <hyperlink ref="Z157" r:id="rId520" display="https://twitter.com/kiusum/status/1182339200479301633"/>
    <hyperlink ref="Z158" r:id="rId521" display="https://twitter.com/kiusum/status/1182339200479301633"/>
    <hyperlink ref="Z159" r:id="rId522" display="https://twitter.com/kiusum/status/1183840328874446849"/>
    <hyperlink ref="Z160" r:id="rId523" display="https://twitter.com/kiusum/status/1183840328874446849"/>
    <hyperlink ref="Z161" r:id="rId524" display="https://twitter.com/kiusum/status/1183840328874446849"/>
    <hyperlink ref="Z162" r:id="rId525" display="https://twitter.com/kiusum/status/1183840328874446849"/>
    <hyperlink ref="Z163" r:id="rId526" display="https://twitter.com/kiusum/status/1183840328874446849"/>
    <hyperlink ref="Z164" r:id="rId527" display="https://twitter.com/kiusum/status/1184545573564796930"/>
    <hyperlink ref="Z165" r:id="rId528" display="https://twitter.com/kiusum/status/1184545573564796930"/>
    <hyperlink ref="Z166" r:id="rId529" display="https://twitter.com/kiusum/status/1184922792636092423"/>
    <hyperlink ref="Z167" r:id="rId530" display="https://twitter.com/kiusum/status/1187001882318954496"/>
    <hyperlink ref="Z168" r:id="rId531" display="https://twitter.com/kiusum/status/1187001882318954496"/>
    <hyperlink ref="Z169" r:id="rId532" display="https://twitter.com/kiusum/status/1187001882318954496"/>
    <hyperlink ref="Z170" r:id="rId533" display="https://twitter.com/kiusum/status/1187808316896006152"/>
    <hyperlink ref="Z171" r:id="rId534" display="https://twitter.com/kiusum/status/1176864243565641729"/>
    <hyperlink ref="Z172" r:id="rId535" display="https://twitter.com/kiusum/status/1187808316896006152"/>
    <hyperlink ref="Z173" r:id="rId536" display="https://twitter.com/kiusum/status/1187808324076617732"/>
    <hyperlink ref="Z174" r:id="rId537" display="https://twitter.com/kiusum/status/1187808324076617732"/>
    <hyperlink ref="Z175" r:id="rId538" display="https://twitter.com/kiusum/status/1168232414327562241"/>
    <hyperlink ref="Z176" r:id="rId539" display="https://twitter.com/kiusum/status/1180178154092208128"/>
    <hyperlink ref="Z177" r:id="rId540" display="https://twitter.com/kiusum/status/1190261144243576833"/>
    <hyperlink ref="Z178" r:id="rId541" display="https://twitter.com/kiusum/status/1171469123815014400"/>
    <hyperlink ref="Z179" r:id="rId542" display="https://twitter.com/kiusum/status/1191445128793210882"/>
    <hyperlink ref="Z180" r:id="rId543" display="https://twitter.com/kiusum/status/1191798410334130176"/>
    <hyperlink ref="Z181" r:id="rId544" display="https://twitter.com/kiusum/status/1191996042566422528"/>
    <hyperlink ref="Z182" r:id="rId545" display="https://twitter.com/kiusum/status/1156630679700086786"/>
    <hyperlink ref="Z183" r:id="rId546" display="https://twitter.com/kiusum/status/1163378477053206530"/>
    <hyperlink ref="Z184" r:id="rId547" display="https://twitter.com/kiusum/status/1174608844758179840"/>
    <hyperlink ref="Z185" r:id="rId548" display="https://twitter.com/kiusum/status/1174608847140470785"/>
    <hyperlink ref="Z186" r:id="rId549" display="https://twitter.com/kiusum/status/1177672729912381441"/>
    <hyperlink ref="Z187" r:id="rId550" display="https://twitter.com/kiusum/status/1184922792636092423"/>
    <hyperlink ref="Z188" r:id="rId551" display="https://twitter.com/kiusum/status/1192021423830818816"/>
    <hyperlink ref="Z189" r:id="rId552" display="https://twitter.com/kiusum/status/1171469123815014400"/>
    <hyperlink ref="Z190" r:id="rId553" display="https://twitter.com/kiusum/status/1192211836940234752"/>
    <hyperlink ref="Z191" r:id="rId554" display="https://twitter.com/kiusum/status/1192211836940234752"/>
    <hyperlink ref="Z192" r:id="rId555" display="https://twitter.com/kiusum/status/1192211836940234752"/>
    <hyperlink ref="Z193" r:id="rId556" display="https://twitter.com/profsallybrown/status/1194253241795719168"/>
    <hyperlink ref="Z194" r:id="rId557" display="https://twitter.com/suebecks/status/1194303343566479365"/>
    <hyperlink ref="Z195" r:id="rId558" display="https://twitter.com/kiusum/status/1191755074302820353"/>
    <hyperlink ref="Z196" r:id="rId559" display="https://twitter.com/suebecks/status/1191792431311794177"/>
    <hyperlink ref="Z197" r:id="rId560" display="https://twitter.com/kiusum/status/1177672741153103875"/>
    <hyperlink ref="Z198" r:id="rId561" display="https://twitter.com/kiusum/status/1184545573564796930"/>
    <hyperlink ref="Z199" r:id="rId562" display="https://twitter.com/kiusum/status/1191755074302820353"/>
    <hyperlink ref="Z200" r:id="rId563" display="https://twitter.com/suebecks/status/1191792431311794177"/>
    <hyperlink ref="Z201" r:id="rId564" display="https://twitter.com/kiusum/status/1177672741153103875"/>
    <hyperlink ref="Z202" r:id="rId565" display="https://twitter.com/kiusum/status/1179055753618952192"/>
    <hyperlink ref="Z203" r:id="rId566" display="https://twitter.com/kiusum/status/1184545573564796930"/>
    <hyperlink ref="Z204" r:id="rId567" display="https://twitter.com/kiusum/status/1191755074302820353"/>
    <hyperlink ref="Z205" r:id="rId568" display="https://twitter.com/suebecks/status/1191792431311794177"/>
    <hyperlink ref="Z206" r:id="rId569" display="https://twitter.com/kiusum/status/1191445128793210882"/>
    <hyperlink ref="Z207" r:id="rId570" display="https://twitter.com/kiusum/status/1191798408320823302"/>
    <hyperlink ref="Z208" r:id="rId571" display="https://twitter.com/kiusum/status/1191798410334130176"/>
    <hyperlink ref="Z209" r:id="rId572" display="https://twitter.com/kiusum/status/1191798412188012544"/>
    <hyperlink ref="Z210" r:id="rId573" display="https://twitter.com/kiusum/status/1191798414071209984"/>
    <hyperlink ref="Z211" r:id="rId574" display="https://twitter.com/kiusum/status/1191996042566422528"/>
    <hyperlink ref="Z212" r:id="rId575" display="https://twitter.com/kiusum/status/1191755074302820353"/>
    <hyperlink ref="Z213" r:id="rId576" display="https://twitter.com/suebecks/status/1191792431311794177"/>
    <hyperlink ref="Z214" r:id="rId577" display="https://twitter.com/kiusum/status/1179055753618952192"/>
    <hyperlink ref="Z215" r:id="rId578" display="https://twitter.com/kiusum/status/1184545573564796930"/>
    <hyperlink ref="Z216" r:id="rId579" display="https://twitter.com/kiusum/status/1191755074302820353"/>
    <hyperlink ref="Z217" r:id="rId580" display="https://twitter.com/suebecks/status/1191792431311794177"/>
    <hyperlink ref="Z218" r:id="rId581" display="https://twitter.com/kiusum/status/1156630681734324224"/>
    <hyperlink ref="Z219" r:id="rId582" display="https://twitter.com/kiusum/status/1177289255019786240"/>
    <hyperlink ref="Z220" r:id="rId583" display="https://twitter.com/kiusum/status/1177672728196927489"/>
    <hyperlink ref="Z221" r:id="rId584" display="https://twitter.com/kiusum/status/1177672741153103875"/>
    <hyperlink ref="Z222" r:id="rId585" display="https://twitter.com/kiusum/status/1179307740344311808"/>
    <hyperlink ref="Z223" r:id="rId586" display="https://twitter.com/kiusum/status/1179799324999520262"/>
    <hyperlink ref="Z224" r:id="rId587" display="https://twitter.com/kiusum/status/1181307708760350723"/>
    <hyperlink ref="Z225" r:id="rId588" display="https://twitter.com/kiusum/status/1184545573564796930"/>
    <hyperlink ref="Z226" r:id="rId589" display="https://twitter.com/kiusum/status/1186952739793846273"/>
    <hyperlink ref="Z227" r:id="rId590" display="https://twitter.com/kiusum/status/1189498171723898880"/>
    <hyperlink ref="Z228" r:id="rId591" display="https://twitter.com/kiusum/status/1189950562546139137"/>
    <hyperlink ref="Z229" r:id="rId592" display="https://twitter.com/kiusum/status/1191755074302820353"/>
    <hyperlink ref="Z230" r:id="rId593" display="https://twitter.com/suebecks/status/1191792431311794177"/>
  </hyperlinks>
  <printOptions/>
  <pageMargins left="0.7" right="0.7" top="0.75" bottom="0.75" header="0.3" footer="0.3"/>
  <pageSetup horizontalDpi="600" verticalDpi="600" orientation="portrait" r:id="rId597"/>
  <legacyDrawing r:id="rId595"/>
  <tableParts>
    <tablePart r:id="rId5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784</v>
      </c>
      <c r="B1" s="13" t="s">
        <v>785</v>
      </c>
      <c r="C1" s="13" t="s">
        <v>778</v>
      </c>
      <c r="D1" s="13" t="s">
        <v>779</v>
      </c>
      <c r="E1" s="13" t="s">
        <v>786</v>
      </c>
      <c r="F1" s="13" t="s">
        <v>144</v>
      </c>
      <c r="G1" s="13" t="s">
        <v>787</v>
      </c>
      <c r="H1" s="13" t="s">
        <v>788</v>
      </c>
      <c r="I1" s="13" t="s">
        <v>789</v>
      </c>
      <c r="J1" s="13" t="s">
        <v>790</v>
      </c>
      <c r="K1" s="13" t="s">
        <v>791</v>
      </c>
      <c r="L1" s="13" t="s">
        <v>792</v>
      </c>
    </row>
    <row r="2" spans="1:12" ht="15">
      <c r="A2" s="87" t="s">
        <v>1842</v>
      </c>
      <c r="B2" s="87" t="s">
        <v>1843</v>
      </c>
      <c r="C2" s="87">
        <v>39</v>
      </c>
      <c r="D2" s="131">
        <v>0.011977775774082542</v>
      </c>
      <c r="E2" s="131">
        <v>1.6555671644182577</v>
      </c>
      <c r="F2" s="87" t="s">
        <v>780</v>
      </c>
      <c r="G2" s="87" t="b">
        <v>0</v>
      </c>
      <c r="H2" s="87" t="b">
        <v>0</v>
      </c>
      <c r="I2" s="87" t="b">
        <v>0</v>
      </c>
      <c r="J2" s="87" t="b">
        <v>0</v>
      </c>
      <c r="K2" s="87" t="b">
        <v>0</v>
      </c>
      <c r="L2" s="87" t="b">
        <v>0</v>
      </c>
    </row>
    <row r="3" spans="1:12" ht="15">
      <c r="A3" s="87" t="s">
        <v>1841</v>
      </c>
      <c r="B3" s="87" t="s">
        <v>1845</v>
      </c>
      <c r="C3" s="87">
        <v>21</v>
      </c>
      <c r="D3" s="131">
        <v>0.007222983532090028</v>
      </c>
      <c r="E3" s="131">
        <v>1.6877518477896591</v>
      </c>
      <c r="F3" s="87" t="s">
        <v>780</v>
      </c>
      <c r="G3" s="87" t="b">
        <v>0</v>
      </c>
      <c r="H3" s="87" t="b">
        <v>0</v>
      </c>
      <c r="I3" s="87" t="b">
        <v>0</v>
      </c>
      <c r="J3" s="87" t="b">
        <v>0</v>
      </c>
      <c r="K3" s="87" t="b">
        <v>0</v>
      </c>
      <c r="L3" s="87" t="b">
        <v>0</v>
      </c>
    </row>
    <row r="4" spans="1:12" ht="15">
      <c r="A4" s="87" t="s">
        <v>691</v>
      </c>
      <c r="B4" s="87" t="s">
        <v>693</v>
      </c>
      <c r="C4" s="87">
        <v>19</v>
      </c>
      <c r="D4" s="131">
        <v>0.006936757469803129</v>
      </c>
      <c r="E4" s="131">
        <v>2.0110582381647926</v>
      </c>
      <c r="F4" s="87" t="s">
        <v>780</v>
      </c>
      <c r="G4" s="87" t="b">
        <v>0</v>
      </c>
      <c r="H4" s="87" t="b">
        <v>0</v>
      </c>
      <c r="I4" s="87" t="b">
        <v>0</v>
      </c>
      <c r="J4" s="87" t="b">
        <v>0</v>
      </c>
      <c r="K4" s="87" t="b">
        <v>0</v>
      </c>
      <c r="L4" s="87" t="b">
        <v>0</v>
      </c>
    </row>
    <row r="5" spans="1:12" ht="15">
      <c r="A5" s="87" t="s">
        <v>1844</v>
      </c>
      <c r="B5" s="87" t="s">
        <v>556</v>
      </c>
      <c r="C5" s="87">
        <v>17</v>
      </c>
      <c r="D5" s="131">
        <v>0.006605978870242173</v>
      </c>
      <c r="E5" s="131">
        <v>1.8748384911468035</v>
      </c>
      <c r="F5" s="87" t="s">
        <v>780</v>
      </c>
      <c r="G5" s="87" t="b">
        <v>0</v>
      </c>
      <c r="H5" s="87" t="b">
        <v>0</v>
      </c>
      <c r="I5" s="87" t="b">
        <v>0</v>
      </c>
      <c r="J5" s="87" t="b">
        <v>0</v>
      </c>
      <c r="K5" s="87" t="b">
        <v>0</v>
      </c>
      <c r="L5" s="87" t="b">
        <v>0</v>
      </c>
    </row>
    <row r="6" spans="1:12" ht="15">
      <c r="A6" s="87" t="s">
        <v>718</v>
      </c>
      <c r="B6" s="87" t="s">
        <v>1842</v>
      </c>
      <c r="C6" s="87">
        <v>16</v>
      </c>
      <c r="D6" s="131">
        <v>0.0064222863426403485</v>
      </c>
      <c r="E6" s="131">
        <v>1.6402336099973718</v>
      </c>
      <c r="F6" s="87" t="s">
        <v>780</v>
      </c>
      <c r="G6" s="87" t="b">
        <v>0</v>
      </c>
      <c r="H6" s="87" t="b">
        <v>0</v>
      </c>
      <c r="I6" s="87" t="b">
        <v>0</v>
      </c>
      <c r="J6" s="87" t="b">
        <v>0</v>
      </c>
      <c r="K6" s="87" t="b">
        <v>0</v>
      </c>
      <c r="L6" s="87" t="b">
        <v>0</v>
      </c>
    </row>
    <row r="7" spans="1:12" ht="15">
      <c r="A7" s="87" t="s">
        <v>1849</v>
      </c>
      <c r="B7" s="87" t="s">
        <v>1850</v>
      </c>
      <c r="C7" s="87">
        <v>16</v>
      </c>
      <c r="D7" s="131">
        <v>0.0064222863426403485</v>
      </c>
      <c r="E7" s="131">
        <v>2.085691856461697</v>
      </c>
      <c r="F7" s="87" t="s">
        <v>780</v>
      </c>
      <c r="G7" s="87" t="b">
        <v>0</v>
      </c>
      <c r="H7" s="87" t="b">
        <v>0</v>
      </c>
      <c r="I7" s="87" t="b">
        <v>0</v>
      </c>
      <c r="J7" s="87" t="b">
        <v>0</v>
      </c>
      <c r="K7" s="87" t="b">
        <v>0</v>
      </c>
      <c r="L7" s="87" t="b">
        <v>0</v>
      </c>
    </row>
    <row r="8" spans="1:12" ht="15">
      <c r="A8" s="87" t="s">
        <v>600</v>
      </c>
      <c r="B8" s="87" t="s">
        <v>1842</v>
      </c>
      <c r="C8" s="87">
        <v>15</v>
      </c>
      <c r="D8" s="131">
        <v>0.006225383161207649</v>
      </c>
      <c r="E8" s="131">
        <v>1.500231126953196</v>
      </c>
      <c r="F8" s="87" t="s">
        <v>780</v>
      </c>
      <c r="G8" s="87" t="b">
        <v>0</v>
      </c>
      <c r="H8" s="87" t="b">
        <v>0</v>
      </c>
      <c r="I8" s="87" t="b">
        <v>0</v>
      </c>
      <c r="J8" s="87" t="b">
        <v>0</v>
      </c>
      <c r="K8" s="87" t="b">
        <v>0</v>
      </c>
      <c r="L8" s="87" t="b">
        <v>0</v>
      </c>
    </row>
    <row r="9" spans="1:12" ht="15">
      <c r="A9" s="87" t="s">
        <v>1843</v>
      </c>
      <c r="B9" s="87" t="s">
        <v>726</v>
      </c>
      <c r="C9" s="87">
        <v>15</v>
      </c>
      <c r="D9" s="131">
        <v>0.006225383161207649</v>
      </c>
      <c r="E9" s="131">
        <v>1.1152674899143484</v>
      </c>
      <c r="F9" s="87" t="s">
        <v>780</v>
      </c>
      <c r="G9" s="87" t="b">
        <v>0</v>
      </c>
      <c r="H9" s="87" t="b">
        <v>0</v>
      </c>
      <c r="I9" s="87" t="b">
        <v>0</v>
      </c>
      <c r="J9" s="87" t="b">
        <v>0</v>
      </c>
      <c r="K9" s="87" t="b">
        <v>0</v>
      </c>
      <c r="L9" s="87" t="b">
        <v>0</v>
      </c>
    </row>
    <row r="10" spans="1:12" ht="15">
      <c r="A10" s="87" t="s">
        <v>1850</v>
      </c>
      <c r="B10" s="87" t="s">
        <v>1844</v>
      </c>
      <c r="C10" s="87">
        <v>15</v>
      </c>
      <c r="D10" s="131">
        <v>0.006225383161207649</v>
      </c>
      <c r="E10" s="131">
        <v>1.84680976754656</v>
      </c>
      <c r="F10" s="87" t="s">
        <v>780</v>
      </c>
      <c r="G10" s="87" t="b">
        <v>0</v>
      </c>
      <c r="H10" s="87" t="b">
        <v>0</v>
      </c>
      <c r="I10" s="87" t="b">
        <v>0</v>
      </c>
      <c r="J10" s="87" t="b">
        <v>0</v>
      </c>
      <c r="K10" s="87" t="b">
        <v>0</v>
      </c>
      <c r="L10" s="87" t="b">
        <v>0</v>
      </c>
    </row>
    <row r="11" spans="1:12" ht="15">
      <c r="A11" s="87" t="s">
        <v>709</v>
      </c>
      <c r="B11" s="87" t="s">
        <v>691</v>
      </c>
      <c r="C11" s="87">
        <v>15</v>
      </c>
      <c r="D11" s="131">
        <v>0.006225383161207649</v>
      </c>
      <c r="E11" s="131">
        <v>2.0065106104140717</v>
      </c>
      <c r="F11" s="87" t="s">
        <v>780</v>
      </c>
      <c r="G11" s="87" t="b">
        <v>0</v>
      </c>
      <c r="H11" s="87" t="b">
        <v>0</v>
      </c>
      <c r="I11" s="87" t="b">
        <v>0</v>
      </c>
      <c r="J11" s="87" t="b">
        <v>0</v>
      </c>
      <c r="K11" s="87" t="b">
        <v>0</v>
      </c>
      <c r="L11" s="87" t="b">
        <v>0</v>
      </c>
    </row>
    <row r="12" spans="1:12" ht="15">
      <c r="A12" s="87" t="s">
        <v>1955</v>
      </c>
      <c r="B12" s="87" t="s">
        <v>600</v>
      </c>
      <c r="C12" s="87">
        <v>14</v>
      </c>
      <c r="D12" s="131">
        <v>0.0060143873482965</v>
      </c>
      <c r="E12" s="131">
        <v>1.9473891582954153</v>
      </c>
      <c r="F12" s="87" t="s">
        <v>780</v>
      </c>
      <c r="G12" s="87" t="b">
        <v>0</v>
      </c>
      <c r="H12" s="87" t="b">
        <v>0</v>
      </c>
      <c r="I12" s="87" t="b">
        <v>0</v>
      </c>
      <c r="J12" s="87" t="b">
        <v>0</v>
      </c>
      <c r="K12" s="87" t="b">
        <v>0</v>
      </c>
      <c r="L12" s="87" t="b">
        <v>0</v>
      </c>
    </row>
    <row r="13" spans="1:12" ht="15">
      <c r="A13" s="87" t="s">
        <v>726</v>
      </c>
      <c r="B13" s="87" t="s">
        <v>709</v>
      </c>
      <c r="C13" s="87">
        <v>14</v>
      </c>
      <c r="D13" s="131">
        <v>0.0060143873482965</v>
      </c>
      <c r="E13" s="131">
        <v>1.6085706017420343</v>
      </c>
      <c r="F13" s="87" t="s">
        <v>780</v>
      </c>
      <c r="G13" s="87" t="b">
        <v>0</v>
      </c>
      <c r="H13" s="87" t="b">
        <v>0</v>
      </c>
      <c r="I13" s="87" t="b">
        <v>0</v>
      </c>
      <c r="J13" s="87" t="b">
        <v>0</v>
      </c>
      <c r="K13" s="87" t="b">
        <v>0</v>
      </c>
      <c r="L13" s="87" t="b">
        <v>0</v>
      </c>
    </row>
    <row r="14" spans="1:12" ht="15">
      <c r="A14" s="87" t="s">
        <v>693</v>
      </c>
      <c r="B14" s="87" t="s">
        <v>688</v>
      </c>
      <c r="C14" s="87">
        <v>14</v>
      </c>
      <c r="D14" s="131">
        <v>0.0060143873482965</v>
      </c>
      <c r="E14" s="131">
        <v>1.9810950147873494</v>
      </c>
      <c r="F14" s="87" t="s">
        <v>780</v>
      </c>
      <c r="G14" s="87" t="b">
        <v>0</v>
      </c>
      <c r="H14" s="87" t="b">
        <v>0</v>
      </c>
      <c r="I14" s="87" t="b">
        <v>0</v>
      </c>
      <c r="J14" s="87" t="b">
        <v>0</v>
      </c>
      <c r="K14" s="87" t="b">
        <v>0</v>
      </c>
      <c r="L14" s="87" t="b">
        <v>0</v>
      </c>
    </row>
    <row r="15" spans="1:12" ht="15">
      <c r="A15" s="87" t="s">
        <v>688</v>
      </c>
      <c r="B15" s="87" t="s">
        <v>668</v>
      </c>
      <c r="C15" s="87">
        <v>14</v>
      </c>
      <c r="D15" s="131">
        <v>0.0060143873482965</v>
      </c>
      <c r="E15" s="131">
        <v>2.0345393340143154</v>
      </c>
      <c r="F15" s="87" t="s">
        <v>780</v>
      </c>
      <c r="G15" s="87" t="b">
        <v>0</v>
      </c>
      <c r="H15" s="87" t="b">
        <v>0</v>
      </c>
      <c r="I15" s="87" t="b">
        <v>0</v>
      </c>
      <c r="J15" s="87" t="b">
        <v>0</v>
      </c>
      <c r="K15" s="87" t="b">
        <v>0</v>
      </c>
      <c r="L15" s="87" t="b">
        <v>0</v>
      </c>
    </row>
    <row r="16" spans="1:12" ht="15">
      <c r="A16" s="87" t="s">
        <v>668</v>
      </c>
      <c r="B16" s="87" t="s">
        <v>629</v>
      </c>
      <c r="C16" s="87">
        <v>14</v>
      </c>
      <c r="D16" s="131">
        <v>0.0060143873482965</v>
      </c>
      <c r="E16" s="131">
        <v>2.1436838034393833</v>
      </c>
      <c r="F16" s="87" t="s">
        <v>780</v>
      </c>
      <c r="G16" s="87" t="b">
        <v>0</v>
      </c>
      <c r="H16" s="87" t="b">
        <v>0</v>
      </c>
      <c r="I16" s="87" t="b">
        <v>0</v>
      </c>
      <c r="J16" s="87" t="b">
        <v>0</v>
      </c>
      <c r="K16" s="87" t="b">
        <v>0</v>
      </c>
      <c r="L16" s="87" t="b">
        <v>0</v>
      </c>
    </row>
    <row r="17" spans="1:12" ht="15">
      <c r="A17" s="87" t="s">
        <v>629</v>
      </c>
      <c r="B17" s="87" t="s">
        <v>641</v>
      </c>
      <c r="C17" s="87">
        <v>14</v>
      </c>
      <c r="D17" s="131">
        <v>0.0060143873482965</v>
      </c>
      <c r="E17" s="131">
        <v>2.085691856461697</v>
      </c>
      <c r="F17" s="87" t="s">
        <v>780</v>
      </c>
      <c r="G17" s="87" t="b">
        <v>0</v>
      </c>
      <c r="H17" s="87" t="b">
        <v>0</v>
      </c>
      <c r="I17" s="87" t="b">
        <v>0</v>
      </c>
      <c r="J17" s="87" t="b">
        <v>0</v>
      </c>
      <c r="K17" s="87" t="b">
        <v>0</v>
      </c>
      <c r="L17" s="87" t="b">
        <v>0</v>
      </c>
    </row>
    <row r="18" spans="1:12" ht="15">
      <c r="A18" s="87" t="s">
        <v>641</v>
      </c>
      <c r="B18" s="87" t="s">
        <v>878</v>
      </c>
      <c r="C18" s="87">
        <v>14</v>
      </c>
      <c r="D18" s="131">
        <v>0.0060143873482965</v>
      </c>
      <c r="E18" s="131">
        <v>1.8516086504283287</v>
      </c>
      <c r="F18" s="87" t="s">
        <v>780</v>
      </c>
      <c r="G18" s="87" t="b">
        <v>0</v>
      </c>
      <c r="H18" s="87" t="b">
        <v>0</v>
      </c>
      <c r="I18" s="87" t="b">
        <v>0</v>
      </c>
      <c r="J18" s="87" t="b">
        <v>0</v>
      </c>
      <c r="K18" s="87" t="b">
        <v>0</v>
      </c>
      <c r="L18" s="87" t="b">
        <v>0</v>
      </c>
    </row>
    <row r="19" spans="1:12" ht="15">
      <c r="A19" s="87" t="s">
        <v>878</v>
      </c>
      <c r="B19" s="87" t="s">
        <v>1848</v>
      </c>
      <c r="C19" s="87">
        <v>14</v>
      </c>
      <c r="D19" s="131">
        <v>0.0060143873482965</v>
      </c>
      <c r="E19" s="131">
        <v>1.6755173913726473</v>
      </c>
      <c r="F19" s="87" t="s">
        <v>780</v>
      </c>
      <c r="G19" s="87" t="b">
        <v>0</v>
      </c>
      <c r="H19" s="87" t="b">
        <v>0</v>
      </c>
      <c r="I19" s="87" t="b">
        <v>0</v>
      </c>
      <c r="J19" s="87" t="b">
        <v>0</v>
      </c>
      <c r="K19" s="87" t="b">
        <v>0</v>
      </c>
      <c r="L19" s="87" t="b">
        <v>0</v>
      </c>
    </row>
    <row r="20" spans="1:12" ht="15">
      <c r="A20" s="87" t="s">
        <v>1848</v>
      </c>
      <c r="B20" s="87" t="s">
        <v>1956</v>
      </c>
      <c r="C20" s="87">
        <v>14</v>
      </c>
      <c r="D20" s="131">
        <v>0.0060143873482965</v>
      </c>
      <c r="E20" s="131">
        <v>1.9280840031000286</v>
      </c>
      <c r="F20" s="87" t="s">
        <v>780</v>
      </c>
      <c r="G20" s="87" t="b">
        <v>0</v>
      </c>
      <c r="H20" s="87" t="b">
        <v>0</v>
      </c>
      <c r="I20" s="87" t="b">
        <v>0</v>
      </c>
      <c r="J20" s="87" t="b">
        <v>0</v>
      </c>
      <c r="K20" s="87" t="b">
        <v>0</v>
      </c>
      <c r="L20" s="87" t="b">
        <v>0</v>
      </c>
    </row>
    <row r="21" spans="1:12" ht="15">
      <c r="A21" s="87" t="s">
        <v>1956</v>
      </c>
      <c r="B21" s="87" t="s">
        <v>718</v>
      </c>
      <c r="C21" s="87">
        <v>14</v>
      </c>
      <c r="D21" s="131">
        <v>0.0060143873482965</v>
      </c>
      <c r="E21" s="131">
        <v>2.0593629177393473</v>
      </c>
      <c r="F21" s="87" t="s">
        <v>780</v>
      </c>
      <c r="G21" s="87" t="b">
        <v>0</v>
      </c>
      <c r="H21" s="87" t="b">
        <v>0</v>
      </c>
      <c r="I21" s="87" t="b">
        <v>0</v>
      </c>
      <c r="J21" s="87" t="b">
        <v>0</v>
      </c>
      <c r="K21" s="87" t="b">
        <v>0</v>
      </c>
      <c r="L21" s="87" t="b">
        <v>0</v>
      </c>
    </row>
    <row r="22" spans="1:12" ht="15">
      <c r="A22" s="87" t="s">
        <v>1843</v>
      </c>
      <c r="B22" s="87" t="s">
        <v>1849</v>
      </c>
      <c r="C22" s="87">
        <v>14</v>
      </c>
      <c r="D22" s="131">
        <v>0.0060143873482965</v>
      </c>
      <c r="E22" s="131">
        <v>1.6520362955231245</v>
      </c>
      <c r="F22" s="87" t="s">
        <v>780</v>
      </c>
      <c r="G22" s="87" t="b">
        <v>0</v>
      </c>
      <c r="H22" s="87" t="b">
        <v>0</v>
      </c>
      <c r="I22" s="87" t="b">
        <v>0</v>
      </c>
      <c r="J22" s="87" t="b">
        <v>0</v>
      </c>
      <c r="K22" s="87" t="b">
        <v>0</v>
      </c>
      <c r="L22" s="87" t="b">
        <v>0</v>
      </c>
    </row>
    <row r="23" spans="1:12" ht="15">
      <c r="A23" s="87" t="s">
        <v>1845</v>
      </c>
      <c r="B23" s="87" t="s">
        <v>1846</v>
      </c>
      <c r="C23" s="87">
        <v>11</v>
      </c>
      <c r="D23" s="131">
        <v>0.005285944561185229</v>
      </c>
      <c r="E23" s="131">
        <v>1.9732696772753926</v>
      </c>
      <c r="F23" s="87" t="s">
        <v>780</v>
      </c>
      <c r="G23" s="87" t="b">
        <v>0</v>
      </c>
      <c r="H23" s="87" t="b">
        <v>0</v>
      </c>
      <c r="I23" s="87" t="b">
        <v>0</v>
      </c>
      <c r="J23" s="87" t="b">
        <v>0</v>
      </c>
      <c r="K23" s="87" t="b">
        <v>0</v>
      </c>
      <c r="L23" s="87" t="b">
        <v>0</v>
      </c>
    </row>
    <row r="24" spans="1:12" ht="15">
      <c r="A24" s="87" t="s">
        <v>773</v>
      </c>
      <c r="B24" s="87" t="s">
        <v>1957</v>
      </c>
      <c r="C24" s="87">
        <v>10</v>
      </c>
      <c r="D24" s="131">
        <v>0.00500673043621211</v>
      </c>
      <c r="E24" s="131">
        <v>2.2106305930699968</v>
      </c>
      <c r="F24" s="87" t="s">
        <v>780</v>
      </c>
      <c r="G24" s="87" t="b">
        <v>0</v>
      </c>
      <c r="H24" s="87" t="b">
        <v>0</v>
      </c>
      <c r="I24" s="87" t="b">
        <v>0</v>
      </c>
      <c r="J24" s="87" t="b">
        <v>0</v>
      </c>
      <c r="K24" s="87" t="b">
        <v>0</v>
      </c>
      <c r="L24" s="87" t="b">
        <v>0</v>
      </c>
    </row>
    <row r="25" spans="1:12" ht="15">
      <c r="A25" s="87" t="s">
        <v>1957</v>
      </c>
      <c r="B25" s="87" t="s">
        <v>726</v>
      </c>
      <c r="C25" s="87">
        <v>10</v>
      </c>
      <c r="D25" s="131">
        <v>0.00500673043621211</v>
      </c>
      <c r="E25" s="131">
        <v>1.5189598274754772</v>
      </c>
      <c r="F25" s="87" t="s">
        <v>780</v>
      </c>
      <c r="G25" s="87" t="b">
        <v>0</v>
      </c>
      <c r="H25" s="87" t="b">
        <v>0</v>
      </c>
      <c r="I25" s="87" t="b">
        <v>0</v>
      </c>
      <c r="J25" s="87" t="b">
        <v>0</v>
      </c>
      <c r="K25" s="87" t="b">
        <v>0</v>
      </c>
      <c r="L25" s="87" t="b">
        <v>0</v>
      </c>
    </row>
    <row r="26" spans="1:12" ht="15">
      <c r="A26" s="87" t="s">
        <v>1958</v>
      </c>
      <c r="B26" s="87" t="s">
        <v>656</v>
      </c>
      <c r="C26" s="87">
        <v>9</v>
      </c>
      <c r="D26" s="131">
        <v>0.004706357691737822</v>
      </c>
      <c r="E26" s="131">
        <v>2.2106305930699968</v>
      </c>
      <c r="F26" s="87" t="s">
        <v>780</v>
      </c>
      <c r="G26" s="87" t="b">
        <v>1</v>
      </c>
      <c r="H26" s="87" t="b">
        <v>0</v>
      </c>
      <c r="I26" s="87" t="b">
        <v>0</v>
      </c>
      <c r="J26" s="87" t="b">
        <v>1</v>
      </c>
      <c r="K26" s="87" t="b">
        <v>0</v>
      </c>
      <c r="L26" s="87" t="b">
        <v>0</v>
      </c>
    </row>
    <row r="27" spans="1:12" ht="15">
      <c r="A27" s="87" t="s">
        <v>1844</v>
      </c>
      <c r="B27" s="87" t="s">
        <v>1959</v>
      </c>
      <c r="C27" s="87">
        <v>9</v>
      </c>
      <c r="D27" s="131">
        <v>0.004706357691737822</v>
      </c>
      <c r="E27" s="131">
        <v>1.8748384911468035</v>
      </c>
      <c r="F27" s="87" t="s">
        <v>780</v>
      </c>
      <c r="G27" s="87" t="b">
        <v>0</v>
      </c>
      <c r="H27" s="87" t="b">
        <v>0</v>
      </c>
      <c r="I27" s="87" t="b">
        <v>0</v>
      </c>
      <c r="J27" s="87" t="b">
        <v>0</v>
      </c>
      <c r="K27" s="87" t="b">
        <v>0</v>
      </c>
      <c r="L27" s="87" t="b">
        <v>0</v>
      </c>
    </row>
    <row r="28" spans="1:12" ht="15">
      <c r="A28" s="87" t="s">
        <v>1960</v>
      </c>
      <c r="B28" s="87" t="s">
        <v>647</v>
      </c>
      <c r="C28" s="87">
        <v>8</v>
      </c>
      <c r="D28" s="131">
        <v>0.004382466111646949</v>
      </c>
      <c r="E28" s="131">
        <v>2.3355693296782967</v>
      </c>
      <c r="F28" s="87" t="s">
        <v>780</v>
      </c>
      <c r="G28" s="87" t="b">
        <v>0</v>
      </c>
      <c r="H28" s="87" t="b">
        <v>0</v>
      </c>
      <c r="I28" s="87" t="b">
        <v>0</v>
      </c>
      <c r="J28" s="87" t="b">
        <v>0</v>
      </c>
      <c r="K28" s="87" t="b">
        <v>0</v>
      </c>
      <c r="L28" s="87" t="b">
        <v>0</v>
      </c>
    </row>
    <row r="29" spans="1:12" ht="15">
      <c r="A29" s="87" t="s">
        <v>647</v>
      </c>
      <c r="B29" s="87" t="s">
        <v>728</v>
      </c>
      <c r="C29" s="87">
        <v>8</v>
      </c>
      <c r="D29" s="131">
        <v>0.004382466111646949</v>
      </c>
      <c r="E29" s="131">
        <v>2.23865931667024</v>
      </c>
      <c r="F29" s="87" t="s">
        <v>780</v>
      </c>
      <c r="G29" s="87" t="b">
        <v>0</v>
      </c>
      <c r="H29" s="87" t="b">
        <v>0</v>
      </c>
      <c r="I29" s="87" t="b">
        <v>0</v>
      </c>
      <c r="J29" s="87" t="b">
        <v>0</v>
      </c>
      <c r="K29" s="87" t="b">
        <v>0</v>
      </c>
      <c r="L29" s="87" t="b">
        <v>0</v>
      </c>
    </row>
    <row r="30" spans="1:12" ht="15">
      <c r="A30" s="87" t="s">
        <v>728</v>
      </c>
      <c r="B30" s="87" t="s">
        <v>1961</v>
      </c>
      <c r="C30" s="87">
        <v>8</v>
      </c>
      <c r="D30" s="131">
        <v>0.004382466111646949</v>
      </c>
      <c r="E30" s="131">
        <v>2.2898118391176214</v>
      </c>
      <c r="F30" s="87" t="s">
        <v>780</v>
      </c>
      <c r="G30" s="87" t="b">
        <v>0</v>
      </c>
      <c r="H30" s="87" t="b">
        <v>0</v>
      </c>
      <c r="I30" s="87" t="b">
        <v>0</v>
      </c>
      <c r="J30" s="87" t="b">
        <v>0</v>
      </c>
      <c r="K30" s="87" t="b">
        <v>1</v>
      </c>
      <c r="L30" s="87" t="b">
        <v>0</v>
      </c>
    </row>
    <row r="31" spans="1:12" ht="15">
      <c r="A31" s="87" t="s">
        <v>1961</v>
      </c>
      <c r="B31" s="87" t="s">
        <v>1962</v>
      </c>
      <c r="C31" s="87">
        <v>8</v>
      </c>
      <c r="D31" s="131">
        <v>0.004382466111646949</v>
      </c>
      <c r="E31" s="131">
        <v>2.3867218521256777</v>
      </c>
      <c r="F31" s="87" t="s">
        <v>780</v>
      </c>
      <c r="G31" s="87" t="b">
        <v>0</v>
      </c>
      <c r="H31" s="87" t="b">
        <v>1</v>
      </c>
      <c r="I31" s="87" t="b">
        <v>0</v>
      </c>
      <c r="J31" s="87" t="b">
        <v>0</v>
      </c>
      <c r="K31" s="87" t="b">
        <v>0</v>
      </c>
      <c r="L31" s="87" t="b">
        <v>0</v>
      </c>
    </row>
    <row r="32" spans="1:12" ht="15">
      <c r="A32" s="87" t="s">
        <v>1962</v>
      </c>
      <c r="B32" s="87" t="s">
        <v>623</v>
      </c>
      <c r="C32" s="87">
        <v>8</v>
      </c>
      <c r="D32" s="131">
        <v>0.004382466111646949</v>
      </c>
      <c r="E32" s="131">
        <v>2.2898118391176214</v>
      </c>
      <c r="F32" s="87" t="s">
        <v>780</v>
      </c>
      <c r="G32" s="87" t="b">
        <v>0</v>
      </c>
      <c r="H32" s="87" t="b">
        <v>0</v>
      </c>
      <c r="I32" s="87" t="b">
        <v>0</v>
      </c>
      <c r="J32" s="87" t="b">
        <v>0</v>
      </c>
      <c r="K32" s="87" t="b">
        <v>0</v>
      </c>
      <c r="L32" s="87" t="b">
        <v>0</v>
      </c>
    </row>
    <row r="33" spans="1:12" ht="15">
      <c r="A33" s="87" t="s">
        <v>623</v>
      </c>
      <c r="B33" s="87" t="s">
        <v>726</v>
      </c>
      <c r="C33" s="87">
        <v>8</v>
      </c>
      <c r="D33" s="131">
        <v>0.004382466111646949</v>
      </c>
      <c r="E33" s="131">
        <v>1.4220498144674207</v>
      </c>
      <c r="F33" s="87" t="s">
        <v>780</v>
      </c>
      <c r="G33" s="87" t="b">
        <v>0</v>
      </c>
      <c r="H33" s="87" t="b">
        <v>0</v>
      </c>
      <c r="I33" s="87" t="b">
        <v>0</v>
      </c>
      <c r="J33" s="87" t="b">
        <v>0</v>
      </c>
      <c r="K33" s="87" t="b">
        <v>0</v>
      </c>
      <c r="L33" s="87" t="b">
        <v>0</v>
      </c>
    </row>
    <row r="34" spans="1:12" ht="15">
      <c r="A34" s="87" t="s">
        <v>726</v>
      </c>
      <c r="B34" s="87" t="s">
        <v>1963</v>
      </c>
      <c r="C34" s="87">
        <v>8</v>
      </c>
      <c r="D34" s="131">
        <v>0.004382466111646949</v>
      </c>
      <c r="E34" s="131">
        <v>1.6665625487197209</v>
      </c>
      <c r="F34" s="87" t="s">
        <v>780</v>
      </c>
      <c r="G34" s="87" t="b">
        <v>0</v>
      </c>
      <c r="H34" s="87" t="b">
        <v>0</v>
      </c>
      <c r="I34" s="87" t="b">
        <v>0</v>
      </c>
      <c r="J34" s="87" t="b">
        <v>0</v>
      </c>
      <c r="K34" s="87" t="b">
        <v>0</v>
      </c>
      <c r="L34" s="87" t="b">
        <v>0</v>
      </c>
    </row>
    <row r="35" spans="1:12" ht="15">
      <c r="A35" s="87" t="s">
        <v>1963</v>
      </c>
      <c r="B35" s="87" t="s">
        <v>1848</v>
      </c>
      <c r="C35" s="87">
        <v>8</v>
      </c>
      <c r="D35" s="131">
        <v>0.004382466111646949</v>
      </c>
      <c r="E35" s="131">
        <v>1.9096005974060153</v>
      </c>
      <c r="F35" s="87" t="s">
        <v>780</v>
      </c>
      <c r="G35" s="87" t="b">
        <v>0</v>
      </c>
      <c r="H35" s="87" t="b">
        <v>0</v>
      </c>
      <c r="I35" s="87" t="b">
        <v>0</v>
      </c>
      <c r="J35" s="87" t="b">
        <v>0</v>
      </c>
      <c r="K35" s="87" t="b">
        <v>0</v>
      </c>
      <c r="L35" s="87" t="b">
        <v>0</v>
      </c>
    </row>
    <row r="36" spans="1:12" ht="15">
      <c r="A36" s="87" t="s">
        <v>1848</v>
      </c>
      <c r="B36" s="87" t="s">
        <v>1964</v>
      </c>
      <c r="C36" s="87">
        <v>8</v>
      </c>
      <c r="D36" s="131">
        <v>0.004382466111646949</v>
      </c>
      <c r="E36" s="131">
        <v>1.9280840031000286</v>
      </c>
      <c r="F36" s="87" t="s">
        <v>780</v>
      </c>
      <c r="G36" s="87" t="b">
        <v>0</v>
      </c>
      <c r="H36" s="87" t="b">
        <v>0</v>
      </c>
      <c r="I36" s="87" t="b">
        <v>0</v>
      </c>
      <c r="J36" s="87" t="b">
        <v>0</v>
      </c>
      <c r="K36" s="87" t="b">
        <v>0</v>
      </c>
      <c r="L36" s="87" t="b">
        <v>0</v>
      </c>
    </row>
    <row r="37" spans="1:12" ht="15">
      <c r="A37" s="87" t="s">
        <v>1964</v>
      </c>
      <c r="B37" s="87" t="s">
        <v>1958</v>
      </c>
      <c r="C37" s="87">
        <v>8</v>
      </c>
      <c r="D37" s="131">
        <v>0.004382466111646949</v>
      </c>
      <c r="E37" s="131">
        <v>2.3355693296782967</v>
      </c>
      <c r="F37" s="87" t="s">
        <v>780</v>
      </c>
      <c r="G37" s="87" t="b">
        <v>0</v>
      </c>
      <c r="H37" s="87" t="b">
        <v>0</v>
      </c>
      <c r="I37" s="87" t="b">
        <v>0</v>
      </c>
      <c r="J37" s="87" t="b">
        <v>1</v>
      </c>
      <c r="K37" s="87" t="b">
        <v>0</v>
      </c>
      <c r="L37" s="87" t="b">
        <v>0</v>
      </c>
    </row>
    <row r="38" spans="1:12" ht="15">
      <c r="A38" s="87" t="s">
        <v>656</v>
      </c>
      <c r="B38" s="87" t="s">
        <v>878</v>
      </c>
      <c r="C38" s="87">
        <v>8</v>
      </c>
      <c r="D38" s="131">
        <v>0.004382466111646949</v>
      </c>
      <c r="E38" s="131">
        <v>1.7335093383503342</v>
      </c>
      <c r="F38" s="87" t="s">
        <v>780</v>
      </c>
      <c r="G38" s="87" t="b">
        <v>1</v>
      </c>
      <c r="H38" s="87" t="b">
        <v>0</v>
      </c>
      <c r="I38" s="87" t="b">
        <v>0</v>
      </c>
      <c r="J38" s="87" t="b">
        <v>0</v>
      </c>
      <c r="K38" s="87" t="b">
        <v>0</v>
      </c>
      <c r="L38" s="87" t="b">
        <v>0</v>
      </c>
    </row>
    <row r="39" spans="1:12" ht="15">
      <c r="A39" s="87" t="s">
        <v>878</v>
      </c>
      <c r="B39" s="87" t="s">
        <v>1842</v>
      </c>
      <c r="C39" s="87">
        <v>8</v>
      </c>
      <c r="D39" s="131">
        <v>0.004382466111646949</v>
      </c>
      <c r="E39" s="131">
        <v>1.1894412940000585</v>
      </c>
      <c r="F39" s="87" t="s">
        <v>780</v>
      </c>
      <c r="G39" s="87" t="b">
        <v>0</v>
      </c>
      <c r="H39" s="87" t="b">
        <v>0</v>
      </c>
      <c r="I39" s="87" t="b">
        <v>0</v>
      </c>
      <c r="J39" s="87" t="b">
        <v>0</v>
      </c>
      <c r="K39" s="87" t="b">
        <v>0</v>
      </c>
      <c r="L39" s="87" t="b">
        <v>0</v>
      </c>
    </row>
    <row r="40" spans="1:12" ht="15">
      <c r="A40" s="87" t="s">
        <v>1843</v>
      </c>
      <c r="B40" s="87" t="s">
        <v>640</v>
      </c>
      <c r="C40" s="87">
        <v>8</v>
      </c>
      <c r="D40" s="131">
        <v>0.004382466111646949</v>
      </c>
      <c r="E40" s="131">
        <v>1.466990193814517</v>
      </c>
      <c r="F40" s="87" t="s">
        <v>780</v>
      </c>
      <c r="G40" s="87" t="b">
        <v>0</v>
      </c>
      <c r="H40" s="87" t="b">
        <v>0</v>
      </c>
      <c r="I40" s="87" t="b">
        <v>0</v>
      </c>
      <c r="J40" s="87" t="b">
        <v>0</v>
      </c>
      <c r="K40" s="87" t="b">
        <v>0</v>
      </c>
      <c r="L40" s="87" t="b">
        <v>0</v>
      </c>
    </row>
    <row r="41" spans="1:12" ht="15">
      <c r="A41" s="87" t="s">
        <v>640</v>
      </c>
      <c r="B41" s="87" t="s">
        <v>1844</v>
      </c>
      <c r="C41" s="87">
        <v>8</v>
      </c>
      <c r="D41" s="131">
        <v>0.004382466111646949</v>
      </c>
      <c r="E41" s="131">
        <v>1.631800442460509</v>
      </c>
      <c r="F41" s="87" t="s">
        <v>780</v>
      </c>
      <c r="G41" s="87" t="b">
        <v>0</v>
      </c>
      <c r="H41" s="87" t="b">
        <v>0</v>
      </c>
      <c r="I41" s="87" t="b">
        <v>0</v>
      </c>
      <c r="J41" s="87" t="b">
        <v>0</v>
      </c>
      <c r="K41" s="87" t="b">
        <v>0</v>
      </c>
      <c r="L41" s="87" t="b">
        <v>0</v>
      </c>
    </row>
    <row r="42" spans="1:12" ht="15">
      <c r="A42" s="87" t="s">
        <v>1959</v>
      </c>
      <c r="B42" s="87" t="s">
        <v>752</v>
      </c>
      <c r="C42" s="87">
        <v>8</v>
      </c>
      <c r="D42" s="131">
        <v>0.004382466111646949</v>
      </c>
      <c r="E42" s="131">
        <v>2.3355693296782967</v>
      </c>
      <c r="F42" s="87" t="s">
        <v>780</v>
      </c>
      <c r="G42" s="87" t="b">
        <v>0</v>
      </c>
      <c r="H42" s="87" t="b">
        <v>0</v>
      </c>
      <c r="I42" s="87" t="b">
        <v>0</v>
      </c>
      <c r="J42" s="87" t="b">
        <v>0</v>
      </c>
      <c r="K42" s="87" t="b">
        <v>0</v>
      </c>
      <c r="L42" s="87" t="b">
        <v>0</v>
      </c>
    </row>
    <row r="43" spans="1:12" ht="15">
      <c r="A43" s="87" t="s">
        <v>752</v>
      </c>
      <c r="B43" s="87" t="s">
        <v>604</v>
      </c>
      <c r="C43" s="87">
        <v>8</v>
      </c>
      <c r="D43" s="131">
        <v>0.004382466111646949</v>
      </c>
      <c r="E43" s="131">
        <v>2.1594780706226153</v>
      </c>
      <c r="F43" s="87" t="s">
        <v>780</v>
      </c>
      <c r="G43" s="87" t="b">
        <v>0</v>
      </c>
      <c r="H43" s="87" t="b">
        <v>0</v>
      </c>
      <c r="I43" s="87" t="b">
        <v>0</v>
      </c>
      <c r="J43" s="87" t="b">
        <v>0</v>
      </c>
      <c r="K43" s="87" t="b">
        <v>0</v>
      </c>
      <c r="L43" s="87" t="b">
        <v>0</v>
      </c>
    </row>
    <row r="44" spans="1:12" ht="15">
      <c r="A44" s="87" t="s">
        <v>658</v>
      </c>
      <c r="B44" s="87" t="s">
        <v>659</v>
      </c>
      <c r="C44" s="87">
        <v>4</v>
      </c>
      <c r="D44" s="131">
        <v>0.0027768945259868624</v>
      </c>
      <c r="E44" s="131">
        <v>2.5116605887339776</v>
      </c>
      <c r="F44" s="87" t="s">
        <v>780</v>
      </c>
      <c r="G44" s="87" t="b">
        <v>0</v>
      </c>
      <c r="H44" s="87" t="b">
        <v>0</v>
      </c>
      <c r="I44" s="87" t="b">
        <v>0</v>
      </c>
      <c r="J44" s="87" t="b">
        <v>0</v>
      </c>
      <c r="K44" s="87" t="b">
        <v>0</v>
      </c>
      <c r="L44" s="87" t="b">
        <v>0</v>
      </c>
    </row>
    <row r="45" spans="1:12" ht="15">
      <c r="A45" s="87" t="s">
        <v>721</v>
      </c>
      <c r="B45" s="87" t="s">
        <v>256</v>
      </c>
      <c r="C45" s="87">
        <v>4</v>
      </c>
      <c r="D45" s="131">
        <v>0.0027768945259868624</v>
      </c>
      <c r="E45" s="131">
        <v>2.046773790431327</v>
      </c>
      <c r="F45" s="87" t="s">
        <v>780</v>
      </c>
      <c r="G45" s="87" t="b">
        <v>0</v>
      </c>
      <c r="H45" s="87" t="b">
        <v>0</v>
      </c>
      <c r="I45" s="87" t="b">
        <v>0</v>
      </c>
      <c r="J45" s="87" t="b">
        <v>0</v>
      </c>
      <c r="K45" s="87" t="b">
        <v>0</v>
      </c>
      <c r="L45" s="87" t="b">
        <v>0</v>
      </c>
    </row>
    <row r="46" spans="1:12" ht="15">
      <c r="A46" s="87" t="s">
        <v>672</v>
      </c>
      <c r="B46" s="87" t="s">
        <v>610</v>
      </c>
      <c r="C46" s="87">
        <v>4</v>
      </c>
      <c r="D46" s="131">
        <v>0.0027768945259868624</v>
      </c>
      <c r="E46" s="131">
        <v>2.1594780706226153</v>
      </c>
      <c r="F46" s="87" t="s">
        <v>780</v>
      </c>
      <c r="G46" s="87" t="b">
        <v>0</v>
      </c>
      <c r="H46" s="87" t="b">
        <v>0</v>
      </c>
      <c r="I46" s="87" t="b">
        <v>0</v>
      </c>
      <c r="J46" s="87" t="b">
        <v>0</v>
      </c>
      <c r="K46" s="87" t="b">
        <v>0</v>
      </c>
      <c r="L46" s="87" t="b">
        <v>0</v>
      </c>
    </row>
    <row r="47" spans="1:12" ht="15">
      <c r="A47" s="87" t="s">
        <v>687</v>
      </c>
      <c r="B47" s="87" t="s">
        <v>657</v>
      </c>
      <c r="C47" s="87">
        <v>4</v>
      </c>
      <c r="D47" s="131">
        <v>0.0027768945259868624</v>
      </c>
      <c r="E47" s="131">
        <v>2.687751847789659</v>
      </c>
      <c r="F47" s="87" t="s">
        <v>780</v>
      </c>
      <c r="G47" s="87" t="b">
        <v>0</v>
      </c>
      <c r="H47" s="87" t="b">
        <v>0</v>
      </c>
      <c r="I47" s="87" t="b">
        <v>0</v>
      </c>
      <c r="J47" s="87" t="b">
        <v>0</v>
      </c>
      <c r="K47" s="87" t="b">
        <v>0</v>
      </c>
      <c r="L47" s="87" t="b">
        <v>0</v>
      </c>
    </row>
    <row r="48" spans="1:12" ht="15">
      <c r="A48" s="87" t="s">
        <v>1968</v>
      </c>
      <c r="B48" s="87" t="s">
        <v>773</v>
      </c>
      <c r="C48" s="87">
        <v>4</v>
      </c>
      <c r="D48" s="131">
        <v>0.0027768945259868624</v>
      </c>
      <c r="E48" s="131">
        <v>2.11372058006194</v>
      </c>
      <c r="F48" s="87" t="s">
        <v>780</v>
      </c>
      <c r="G48" s="87" t="b">
        <v>0</v>
      </c>
      <c r="H48" s="87" t="b">
        <v>0</v>
      </c>
      <c r="I48" s="87" t="b">
        <v>0</v>
      </c>
      <c r="J48" s="87" t="b">
        <v>0</v>
      </c>
      <c r="K48" s="87" t="b">
        <v>0</v>
      </c>
      <c r="L48" s="87" t="b">
        <v>0</v>
      </c>
    </row>
    <row r="49" spans="1:12" ht="15">
      <c r="A49" s="87" t="s">
        <v>1841</v>
      </c>
      <c r="B49" s="87" t="s">
        <v>1972</v>
      </c>
      <c r="C49" s="87">
        <v>3</v>
      </c>
      <c r="D49" s="131">
        <v>0.002264974498490584</v>
      </c>
      <c r="E49" s="131">
        <v>1.6208050581590459</v>
      </c>
      <c r="F49" s="87" t="s">
        <v>780</v>
      </c>
      <c r="G49" s="87" t="b">
        <v>0</v>
      </c>
      <c r="H49" s="87" t="b">
        <v>0</v>
      </c>
      <c r="I49" s="87" t="b">
        <v>0</v>
      </c>
      <c r="J49" s="87" t="b">
        <v>0</v>
      </c>
      <c r="K49" s="87" t="b">
        <v>0</v>
      </c>
      <c r="L49" s="87" t="b">
        <v>0</v>
      </c>
    </row>
    <row r="50" spans="1:12" ht="15">
      <c r="A50" s="87" t="s">
        <v>654</v>
      </c>
      <c r="B50" s="87" t="s">
        <v>1973</v>
      </c>
      <c r="C50" s="87">
        <v>3</v>
      </c>
      <c r="D50" s="131">
        <v>0.0025219169971126875</v>
      </c>
      <c r="E50" s="131">
        <v>2.2106305930699968</v>
      </c>
      <c r="F50" s="87" t="s">
        <v>780</v>
      </c>
      <c r="G50" s="87" t="b">
        <v>0</v>
      </c>
      <c r="H50" s="87" t="b">
        <v>0</v>
      </c>
      <c r="I50" s="87" t="b">
        <v>0</v>
      </c>
      <c r="J50" s="87" t="b">
        <v>0</v>
      </c>
      <c r="K50" s="87" t="b">
        <v>0</v>
      </c>
      <c r="L50" s="87" t="b">
        <v>0</v>
      </c>
    </row>
    <row r="51" spans="1:12" ht="15">
      <c r="A51" s="87" t="s">
        <v>256</v>
      </c>
      <c r="B51" s="87" t="s">
        <v>721</v>
      </c>
      <c r="C51" s="87">
        <v>3</v>
      </c>
      <c r="D51" s="131">
        <v>0.002264974498490584</v>
      </c>
      <c r="E51" s="131">
        <v>1.9675925443837021</v>
      </c>
      <c r="F51" s="87" t="s">
        <v>780</v>
      </c>
      <c r="G51" s="87" t="b">
        <v>0</v>
      </c>
      <c r="H51" s="87" t="b">
        <v>0</v>
      </c>
      <c r="I51" s="87" t="b">
        <v>0</v>
      </c>
      <c r="J51" s="87" t="b">
        <v>0</v>
      </c>
      <c r="K51" s="87" t="b">
        <v>0</v>
      </c>
      <c r="L51" s="87" t="b">
        <v>0</v>
      </c>
    </row>
    <row r="52" spans="1:12" ht="15">
      <c r="A52" s="87" t="s">
        <v>1974</v>
      </c>
      <c r="B52" s="87" t="s">
        <v>1847</v>
      </c>
      <c r="C52" s="87">
        <v>3</v>
      </c>
      <c r="D52" s="131">
        <v>0.002264974498490584</v>
      </c>
      <c r="E52" s="131">
        <v>2.2106305930699968</v>
      </c>
      <c r="F52" s="87" t="s">
        <v>780</v>
      </c>
      <c r="G52" s="87" t="b">
        <v>0</v>
      </c>
      <c r="H52" s="87" t="b">
        <v>0</v>
      </c>
      <c r="I52" s="87" t="b">
        <v>0</v>
      </c>
      <c r="J52" s="87" t="b">
        <v>0</v>
      </c>
      <c r="K52" s="87" t="b">
        <v>0</v>
      </c>
      <c r="L52" s="87" t="b">
        <v>0</v>
      </c>
    </row>
    <row r="53" spans="1:12" ht="15">
      <c r="A53" s="87" t="s">
        <v>1846</v>
      </c>
      <c r="B53" s="87" t="s">
        <v>1966</v>
      </c>
      <c r="C53" s="87">
        <v>3</v>
      </c>
      <c r="D53" s="131">
        <v>0.002264974498490584</v>
      </c>
      <c r="E53" s="131">
        <v>2.2228650494870084</v>
      </c>
      <c r="F53" s="87" t="s">
        <v>780</v>
      </c>
      <c r="G53" s="87" t="b">
        <v>0</v>
      </c>
      <c r="H53" s="87" t="b">
        <v>0</v>
      </c>
      <c r="I53" s="87" t="b">
        <v>0</v>
      </c>
      <c r="J53" s="87" t="b">
        <v>0</v>
      </c>
      <c r="K53" s="87" t="b">
        <v>0</v>
      </c>
      <c r="L53" s="87" t="b">
        <v>0</v>
      </c>
    </row>
    <row r="54" spans="1:12" ht="15">
      <c r="A54" s="87" t="s">
        <v>1966</v>
      </c>
      <c r="B54" s="87" t="s">
        <v>1261</v>
      </c>
      <c r="C54" s="87">
        <v>3</v>
      </c>
      <c r="D54" s="131">
        <v>0.002264974498490584</v>
      </c>
      <c r="E54" s="131">
        <v>2.812690584397959</v>
      </c>
      <c r="F54" s="87" t="s">
        <v>780</v>
      </c>
      <c r="G54" s="87" t="b">
        <v>0</v>
      </c>
      <c r="H54" s="87" t="b">
        <v>0</v>
      </c>
      <c r="I54" s="87" t="b">
        <v>0</v>
      </c>
      <c r="J54" s="87" t="b">
        <v>0</v>
      </c>
      <c r="K54" s="87" t="b">
        <v>0</v>
      </c>
      <c r="L54" s="87" t="b">
        <v>0</v>
      </c>
    </row>
    <row r="55" spans="1:12" ht="15">
      <c r="A55" s="87" t="s">
        <v>253</v>
      </c>
      <c r="B55" s="87" t="s">
        <v>726</v>
      </c>
      <c r="C55" s="87">
        <v>3</v>
      </c>
      <c r="D55" s="131">
        <v>0.002264974498490584</v>
      </c>
      <c r="E55" s="131">
        <v>0.8499530465169016</v>
      </c>
      <c r="F55" s="87" t="s">
        <v>780</v>
      </c>
      <c r="G55" s="87" t="b">
        <v>0</v>
      </c>
      <c r="H55" s="87" t="b">
        <v>0</v>
      </c>
      <c r="I55" s="87" t="b">
        <v>0</v>
      </c>
      <c r="J55" s="87" t="b">
        <v>0</v>
      </c>
      <c r="K55" s="87" t="b">
        <v>0</v>
      </c>
      <c r="L55" s="87" t="b">
        <v>0</v>
      </c>
    </row>
    <row r="56" spans="1:12" ht="15">
      <c r="A56" s="87" t="s">
        <v>239</v>
      </c>
      <c r="B56" s="87" t="s">
        <v>251</v>
      </c>
      <c r="C56" s="87">
        <v>3</v>
      </c>
      <c r="D56" s="131">
        <v>0.002264974498490584</v>
      </c>
      <c r="E56" s="131">
        <v>1.771297899239734</v>
      </c>
      <c r="F56" s="87" t="s">
        <v>780</v>
      </c>
      <c r="G56" s="87" t="b">
        <v>0</v>
      </c>
      <c r="H56" s="87" t="b">
        <v>0</v>
      </c>
      <c r="I56" s="87" t="b">
        <v>0</v>
      </c>
      <c r="J56" s="87" t="b">
        <v>0</v>
      </c>
      <c r="K56" s="87" t="b">
        <v>0</v>
      </c>
      <c r="L56" s="87" t="b">
        <v>0</v>
      </c>
    </row>
    <row r="57" spans="1:12" ht="15">
      <c r="A57" s="87" t="s">
        <v>706</v>
      </c>
      <c r="B57" s="87" t="s">
        <v>756</v>
      </c>
      <c r="C57" s="87">
        <v>3</v>
      </c>
      <c r="D57" s="131">
        <v>0.002264974498490584</v>
      </c>
      <c r="E57" s="131">
        <v>2.1648731025093215</v>
      </c>
      <c r="F57" s="87" t="s">
        <v>780</v>
      </c>
      <c r="G57" s="87" t="b">
        <v>0</v>
      </c>
      <c r="H57" s="87" t="b">
        <v>0</v>
      </c>
      <c r="I57" s="87" t="b">
        <v>0</v>
      </c>
      <c r="J57" s="87" t="b">
        <v>0</v>
      </c>
      <c r="K57" s="87" t="b">
        <v>0</v>
      </c>
      <c r="L57" s="87" t="b">
        <v>0</v>
      </c>
    </row>
    <row r="58" spans="1:12" ht="15">
      <c r="A58" s="87" t="s">
        <v>693</v>
      </c>
      <c r="B58" s="87" t="s">
        <v>544</v>
      </c>
      <c r="C58" s="87">
        <v>3</v>
      </c>
      <c r="D58" s="131">
        <v>0.002264974498490584</v>
      </c>
      <c r="E58" s="131">
        <v>1.5850895058925114</v>
      </c>
      <c r="F58" s="87" t="s">
        <v>780</v>
      </c>
      <c r="G58" s="87" t="b">
        <v>0</v>
      </c>
      <c r="H58" s="87" t="b">
        <v>0</v>
      </c>
      <c r="I58" s="87" t="b">
        <v>0</v>
      </c>
      <c r="J58" s="87" t="b">
        <v>0</v>
      </c>
      <c r="K58" s="87" t="b">
        <v>0</v>
      </c>
      <c r="L58" s="87" t="b">
        <v>0</v>
      </c>
    </row>
    <row r="59" spans="1:12" ht="15">
      <c r="A59" s="87" t="s">
        <v>239</v>
      </c>
      <c r="B59" s="87" t="s">
        <v>243</v>
      </c>
      <c r="C59" s="87">
        <v>3</v>
      </c>
      <c r="D59" s="131">
        <v>0.002264974498490584</v>
      </c>
      <c r="E59" s="131">
        <v>2.2484191539593965</v>
      </c>
      <c r="F59" s="87" t="s">
        <v>780</v>
      </c>
      <c r="G59" s="87" t="b">
        <v>0</v>
      </c>
      <c r="H59" s="87" t="b">
        <v>0</v>
      </c>
      <c r="I59" s="87" t="b">
        <v>0</v>
      </c>
      <c r="J59" s="87" t="b">
        <v>0</v>
      </c>
      <c r="K59" s="87" t="b">
        <v>0</v>
      </c>
      <c r="L59" s="87" t="b">
        <v>0</v>
      </c>
    </row>
    <row r="60" spans="1:12" ht="15">
      <c r="A60" s="87" t="s">
        <v>688</v>
      </c>
      <c r="B60" s="87" t="s">
        <v>710</v>
      </c>
      <c r="C60" s="87">
        <v>3</v>
      </c>
      <c r="D60" s="131">
        <v>0.002264974498490584</v>
      </c>
      <c r="E60" s="131">
        <v>1.9096005974060155</v>
      </c>
      <c r="F60" s="87" t="s">
        <v>780</v>
      </c>
      <c r="G60" s="87" t="b">
        <v>0</v>
      </c>
      <c r="H60" s="87" t="b">
        <v>0</v>
      </c>
      <c r="I60" s="87" t="b">
        <v>0</v>
      </c>
      <c r="J60" s="87" t="b">
        <v>0</v>
      </c>
      <c r="K60" s="87" t="b">
        <v>0</v>
      </c>
      <c r="L60" s="87" t="b">
        <v>0</v>
      </c>
    </row>
    <row r="61" spans="1:12" ht="15">
      <c r="A61" s="87" t="s">
        <v>710</v>
      </c>
      <c r="B61" s="87" t="s">
        <v>726</v>
      </c>
      <c r="C61" s="87">
        <v>3</v>
      </c>
      <c r="D61" s="131">
        <v>0.002264974498490584</v>
      </c>
      <c r="E61" s="131">
        <v>1.3940210908671773</v>
      </c>
      <c r="F61" s="87" t="s">
        <v>780</v>
      </c>
      <c r="G61" s="87" t="b">
        <v>0</v>
      </c>
      <c r="H61" s="87" t="b">
        <v>0</v>
      </c>
      <c r="I61" s="87" t="b">
        <v>0</v>
      </c>
      <c r="J61" s="87" t="b">
        <v>0</v>
      </c>
      <c r="K61" s="87" t="b">
        <v>0</v>
      </c>
      <c r="L61" s="87" t="b">
        <v>0</v>
      </c>
    </row>
    <row r="62" spans="1:12" ht="15">
      <c r="A62" s="87" t="s">
        <v>726</v>
      </c>
      <c r="B62" s="87" t="s">
        <v>638</v>
      </c>
      <c r="C62" s="87">
        <v>3</v>
      </c>
      <c r="D62" s="131">
        <v>0.002264974498490584</v>
      </c>
      <c r="E62" s="131">
        <v>1.6665625487197209</v>
      </c>
      <c r="F62" s="87" t="s">
        <v>780</v>
      </c>
      <c r="G62" s="87" t="b">
        <v>0</v>
      </c>
      <c r="H62" s="87" t="b">
        <v>0</v>
      </c>
      <c r="I62" s="87" t="b">
        <v>0</v>
      </c>
      <c r="J62" s="87" t="b">
        <v>0</v>
      </c>
      <c r="K62" s="87" t="b">
        <v>0</v>
      </c>
      <c r="L62" s="87" t="b">
        <v>0</v>
      </c>
    </row>
    <row r="63" spans="1:12" ht="15">
      <c r="A63" s="87" t="s">
        <v>638</v>
      </c>
      <c r="B63" s="87" t="s">
        <v>601</v>
      </c>
      <c r="C63" s="87">
        <v>3</v>
      </c>
      <c r="D63" s="131">
        <v>0.002264974498490584</v>
      </c>
      <c r="E63" s="131">
        <v>2.812690584397959</v>
      </c>
      <c r="F63" s="87" t="s">
        <v>780</v>
      </c>
      <c r="G63" s="87" t="b">
        <v>0</v>
      </c>
      <c r="H63" s="87" t="b">
        <v>0</v>
      </c>
      <c r="I63" s="87" t="b">
        <v>0</v>
      </c>
      <c r="J63" s="87" t="b">
        <v>0</v>
      </c>
      <c r="K63" s="87" t="b">
        <v>0</v>
      </c>
      <c r="L63" s="87" t="b">
        <v>0</v>
      </c>
    </row>
    <row r="64" spans="1:12" ht="15">
      <c r="A64" s="87" t="s">
        <v>601</v>
      </c>
      <c r="B64" s="87" t="s">
        <v>632</v>
      </c>
      <c r="C64" s="87">
        <v>3</v>
      </c>
      <c r="D64" s="131">
        <v>0.002264974498490584</v>
      </c>
      <c r="E64" s="131">
        <v>2.5116605887339776</v>
      </c>
      <c r="F64" s="87" t="s">
        <v>780</v>
      </c>
      <c r="G64" s="87" t="b">
        <v>0</v>
      </c>
      <c r="H64" s="87" t="b">
        <v>0</v>
      </c>
      <c r="I64" s="87" t="b">
        <v>0</v>
      </c>
      <c r="J64" s="87" t="b">
        <v>0</v>
      </c>
      <c r="K64" s="87" t="b">
        <v>0</v>
      </c>
      <c r="L64" s="87" t="b">
        <v>0</v>
      </c>
    </row>
    <row r="65" spans="1:12" ht="15">
      <c r="A65" s="87" t="s">
        <v>632</v>
      </c>
      <c r="B65" s="87" t="s">
        <v>711</v>
      </c>
      <c r="C65" s="87">
        <v>3</v>
      </c>
      <c r="D65" s="131">
        <v>0.002264974498490584</v>
      </c>
      <c r="E65" s="131">
        <v>2.5116605887339776</v>
      </c>
      <c r="F65" s="87" t="s">
        <v>780</v>
      </c>
      <c r="G65" s="87" t="b">
        <v>0</v>
      </c>
      <c r="H65" s="87" t="b">
        <v>0</v>
      </c>
      <c r="I65" s="87" t="b">
        <v>0</v>
      </c>
      <c r="J65" s="87" t="b">
        <v>0</v>
      </c>
      <c r="K65" s="87" t="b">
        <v>0</v>
      </c>
      <c r="L65" s="87" t="b">
        <v>0</v>
      </c>
    </row>
    <row r="66" spans="1:12" ht="15">
      <c r="A66" s="87" t="s">
        <v>711</v>
      </c>
      <c r="B66" s="87" t="s">
        <v>632</v>
      </c>
      <c r="C66" s="87">
        <v>3</v>
      </c>
      <c r="D66" s="131">
        <v>0.002264974498490584</v>
      </c>
      <c r="E66" s="131">
        <v>2.5116605887339776</v>
      </c>
      <c r="F66" s="87" t="s">
        <v>780</v>
      </c>
      <c r="G66" s="87" t="b">
        <v>0</v>
      </c>
      <c r="H66" s="87" t="b">
        <v>0</v>
      </c>
      <c r="I66" s="87" t="b">
        <v>0</v>
      </c>
      <c r="J66" s="87" t="b">
        <v>0</v>
      </c>
      <c r="K66" s="87" t="b">
        <v>0</v>
      </c>
      <c r="L66" s="87" t="b">
        <v>0</v>
      </c>
    </row>
    <row r="67" spans="1:12" ht="15">
      <c r="A67" s="87" t="s">
        <v>632</v>
      </c>
      <c r="B67" s="87" t="s">
        <v>714</v>
      </c>
      <c r="C67" s="87">
        <v>3</v>
      </c>
      <c r="D67" s="131">
        <v>0.002264974498490584</v>
      </c>
      <c r="E67" s="131">
        <v>2.2898118391176214</v>
      </c>
      <c r="F67" s="87" t="s">
        <v>780</v>
      </c>
      <c r="G67" s="87" t="b">
        <v>0</v>
      </c>
      <c r="H67" s="87" t="b">
        <v>0</v>
      </c>
      <c r="I67" s="87" t="b">
        <v>0</v>
      </c>
      <c r="J67" s="87" t="b">
        <v>0</v>
      </c>
      <c r="K67" s="87" t="b">
        <v>0</v>
      </c>
      <c r="L67" s="87" t="b">
        <v>0</v>
      </c>
    </row>
    <row r="68" spans="1:12" ht="15">
      <c r="A68" s="87" t="s">
        <v>714</v>
      </c>
      <c r="B68" s="87" t="s">
        <v>754</v>
      </c>
      <c r="C68" s="87">
        <v>3</v>
      </c>
      <c r="D68" s="131">
        <v>0.002264974498490584</v>
      </c>
      <c r="E68" s="131">
        <v>2.4659030981733028</v>
      </c>
      <c r="F68" s="87" t="s">
        <v>780</v>
      </c>
      <c r="G68" s="87" t="b">
        <v>0</v>
      </c>
      <c r="H68" s="87" t="b">
        <v>0</v>
      </c>
      <c r="I68" s="87" t="b">
        <v>0</v>
      </c>
      <c r="J68" s="87" t="b">
        <v>0</v>
      </c>
      <c r="K68" s="87" t="b">
        <v>0</v>
      </c>
      <c r="L68" s="87" t="b">
        <v>0</v>
      </c>
    </row>
    <row r="69" spans="1:12" ht="15">
      <c r="A69" s="87" t="s">
        <v>754</v>
      </c>
      <c r="B69" s="87" t="s">
        <v>776</v>
      </c>
      <c r="C69" s="87">
        <v>3</v>
      </c>
      <c r="D69" s="131">
        <v>0.002264974498490584</v>
      </c>
      <c r="E69" s="131">
        <v>2.687751847789659</v>
      </c>
      <c r="F69" s="87" t="s">
        <v>780</v>
      </c>
      <c r="G69" s="87" t="b">
        <v>0</v>
      </c>
      <c r="H69" s="87" t="b">
        <v>0</v>
      </c>
      <c r="I69" s="87" t="b">
        <v>0</v>
      </c>
      <c r="J69" s="87" t="b">
        <v>0</v>
      </c>
      <c r="K69" s="87" t="b">
        <v>0</v>
      </c>
      <c r="L69" s="87" t="b">
        <v>0</v>
      </c>
    </row>
    <row r="70" spans="1:12" ht="15">
      <c r="A70" s="87" t="s">
        <v>776</v>
      </c>
      <c r="B70" s="87" t="s">
        <v>1976</v>
      </c>
      <c r="C70" s="87">
        <v>3</v>
      </c>
      <c r="D70" s="131">
        <v>0.002264974498490584</v>
      </c>
      <c r="E70" s="131">
        <v>2.687751847789659</v>
      </c>
      <c r="F70" s="87" t="s">
        <v>780</v>
      </c>
      <c r="G70" s="87" t="b">
        <v>0</v>
      </c>
      <c r="H70" s="87" t="b">
        <v>0</v>
      </c>
      <c r="I70" s="87" t="b">
        <v>0</v>
      </c>
      <c r="J70" s="87" t="b">
        <v>0</v>
      </c>
      <c r="K70" s="87" t="b">
        <v>0</v>
      </c>
      <c r="L70" s="87" t="b">
        <v>0</v>
      </c>
    </row>
    <row r="71" spans="1:12" ht="15">
      <c r="A71" s="87" t="s">
        <v>1976</v>
      </c>
      <c r="B71" s="87" t="s">
        <v>744</v>
      </c>
      <c r="C71" s="87">
        <v>3</v>
      </c>
      <c r="D71" s="131">
        <v>0.002264974498490584</v>
      </c>
      <c r="E71" s="131">
        <v>2.4659030981733028</v>
      </c>
      <c r="F71" s="87" t="s">
        <v>780</v>
      </c>
      <c r="G71" s="87" t="b">
        <v>0</v>
      </c>
      <c r="H71" s="87" t="b">
        <v>0</v>
      </c>
      <c r="I71" s="87" t="b">
        <v>0</v>
      </c>
      <c r="J71" s="87" t="b">
        <v>0</v>
      </c>
      <c r="K71" s="87" t="b">
        <v>0</v>
      </c>
      <c r="L71" s="87" t="b">
        <v>0</v>
      </c>
    </row>
    <row r="72" spans="1:12" ht="15">
      <c r="A72" s="87" t="s">
        <v>744</v>
      </c>
      <c r="B72" s="87" t="s">
        <v>672</v>
      </c>
      <c r="C72" s="87">
        <v>3</v>
      </c>
      <c r="D72" s="131">
        <v>0.002264974498490584</v>
      </c>
      <c r="E72" s="131">
        <v>2.2898118391176214</v>
      </c>
      <c r="F72" s="87" t="s">
        <v>780</v>
      </c>
      <c r="G72" s="87" t="b">
        <v>0</v>
      </c>
      <c r="H72" s="87" t="b">
        <v>0</v>
      </c>
      <c r="I72" s="87" t="b">
        <v>0</v>
      </c>
      <c r="J72" s="87" t="b">
        <v>0</v>
      </c>
      <c r="K72" s="87" t="b">
        <v>0</v>
      </c>
      <c r="L72" s="87" t="b">
        <v>0</v>
      </c>
    </row>
    <row r="73" spans="1:12" ht="15">
      <c r="A73" s="87" t="s">
        <v>622</v>
      </c>
      <c r="B73" s="87" t="s">
        <v>600</v>
      </c>
      <c r="C73" s="87">
        <v>3</v>
      </c>
      <c r="D73" s="131">
        <v>0.002264974498490584</v>
      </c>
      <c r="E73" s="131">
        <v>1.4702679035757529</v>
      </c>
      <c r="F73" s="87" t="s">
        <v>780</v>
      </c>
      <c r="G73" s="87" t="b">
        <v>0</v>
      </c>
      <c r="H73" s="87" t="b">
        <v>0</v>
      </c>
      <c r="I73" s="87" t="b">
        <v>0</v>
      </c>
      <c r="J73" s="87" t="b">
        <v>0</v>
      </c>
      <c r="K73" s="87" t="b">
        <v>0</v>
      </c>
      <c r="L73" s="87" t="b">
        <v>0</v>
      </c>
    </row>
    <row r="74" spans="1:12" ht="15">
      <c r="A74" s="87" t="s">
        <v>726</v>
      </c>
      <c r="B74" s="87" t="s">
        <v>253</v>
      </c>
      <c r="C74" s="87">
        <v>3</v>
      </c>
      <c r="D74" s="131">
        <v>0.002264974498490584</v>
      </c>
      <c r="E74" s="131">
        <v>1.1894412940000585</v>
      </c>
      <c r="F74" s="87" t="s">
        <v>780</v>
      </c>
      <c r="G74" s="87" t="b">
        <v>0</v>
      </c>
      <c r="H74" s="87" t="b">
        <v>0</v>
      </c>
      <c r="I74" s="87" t="b">
        <v>0</v>
      </c>
      <c r="J74" s="87" t="b">
        <v>0</v>
      </c>
      <c r="K74" s="87" t="b">
        <v>0</v>
      </c>
      <c r="L74" s="87" t="b">
        <v>0</v>
      </c>
    </row>
    <row r="75" spans="1:12" ht="15">
      <c r="A75" s="87" t="s">
        <v>700</v>
      </c>
      <c r="B75" s="87" t="s">
        <v>550</v>
      </c>
      <c r="C75" s="87">
        <v>2</v>
      </c>
      <c r="D75" s="131">
        <v>0.001681277998075125</v>
      </c>
      <c r="E75" s="131">
        <v>2.11372058006194</v>
      </c>
      <c r="F75" s="87" t="s">
        <v>780</v>
      </c>
      <c r="G75" s="87" t="b">
        <v>0</v>
      </c>
      <c r="H75" s="87" t="b">
        <v>0</v>
      </c>
      <c r="I75" s="87" t="b">
        <v>0</v>
      </c>
      <c r="J75" s="87" t="b">
        <v>0</v>
      </c>
      <c r="K75" s="87" t="b">
        <v>0</v>
      </c>
      <c r="L75" s="87" t="b">
        <v>0</v>
      </c>
    </row>
    <row r="76" spans="1:12" ht="15">
      <c r="A76" s="87" t="s">
        <v>550</v>
      </c>
      <c r="B76" s="87" t="s">
        <v>1994</v>
      </c>
      <c r="C76" s="87">
        <v>2</v>
      </c>
      <c r="D76" s="131">
        <v>0.001681277998075125</v>
      </c>
      <c r="E76" s="131">
        <v>2.2898118391176214</v>
      </c>
      <c r="F76" s="87" t="s">
        <v>780</v>
      </c>
      <c r="G76" s="87" t="b">
        <v>0</v>
      </c>
      <c r="H76" s="87" t="b">
        <v>0</v>
      </c>
      <c r="I76" s="87" t="b">
        <v>0</v>
      </c>
      <c r="J76" s="87" t="b">
        <v>0</v>
      </c>
      <c r="K76" s="87" t="b">
        <v>0</v>
      </c>
      <c r="L76" s="87" t="b">
        <v>0</v>
      </c>
    </row>
    <row r="77" spans="1:12" ht="15">
      <c r="A77" s="87" t="s">
        <v>612</v>
      </c>
      <c r="B77" s="87" t="s">
        <v>1980</v>
      </c>
      <c r="C77" s="87">
        <v>2</v>
      </c>
      <c r="D77" s="131">
        <v>0.001681277998075125</v>
      </c>
      <c r="E77" s="131">
        <v>2.2106305930699968</v>
      </c>
      <c r="F77" s="87" t="s">
        <v>780</v>
      </c>
      <c r="G77" s="87" t="b">
        <v>0</v>
      </c>
      <c r="H77" s="87" t="b">
        <v>0</v>
      </c>
      <c r="I77" s="87" t="b">
        <v>0</v>
      </c>
      <c r="J77" s="87" t="b">
        <v>1</v>
      </c>
      <c r="K77" s="87" t="b">
        <v>0</v>
      </c>
      <c r="L77" s="87" t="b">
        <v>0</v>
      </c>
    </row>
    <row r="78" spans="1:12" ht="15">
      <c r="A78" s="87" t="s">
        <v>750</v>
      </c>
      <c r="B78" s="87" t="s">
        <v>756</v>
      </c>
      <c r="C78" s="87">
        <v>2</v>
      </c>
      <c r="D78" s="131">
        <v>0.001681277998075125</v>
      </c>
      <c r="E78" s="131">
        <v>2.2898118391176214</v>
      </c>
      <c r="F78" s="87" t="s">
        <v>780</v>
      </c>
      <c r="G78" s="87" t="b">
        <v>0</v>
      </c>
      <c r="H78" s="87" t="b">
        <v>0</v>
      </c>
      <c r="I78" s="87" t="b">
        <v>0</v>
      </c>
      <c r="J78" s="87" t="b">
        <v>0</v>
      </c>
      <c r="K78" s="87" t="b">
        <v>0</v>
      </c>
      <c r="L78" s="87" t="b">
        <v>0</v>
      </c>
    </row>
    <row r="79" spans="1:12" ht="15">
      <c r="A79" s="87" t="s">
        <v>674</v>
      </c>
      <c r="B79" s="87" t="s">
        <v>1998</v>
      </c>
      <c r="C79" s="87">
        <v>2</v>
      </c>
      <c r="D79" s="131">
        <v>0.001681277998075125</v>
      </c>
      <c r="E79" s="131">
        <v>2.687751847789659</v>
      </c>
      <c r="F79" s="87" t="s">
        <v>780</v>
      </c>
      <c r="G79" s="87" t="b">
        <v>0</v>
      </c>
      <c r="H79" s="87" t="b">
        <v>0</v>
      </c>
      <c r="I79" s="87" t="b">
        <v>0</v>
      </c>
      <c r="J79" s="87" t="b">
        <v>0</v>
      </c>
      <c r="K79" s="87" t="b">
        <v>0</v>
      </c>
      <c r="L79" s="87" t="b">
        <v>0</v>
      </c>
    </row>
    <row r="80" spans="1:12" ht="15">
      <c r="A80" s="87" t="s">
        <v>1998</v>
      </c>
      <c r="B80" s="87" t="s">
        <v>611</v>
      </c>
      <c r="C80" s="87">
        <v>2</v>
      </c>
      <c r="D80" s="131">
        <v>0.001681277998075125</v>
      </c>
      <c r="E80" s="131">
        <v>2.4447137991033645</v>
      </c>
      <c r="F80" s="87" t="s">
        <v>780</v>
      </c>
      <c r="G80" s="87" t="b">
        <v>0</v>
      </c>
      <c r="H80" s="87" t="b">
        <v>0</v>
      </c>
      <c r="I80" s="87" t="b">
        <v>0</v>
      </c>
      <c r="J80" s="87" t="b">
        <v>0</v>
      </c>
      <c r="K80" s="87" t="b">
        <v>0</v>
      </c>
      <c r="L80" s="87" t="b">
        <v>0</v>
      </c>
    </row>
    <row r="81" spans="1:12" ht="15">
      <c r="A81" s="87" t="s">
        <v>1233</v>
      </c>
      <c r="B81" s="87" t="s">
        <v>247</v>
      </c>
      <c r="C81" s="87">
        <v>2</v>
      </c>
      <c r="D81" s="131">
        <v>0.001681277998075125</v>
      </c>
      <c r="E81" s="131">
        <v>2.2106305930699968</v>
      </c>
      <c r="F81" s="87" t="s">
        <v>780</v>
      </c>
      <c r="G81" s="87" t="b">
        <v>0</v>
      </c>
      <c r="H81" s="87" t="b">
        <v>0</v>
      </c>
      <c r="I81" s="87" t="b">
        <v>0</v>
      </c>
      <c r="J81" s="87" t="b">
        <v>0</v>
      </c>
      <c r="K81" s="87" t="b">
        <v>0</v>
      </c>
      <c r="L81" s="87" t="b">
        <v>0</v>
      </c>
    </row>
    <row r="82" spans="1:12" ht="15">
      <c r="A82" s="87" t="s">
        <v>1263</v>
      </c>
      <c r="B82" s="87" t="s">
        <v>1233</v>
      </c>
      <c r="C82" s="87">
        <v>2</v>
      </c>
      <c r="D82" s="131">
        <v>0.001681277998075125</v>
      </c>
      <c r="E82" s="131">
        <v>2.1436838034393833</v>
      </c>
      <c r="F82" s="87" t="s">
        <v>780</v>
      </c>
      <c r="G82" s="87" t="b">
        <v>0</v>
      </c>
      <c r="H82" s="87" t="b">
        <v>0</v>
      </c>
      <c r="I82" s="87" t="b">
        <v>0</v>
      </c>
      <c r="J82" s="87" t="b">
        <v>0</v>
      </c>
      <c r="K82" s="87" t="b">
        <v>0</v>
      </c>
      <c r="L82" s="87" t="b">
        <v>0</v>
      </c>
    </row>
    <row r="83" spans="1:12" ht="15">
      <c r="A83" s="87" t="s">
        <v>699</v>
      </c>
      <c r="B83" s="87" t="s">
        <v>654</v>
      </c>
      <c r="C83" s="87">
        <v>2</v>
      </c>
      <c r="D83" s="131">
        <v>0.001681277998075125</v>
      </c>
      <c r="E83" s="131">
        <v>1.7335093383503342</v>
      </c>
      <c r="F83" s="87" t="s">
        <v>780</v>
      </c>
      <c r="G83" s="87" t="b">
        <v>0</v>
      </c>
      <c r="H83" s="87" t="b">
        <v>0</v>
      </c>
      <c r="I83" s="87" t="b">
        <v>0</v>
      </c>
      <c r="J83" s="87" t="b">
        <v>0</v>
      </c>
      <c r="K83" s="87" t="b">
        <v>0</v>
      </c>
      <c r="L83" s="87" t="b">
        <v>0</v>
      </c>
    </row>
    <row r="84" spans="1:12" ht="15">
      <c r="A84" s="87" t="s">
        <v>2004</v>
      </c>
      <c r="B84" s="87" t="s">
        <v>663</v>
      </c>
      <c r="C84" s="87">
        <v>2</v>
      </c>
      <c r="D84" s="131">
        <v>0.001681277998075125</v>
      </c>
      <c r="E84" s="131">
        <v>2.812690584397959</v>
      </c>
      <c r="F84" s="87" t="s">
        <v>780</v>
      </c>
      <c r="G84" s="87" t="b">
        <v>0</v>
      </c>
      <c r="H84" s="87" t="b">
        <v>0</v>
      </c>
      <c r="I84" s="87" t="b">
        <v>0</v>
      </c>
      <c r="J84" s="87" t="b">
        <v>0</v>
      </c>
      <c r="K84" s="87" t="b">
        <v>0</v>
      </c>
      <c r="L84" s="87" t="b">
        <v>0</v>
      </c>
    </row>
    <row r="85" spans="1:12" ht="15">
      <c r="A85" s="87" t="s">
        <v>2006</v>
      </c>
      <c r="B85" s="87" t="s">
        <v>649</v>
      </c>
      <c r="C85" s="87">
        <v>2</v>
      </c>
      <c r="D85" s="131">
        <v>0.001681277998075125</v>
      </c>
      <c r="E85" s="131">
        <v>2.4447137991033645</v>
      </c>
      <c r="F85" s="87" t="s">
        <v>780</v>
      </c>
      <c r="G85" s="87" t="b">
        <v>0</v>
      </c>
      <c r="H85" s="87" t="b">
        <v>0</v>
      </c>
      <c r="I85" s="87" t="b">
        <v>0</v>
      </c>
      <c r="J85" s="87" t="b">
        <v>0</v>
      </c>
      <c r="K85" s="87" t="b">
        <v>0</v>
      </c>
      <c r="L85" s="87" t="b">
        <v>0</v>
      </c>
    </row>
    <row r="86" spans="1:12" ht="15">
      <c r="A86" s="87" t="s">
        <v>642</v>
      </c>
      <c r="B86" s="87" t="s">
        <v>1965</v>
      </c>
      <c r="C86" s="87">
        <v>2</v>
      </c>
      <c r="D86" s="131">
        <v>0.0019741087331568187</v>
      </c>
      <c r="E86" s="131">
        <v>2.2898118391176214</v>
      </c>
      <c r="F86" s="87" t="s">
        <v>780</v>
      </c>
      <c r="G86" s="87" t="b">
        <v>0</v>
      </c>
      <c r="H86" s="87" t="b">
        <v>0</v>
      </c>
      <c r="I86" s="87" t="b">
        <v>0</v>
      </c>
      <c r="J86" s="87" t="b">
        <v>0</v>
      </c>
      <c r="K86" s="87" t="b">
        <v>0</v>
      </c>
      <c r="L86" s="87" t="b">
        <v>0</v>
      </c>
    </row>
    <row r="87" spans="1:12" ht="15">
      <c r="A87" s="87" t="s">
        <v>631</v>
      </c>
      <c r="B87" s="87" t="s">
        <v>637</v>
      </c>
      <c r="C87" s="87">
        <v>2</v>
      </c>
      <c r="D87" s="131">
        <v>0.001681277998075125</v>
      </c>
      <c r="E87" s="131">
        <v>2.812690584397959</v>
      </c>
      <c r="F87" s="87" t="s">
        <v>780</v>
      </c>
      <c r="G87" s="87" t="b">
        <v>0</v>
      </c>
      <c r="H87" s="87" t="b">
        <v>0</v>
      </c>
      <c r="I87" s="87" t="b">
        <v>0</v>
      </c>
      <c r="J87" s="87" t="b">
        <v>0</v>
      </c>
      <c r="K87" s="87" t="b">
        <v>0</v>
      </c>
      <c r="L87" s="87" t="b">
        <v>0</v>
      </c>
    </row>
    <row r="88" spans="1:12" ht="15">
      <c r="A88" s="87" t="s">
        <v>619</v>
      </c>
      <c r="B88" s="87" t="s">
        <v>557</v>
      </c>
      <c r="C88" s="87">
        <v>2</v>
      </c>
      <c r="D88" s="131">
        <v>0.001681277998075125</v>
      </c>
      <c r="E88" s="131">
        <v>2.812690584397959</v>
      </c>
      <c r="F88" s="87" t="s">
        <v>780</v>
      </c>
      <c r="G88" s="87" t="b">
        <v>0</v>
      </c>
      <c r="H88" s="87" t="b">
        <v>0</v>
      </c>
      <c r="I88" s="87" t="b">
        <v>0</v>
      </c>
      <c r="J88" s="87" t="b">
        <v>0</v>
      </c>
      <c r="K88" s="87" t="b">
        <v>0</v>
      </c>
      <c r="L88" s="87" t="b">
        <v>0</v>
      </c>
    </row>
    <row r="89" spans="1:12" ht="15">
      <c r="A89" s="87" t="s">
        <v>765</v>
      </c>
      <c r="B89" s="87" t="s">
        <v>253</v>
      </c>
      <c r="C89" s="87">
        <v>2</v>
      </c>
      <c r="D89" s="131">
        <v>0.001681277998075125</v>
      </c>
      <c r="E89" s="131">
        <v>2.1594780706226153</v>
      </c>
      <c r="F89" s="87" t="s">
        <v>780</v>
      </c>
      <c r="G89" s="87" t="b">
        <v>0</v>
      </c>
      <c r="H89" s="87" t="b">
        <v>0</v>
      </c>
      <c r="I89" s="87" t="b">
        <v>0</v>
      </c>
      <c r="J89" s="87" t="b">
        <v>0</v>
      </c>
      <c r="K89" s="87" t="b">
        <v>0</v>
      </c>
      <c r="L89" s="87" t="b">
        <v>0</v>
      </c>
    </row>
    <row r="90" spans="1:12" ht="15">
      <c r="A90" s="87" t="s">
        <v>2011</v>
      </c>
      <c r="B90" s="87" t="s">
        <v>741</v>
      </c>
      <c r="C90" s="87">
        <v>2</v>
      </c>
      <c r="D90" s="131">
        <v>0.001681277998075125</v>
      </c>
      <c r="E90" s="131">
        <v>2.98878184345364</v>
      </c>
      <c r="F90" s="87" t="s">
        <v>780</v>
      </c>
      <c r="G90" s="87" t="b">
        <v>0</v>
      </c>
      <c r="H90" s="87" t="b">
        <v>0</v>
      </c>
      <c r="I90" s="87" t="b">
        <v>0</v>
      </c>
      <c r="J90" s="87" t="b">
        <v>0</v>
      </c>
      <c r="K90" s="87" t="b">
        <v>0</v>
      </c>
      <c r="L90" s="87" t="b">
        <v>0</v>
      </c>
    </row>
    <row r="91" spans="1:12" ht="15">
      <c r="A91" s="87" t="s">
        <v>727</v>
      </c>
      <c r="B91" s="87" t="s">
        <v>604</v>
      </c>
      <c r="C91" s="87">
        <v>2</v>
      </c>
      <c r="D91" s="131">
        <v>0.001681277998075125</v>
      </c>
      <c r="E91" s="131">
        <v>1.6665625487197209</v>
      </c>
      <c r="F91" s="87" t="s">
        <v>780</v>
      </c>
      <c r="G91" s="87" t="b">
        <v>1</v>
      </c>
      <c r="H91" s="87" t="b">
        <v>0</v>
      </c>
      <c r="I91" s="87" t="b">
        <v>0</v>
      </c>
      <c r="J91" s="87" t="b">
        <v>0</v>
      </c>
      <c r="K91" s="87" t="b">
        <v>0</v>
      </c>
      <c r="L91" s="87" t="b">
        <v>0</v>
      </c>
    </row>
    <row r="92" spans="1:12" ht="15">
      <c r="A92" s="87" t="s">
        <v>1988</v>
      </c>
      <c r="B92" s="87" t="s">
        <v>1847</v>
      </c>
      <c r="C92" s="87">
        <v>2</v>
      </c>
      <c r="D92" s="131">
        <v>0.001681277998075125</v>
      </c>
      <c r="E92" s="131">
        <v>2.1594780706226153</v>
      </c>
      <c r="F92" s="87" t="s">
        <v>780</v>
      </c>
      <c r="G92" s="87" t="b">
        <v>0</v>
      </c>
      <c r="H92" s="87" t="b">
        <v>0</v>
      </c>
      <c r="I92" s="87" t="b">
        <v>0</v>
      </c>
      <c r="J92" s="87" t="b">
        <v>0</v>
      </c>
      <c r="K92" s="87" t="b">
        <v>0</v>
      </c>
      <c r="L92" s="87" t="b">
        <v>0</v>
      </c>
    </row>
    <row r="93" spans="1:12" ht="15">
      <c r="A93" s="87" t="s">
        <v>645</v>
      </c>
      <c r="B93" s="87" t="s">
        <v>643</v>
      </c>
      <c r="C93" s="87">
        <v>2</v>
      </c>
      <c r="D93" s="131">
        <v>0.001681277998075125</v>
      </c>
      <c r="E93" s="131">
        <v>1.9006457547530888</v>
      </c>
      <c r="F93" s="87" t="s">
        <v>780</v>
      </c>
      <c r="G93" s="87" t="b">
        <v>0</v>
      </c>
      <c r="H93" s="87" t="b">
        <v>0</v>
      </c>
      <c r="I93" s="87" t="b">
        <v>0</v>
      </c>
      <c r="J93" s="87" t="b">
        <v>0</v>
      </c>
      <c r="K93" s="87" t="b">
        <v>0</v>
      </c>
      <c r="L93" s="87" t="b">
        <v>0</v>
      </c>
    </row>
    <row r="94" spans="1:12" ht="15">
      <c r="A94" s="87" t="s">
        <v>703</v>
      </c>
      <c r="B94" s="87" t="s">
        <v>2014</v>
      </c>
      <c r="C94" s="87">
        <v>2</v>
      </c>
      <c r="D94" s="131">
        <v>0.001681277998075125</v>
      </c>
      <c r="E94" s="131">
        <v>2.687751847789659</v>
      </c>
      <c r="F94" s="87" t="s">
        <v>780</v>
      </c>
      <c r="G94" s="87" t="b">
        <v>0</v>
      </c>
      <c r="H94" s="87" t="b">
        <v>0</v>
      </c>
      <c r="I94" s="87" t="b">
        <v>0</v>
      </c>
      <c r="J94" s="87" t="b">
        <v>0</v>
      </c>
      <c r="K94" s="87" t="b">
        <v>0</v>
      </c>
      <c r="L94" s="87" t="b">
        <v>0</v>
      </c>
    </row>
    <row r="95" spans="1:12" ht="15">
      <c r="A95" s="87" t="s">
        <v>2016</v>
      </c>
      <c r="B95" s="87" t="s">
        <v>2017</v>
      </c>
      <c r="C95" s="87">
        <v>2</v>
      </c>
      <c r="D95" s="131">
        <v>0.001681277998075125</v>
      </c>
      <c r="E95" s="131">
        <v>2.98878184345364</v>
      </c>
      <c r="F95" s="87" t="s">
        <v>780</v>
      </c>
      <c r="G95" s="87" t="b">
        <v>0</v>
      </c>
      <c r="H95" s="87" t="b">
        <v>0</v>
      </c>
      <c r="I95" s="87" t="b">
        <v>0</v>
      </c>
      <c r="J95" s="87" t="b">
        <v>1</v>
      </c>
      <c r="K95" s="87" t="b">
        <v>0</v>
      </c>
      <c r="L95" s="87" t="b">
        <v>0</v>
      </c>
    </row>
    <row r="96" spans="1:12" ht="15">
      <c r="A96" s="87" t="s">
        <v>544</v>
      </c>
      <c r="B96" s="87" t="s">
        <v>687</v>
      </c>
      <c r="C96" s="87">
        <v>2</v>
      </c>
      <c r="D96" s="131">
        <v>0.001681277998075125</v>
      </c>
      <c r="E96" s="131">
        <v>2.085691856461697</v>
      </c>
      <c r="F96" s="87" t="s">
        <v>780</v>
      </c>
      <c r="G96" s="87" t="b">
        <v>0</v>
      </c>
      <c r="H96" s="87" t="b">
        <v>0</v>
      </c>
      <c r="I96" s="87" t="b">
        <v>0</v>
      </c>
      <c r="J96" s="87" t="b">
        <v>0</v>
      </c>
      <c r="K96" s="87" t="b">
        <v>0</v>
      </c>
      <c r="L96" s="87" t="b">
        <v>0</v>
      </c>
    </row>
    <row r="97" spans="1:12" ht="15">
      <c r="A97" s="87" t="s">
        <v>243</v>
      </c>
      <c r="B97" s="87" t="s">
        <v>1975</v>
      </c>
      <c r="C97" s="87">
        <v>2</v>
      </c>
      <c r="D97" s="131">
        <v>0.001681277998075125</v>
      </c>
      <c r="E97" s="131">
        <v>2.3867218521256777</v>
      </c>
      <c r="F97" s="87" t="s">
        <v>780</v>
      </c>
      <c r="G97" s="87" t="b">
        <v>0</v>
      </c>
      <c r="H97" s="87" t="b">
        <v>0</v>
      </c>
      <c r="I97" s="87" t="b">
        <v>0</v>
      </c>
      <c r="J97" s="87" t="b">
        <v>0</v>
      </c>
      <c r="K97" s="87" t="b">
        <v>0</v>
      </c>
      <c r="L97" s="87" t="b">
        <v>0</v>
      </c>
    </row>
    <row r="98" spans="1:12" ht="15">
      <c r="A98" s="87" t="s">
        <v>1975</v>
      </c>
      <c r="B98" s="87" t="s">
        <v>723</v>
      </c>
      <c r="C98" s="87">
        <v>2</v>
      </c>
      <c r="D98" s="131">
        <v>0.001681277998075125</v>
      </c>
      <c r="E98" s="131">
        <v>2.687751847789659</v>
      </c>
      <c r="F98" s="87" t="s">
        <v>780</v>
      </c>
      <c r="G98" s="87" t="b">
        <v>0</v>
      </c>
      <c r="H98" s="87" t="b">
        <v>0</v>
      </c>
      <c r="I98" s="87" t="b">
        <v>0</v>
      </c>
      <c r="J98" s="87" t="b">
        <v>0</v>
      </c>
      <c r="K98" s="87" t="b">
        <v>0</v>
      </c>
      <c r="L98" s="87" t="b">
        <v>0</v>
      </c>
    </row>
    <row r="99" spans="1:12" ht="15">
      <c r="A99" s="87" t="s">
        <v>723</v>
      </c>
      <c r="B99" s="87" t="s">
        <v>1975</v>
      </c>
      <c r="C99" s="87">
        <v>2</v>
      </c>
      <c r="D99" s="131">
        <v>0.001681277998075125</v>
      </c>
      <c r="E99" s="131">
        <v>2.687751847789659</v>
      </c>
      <c r="F99" s="87" t="s">
        <v>780</v>
      </c>
      <c r="G99" s="87" t="b">
        <v>0</v>
      </c>
      <c r="H99" s="87" t="b">
        <v>0</v>
      </c>
      <c r="I99" s="87" t="b">
        <v>0</v>
      </c>
      <c r="J99" s="87" t="b">
        <v>0</v>
      </c>
      <c r="K99" s="87" t="b">
        <v>0</v>
      </c>
      <c r="L99" s="87" t="b">
        <v>0</v>
      </c>
    </row>
    <row r="100" spans="1:12" ht="15">
      <c r="A100" s="87" t="s">
        <v>1975</v>
      </c>
      <c r="B100" s="87" t="s">
        <v>617</v>
      </c>
      <c r="C100" s="87">
        <v>2</v>
      </c>
      <c r="D100" s="131">
        <v>0.001681277998075125</v>
      </c>
      <c r="E100" s="131">
        <v>2.5116605887339776</v>
      </c>
      <c r="F100" s="87" t="s">
        <v>780</v>
      </c>
      <c r="G100" s="87" t="b">
        <v>0</v>
      </c>
      <c r="H100" s="87" t="b">
        <v>0</v>
      </c>
      <c r="I100" s="87" t="b">
        <v>0</v>
      </c>
      <c r="J100" s="87" t="b">
        <v>0</v>
      </c>
      <c r="K100" s="87" t="b">
        <v>0</v>
      </c>
      <c r="L100" s="87" t="b">
        <v>0</v>
      </c>
    </row>
    <row r="101" spans="1:12" ht="15">
      <c r="A101" s="87" t="s">
        <v>617</v>
      </c>
      <c r="B101" s="87" t="s">
        <v>548</v>
      </c>
      <c r="C101" s="87">
        <v>2</v>
      </c>
      <c r="D101" s="131">
        <v>0.001681277998075125</v>
      </c>
      <c r="E101" s="131">
        <v>2.0345393340143154</v>
      </c>
      <c r="F101" s="87" t="s">
        <v>780</v>
      </c>
      <c r="G101" s="87" t="b">
        <v>0</v>
      </c>
      <c r="H101" s="87" t="b">
        <v>0</v>
      </c>
      <c r="I101" s="87" t="b">
        <v>0</v>
      </c>
      <c r="J101" s="87" t="b">
        <v>0</v>
      </c>
      <c r="K101" s="87" t="b">
        <v>0</v>
      </c>
      <c r="L101" s="87" t="b">
        <v>0</v>
      </c>
    </row>
    <row r="102" spans="1:12" ht="15">
      <c r="A102" s="87" t="s">
        <v>548</v>
      </c>
      <c r="B102" s="87" t="s">
        <v>760</v>
      </c>
      <c r="C102" s="87">
        <v>2</v>
      </c>
      <c r="D102" s="131">
        <v>0.001681277998075125</v>
      </c>
      <c r="E102" s="131">
        <v>1.937629321006259</v>
      </c>
      <c r="F102" s="87" t="s">
        <v>780</v>
      </c>
      <c r="G102" s="87" t="b">
        <v>0</v>
      </c>
      <c r="H102" s="87" t="b">
        <v>0</v>
      </c>
      <c r="I102" s="87" t="b">
        <v>0</v>
      </c>
      <c r="J102" s="87" t="b">
        <v>1</v>
      </c>
      <c r="K102" s="87" t="b">
        <v>0</v>
      </c>
      <c r="L102" s="87" t="b">
        <v>0</v>
      </c>
    </row>
    <row r="103" spans="1:12" ht="15">
      <c r="A103" s="87" t="s">
        <v>760</v>
      </c>
      <c r="B103" s="87" t="s">
        <v>2020</v>
      </c>
      <c r="C103" s="87">
        <v>2</v>
      </c>
      <c r="D103" s="131">
        <v>0.001681277998075125</v>
      </c>
      <c r="E103" s="131">
        <v>2.5908418347816027</v>
      </c>
      <c r="F103" s="87" t="s">
        <v>780</v>
      </c>
      <c r="G103" s="87" t="b">
        <v>1</v>
      </c>
      <c r="H103" s="87" t="b">
        <v>0</v>
      </c>
      <c r="I103" s="87" t="b">
        <v>0</v>
      </c>
      <c r="J103" s="87" t="b">
        <v>0</v>
      </c>
      <c r="K103" s="87" t="b">
        <v>0</v>
      </c>
      <c r="L103" s="87" t="b">
        <v>0</v>
      </c>
    </row>
    <row r="104" spans="1:12" ht="15">
      <c r="A104" s="87" t="s">
        <v>2020</v>
      </c>
      <c r="B104" s="87" t="s">
        <v>734</v>
      </c>
      <c r="C104" s="87">
        <v>2</v>
      </c>
      <c r="D104" s="131">
        <v>0.001681277998075125</v>
      </c>
      <c r="E104" s="131">
        <v>2.3355693296782967</v>
      </c>
      <c r="F104" s="87" t="s">
        <v>780</v>
      </c>
      <c r="G104" s="87" t="b">
        <v>0</v>
      </c>
      <c r="H104" s="87" t="b">
        <v>0</v>
      </c>
      <c r="I104" s="87" t="b">
        <v>0</v>
      </c>
      <c r="J104" s="87" t="b">
        <v>0</v>
      </c>
      <c r="K104" s="87" t="b">
        <v>0</v>
      </c>
      <c r="L104" s="87" t="b">
        <v>0</v>
      </c>
    </row>
    <row r="105" spans="1:12" ht="15">
      <c r="A105" s="87" t="s">
        <v>734</v>
      </c>
      <c r="B105" s="87" t="s">
        <v>726</v>
      </c>
      <c r="C105" s="87">
        <v>2</v>
      </c>
      <c r="D105" s="131">
        <v>0.001681277998075125</v>
      </c>
      <c r="E105" s="131">
        <v>0.9168998361475149</v>
      </c>
      <c r="F105" s="87" t="s">
        <v>780</v>
      </c>
      <c r="G105" s="87" t="b">
        <v>0</v>
      </c>
      <c r="H105" s="87" t="b">
        <v>0</v>
      </c>
      <c r="I105" s="87" t="b">
        <v>0</v>
      </c>
      <c r="J105" s="87" t="b">
        <v>0</v>
      </c>
      <c r="K105" s="87" t="b">
        <v>0</v>
      </c>
      <c r="L105" s="87" t="b">
        <v>0</v>
      </c>
    </row>
    <row r="106" spans="1:12" ht="15">
      <c r="A106" s="87" t="s">
        <v>726</v>
      </c>
      <c r="B106" s="87" t="s">
        <v>560</v>
      </c>
      <c r="C106" s="87">
        <v>2</v>
      </c>
      <c r="D106" s="131">
        <v>0.001681277998075125</v>
      </c>
      <c r="E106" s="131">
        <v>1.2686225400476834</v>
      </c>
      <c r="F106" s="87" t="s">
        <v>780</v>
      </c>
      <c r="G106" s="87" t="b">
        <v>0</v>
      </c>
      <c r="H106" s="87" t="b">
        <v>0</v>
      </c>
      <c r="I106" s="87" t="b">
        <v>0</v>
      </c>
      <c r="J106" s="87" t="b">
        <v>1</v>
      </c>
      <c r="K106" s="87" t="b">
        <v>0</v>
      </c>
      <c r="L106" s="87" t="b">
        <v>0</v>
      </c>
    </row>
    <row r="107" spans="1:12" ht="15">
      <c r="A107" s="87" t="s">
        <v>560</v>
      </c>
      <c r="B107" s="87" t="s">
        <v>2021</v>
      </c>
      <c r="C107" s="87">
        <v>2</v>
      </c>
      <c r="D107" s="131">
        <v>0.001681277998075125</v>
      </c>
      <c r="E107" s="131">
        <v>2.5908418347816027</v>
      </c>
      <c r="F107" s="87" t="s">
        <v>780</v>
      </c>
      <c r="G107" s="87" t="b">
        <v>1</v>
      </c>
      <c r="H107" s="87" t="b">
        <v>0</v>
      </c>
      <c r="I107" s="87" t="b">
        <v>0</v>
      </c>
      <c r="J107" s="87" t="b">
        <v>0</v>
      </c>
      <c r="K107" s="87" t="b">
        <v>0</v>
      </c>
      <c r="L107" s="87" t="b">
        <v>0</v>
      </c>
    </row>
    <row r="108" spans="1:12" ht="15">
      <c r="A108" s="87" t="s">
        <v>2021</v>
      </c>
      <c r="B108" s="87" t="s">
        <v>546</v>
      </c>
      <c r="C108" s="87">
        <v>2</v>
      </c>
      <c r="D108" s="131">
        <v>0.001681277998075125</v>
      </c>
      <c r="E108" s="131">
        <v>2.5116605887339776</v>
      </c>
      <c r="F108" s="87" t="s">
        <v>780</v>
      </c>
      <c r="G108" s="87" t="b">
        <v>0</v>
      </c>
      <c r="H108" s="87" t="b">
        <v>0</v>
      </c>
      <c r="I108" s="87" t="b">
        <v>0</v>
      </c>
      <c r="J108" s="87" t="b">
        <v>0</v>
      </c>
      <c r="K108" s="87" t="b">
        <v>0</v>
      </c>
      <c r="L108" s="87" t="b">
        <v>0</v>
      </c>
    </row>
    <row r="109" spans="1:12" ht="15">
      <c r="A109" s="87" t="s">
        <v>546</v>
      </c>
      <c r="B109" s="87" t="s">
        <v>718</v>
      </c>
      <c r="C109" s="87">
        <v>2</v>
      </c>
      <c r="D109" s="131">
        <v>0.001681277998075125</v>
      </c>
      <c r="E109" s="131">
        <v>1.582241663019685</v>
      </c>
      <c r="F109" s="87" t="s">
        <v>780</v>
      </c>
      <c r="G109" s="87" t="b">
        <v>0</v>
      </c>
      <c r="H109" s="87" t="b">
        <v>0</v>
      </c>
      <c r="I109" s="87" t="b">
        <v>0</v>
      </c>
      <c r="J109" s="87" t="b">
        <v>0</v>
      </c>
      <c r="K109" s="87" t="b">
        <v>0</v>
      </c>
      <c r="L109" s="87" t="b">
        <v>0</v>
      </c>
    </row>
    <row r="110" spans="1:12" ht="15">
      <c r="A110" s="87" t="s">
        <v>2022</v>
      </c>
      <c r="B110" s="87" t="s">
        <v>2023</v>
      </c>
      <c r="C110" s="87">
        <v>2</v>
      </c>
      <c r="D110" s="131">
        <v>0.001681277998075125</v>
      </c>
      <c r="E110" s="131">
        <v>2.98878184345364</v>
      </c>
      <c r="F110" s="87" t="s">
        <v>780</v>
      </c>
      <c r="G110" s="87" t="b">
        <v>1</v>
      </c>
      <c r="H110" s="87" t="b">
        <v>0</v>
      </c>
      <c r="I110" s="87" t="b">
        <v>0</v>
      </c>
      <c r="J110" s="87" t="b">
        <v>0</v>
      </c>
      <c r="K110" s="87" t="b">
        <v>0</v>
      </c>
      <c r="L110" s="87" t="b">
        <v>0</v>
      </c>
    </row>
    <row r="111" spans="1:12" ht="15">
      <c r="A111" s="87" t="s">
        <v>2023</v>
      </c>
      <c r="B111" s="87" t="s">
        <v>656</v>
      </c>
      <c r="C111" s="87">
        <v>2</v>
      </c>
      <c r="D111" s="131">
        <v>0.001681277998075125</v>
      </c>
      <c r="E111" s="131">
        <v>2.2106305930699968</v>
      </c>
      <c r="F111" s="87" t="s">
        <v>780</v>
      </c>
      <c r="G111" s="87" t="b">
        <v>0</v>
      </c>
      <c r="H111" s="87" t="b">
        <v>0</v>
      </c>
      <c r="I111" s="87" t="b">
        <v>0</v>
      </c>
      <c r="J111" s="87" t="b">
        <v>1</v>
      </c>
      <c r="K111" s="87" t="b">
        <v>0</v>
      </c>
      <c r="L111" s="87" t="b">
        <v>0</v>
      </c>
    </row>
    <row r="112" spans="1:12" ht="15">
      <c r="A112" s="87" t="s">
        <v>656</v>
      </c>
      <c r="B112" s="87" t="s">
        <v>2024</v>
      </c>
      <c r="C112" s="87">
        <v>2</v>
      </c>
      <c r="D112" s="131">
        <v>0.001681277998075125</v>
      </c>
      <c r="E112" s="131">
        <v>2.2106305930699968</v>
      </c>
      <c r="F112" s="87" t="s">
        <v>780</v>
      </c>
      <c r="G112" s="87" t="b">
        <v>1</v>
      </c>
      <c r="H112" s="87" t="b">
        <v>0</v>
      </c>
      <c r="I112" s="87" t="b">
        <v>0</v>
      </c>
      <c r="J112" s="87" t="b">
        <v>0</v>
      </c>
      <c r="K112" s="87" t="b">
        <v>1</v>
      </c>
      <c r="L112" s="87" t="b">
        <v>0</v>
      </c>
    </row>
    <row r="113" spans="1:12" ht="15">
      <c r="A113" s="87" t="s">
        <v>2024</v>
      </c>
      <c r="B113" s="87" t="s">
        <v>679</v>
      </c>
      <c r="C113" s="87">
        <v>2</v>
      </c>
      <c r="D113" s="131">
        <v>0.001681277998075125</v>
      </c>
      <c r="E113" s="131">
        <v>2.98878184345364</v>
      </c>
      <c r="F113" s="87" t="s">
        <v>780</v>
      </c>
      <c r="G113" s="87" t="b">
        <v>0</v>
      </c>
      <c r="H113" s="87" t="b">
        <v>1</v>
      </c>
      <c r="I113" s="87" t="b">
        <v>0</v>
      </c>
      <c r="J113" s="87" t="b">
        <v>0</v>
      </c>
      <c r="K113" s="87" t="b">
        <v>0</v>
      </c>
      <c r="L113" s="87" t="b">
        <v>0</v>
      </c>
    </row>
    <row r="114" spans="1:12" ht="15">
      <c r="A114" s="87" t="s">
        <v>679</v>
      </c>
      <c r="B114" s="87" t="s">
        <v>1992</v>
      </c>
      <c r="C114" s="87">
        <v>2</v>
      </c>
      <c r="D114" s="131">
        <v>0.001681277998075125</v>
      </c>
      <c r="E114" s="131">
        <v>2.812690584397959</v>
      </c>
      <c r="F114" s="87" t="s">
        <v>780</v>
      </c>
      <c r="G114" s="87" t="b">
        <v>0</v>
      </c>
      <c r="H114" s="87" t="b">
        <v>0</v>
      </c>
      <c r="I114" s="87" t="b">
        <v>0</v>
      </c>
      <c r="J114" s="87" t="b">
        <v>1</v>
      </c>
      <c r="K114" s="87" t="b">
        <v>0</v>
      </c>
      <c r="L114" s="87" t="b">
        <v>0</v>
      </c>
    </row>
    <row r="115" spans="1:12" ht="15">
      <c r="A115" s="87" t="s">
        <v>1992</v>
      </c>
      <c r="B115" s="87" t="s">
        <v>2025</v>
      </c>
      <c r="C115" s="87">
        <v>2</v>
      </c>
      <c r="D115" s="131">
        <v>0.001681277998075125</v>
      </c>
      <c r="E115" s="131">
        <v>2.812690584397959</v>
      </c>
      <c r="F115" s="87" t="s">
        <v>780</v>
      </c>
      <c r="G115" s="87" t="b">
        <v>1</v>
      </c>
      <c r="H115" s="87" t="b">
        <v>0</v>
      </c>
      <c r="I115" s="87" t="b">
        <v>0</v>
      </c>
      <c r="J115" s="87" t="b">
        <v>0</v>
      </c>
      <c r="K115" s="87" t="b">
        <v>0</v>
      </c>
      <c r="L115" s="87" t="b">
        <v>0</v>
      </c>
    </row>
    <row r="116" spans="1:12" ht="15">
      <c r="A116" s="87" t="s">
        <v>2025</v>
      </c>
      <c r="B116" s="87" t="s">
        <v>548</v>
      </c>
      <c r="C116" s="87">
        <v>2</v>
      </c>
      <c r="D116" s="131">
        <v>0.001681277998075125</v>
      </c>
      <c r="E116" s="131">
        <v>2.3355693296782967</v>
      </c>
      <c r="F116" s="87" t="s">
        <v>780</v>
      </c>
      <c r="G116" s="87" t="b">
        <v>0</v>
      </c>
      <c r="H116" s="87" t="b">
        <v>0</v>
      </c>
      <c r="I116" s="87" t="b">
        <v>0</v>
      </c>
      <c r="J116" s="87" t="b">
        <v>0</v>
      </c>
      <c r="K116" s="87" t="b">
        <v>0</v>
      </c>
      <c r="L116" s="87" t="b">
        <v>0</v>
      </c>
    </row>
    <row r="117" spans="1:12" ht="15">
      <c r="A117" s="87" t="s">
        <v>548</v>
      </c>
      <c r="B117" s="87" t="s">
        <v>736</v>
      </c>
      <c r="C117" s="87">
        <v>2</v>
      </c>
      <c r="D117" s="131">
        <v>0.001681277998075125</v>
      </c>
      <c r="E117" s="131">
        <v>2.3355693296782967</v>
      </c>
      <c r="F117" s="87" t="s">
        <v>780</v>
      </c>
      <c r="G117" s="87" t="b">
        <v>0</v>
      </c>
      <c r="H117" s="87" t="b">
        <v>0</v>
      </c>
      <c r="I117" s="87" t="b">
        <v>0</v>
      </c>
      <c r="J117" s="87" t="b">
        <v>0</v>
      </c>
      <c r="K117" s="87" t="b">
        <v>0</v>
      </c>
      <c r="L117" s="87" t="b">
        <v>0</v>
      </c>
    </row>
    <row r="118" spans="1:12" ht="15">
      <c r="A118" s="87" t="s">
        <v>736</v>
      </c>
      <c r="B118" s="87" t="s">
        <v>773</v>
      </c>
      <c r="C118" s="87">
        <v>2</v>
      </c>
      <c r="D118" s="131">
        <v>0.001681277998075125</v>
      </c>
      <c r="E118" s="131">
        <v>2.2106305930699968</v>
      </c>
      <c r="F118" s="87" t="s">
        <v>780</v>
      </c>
      <c r="G118" s="87" t="b">
        <v>0</v>
      </c>
      <c r="H118" s="87" t="b">
        <v>0</v>
      </c>
      <c r="I118" s="87" t="b">
        <v>0</v>
      </c>
      <c r="J118" s="87" t="b">
        <v>0</v>
      </c>
      <c r="K118" s="87" t="b">
        <v>0</v>
      </c>
      <c r="L118" s="87" t="b">
        <v>0</v>
      </c>
    </row>
    <row r="119" spans="1:12" ht="15">
      <c r="A119" s="87" t="s">
        <v>1982</v>
      </c>
      <c r="B119" s="87" t="s">
        <v>1977</v>
      </c>
      <c r="C119" s="87">
        <v>2</v>
      </c>
      <c r="D119" s="131">
        <v>0.001681277998075125</v>
      </c>
      <c r="E119" s="131">
        <v>2.5116605887339776</v>
      </c>
      <c r="F119" s="87" t="s">
        <v>780</v>
      </c>
      <c r="G119" s="87" t="b">
        <v>0</v>
      </c>
      <c r="H119" s="87" t="b">
        <v>0</v>
      </c>
      <c r="I119" s="87" t="b">
        <v>0</v>
      </c>
      <c r="J119" s="87" t="b">
        <v>0</v>
      </c>
      <c r="K119" s="87" t="b">
        <v>0</v>
      </c>
      <c r="L119" s="87" t="b">
        <v>0</v>
      </c>
    </row>
    <row r="120" spans="1:12" ht="15">
      <c r="A120" s="87" t="s">
        <v>1977</v>
      </c>
      <c r="B120" s="87" t="s">
        <v>1977</v>
      </c>
      <c r="C120" s="87">
        <v>2</v>
      </c>
      <c r="D120" s="131">
        <v>0.001681277998075125</v>
      </c>
      <c r="E120" s="131">
        <v>2.3867218521256777</v>
      </c>
      <c r="F120" s="87" t="s">
        <v>780</v>
      </c>
      <c r="G120" s="87" t="b">
        <v>0</v>
      </c>
      <c r="H120" s="87" t="b">
        <v>0</v>
      </c>
      <c r="I120" s="87" t="b">
        <v>0</v>
      </c>
      <c r="J120" s="87" t="b">
        <v>0</v>
      </c>
      <c r="K120" s="87" t="b">
        <v>0</v>
      </c>
      <c r="L120" s="87" t="b">
        <v>0</v>
      </c>
    </row>
    <row r="121" spans="1:12" ht="15">
      <c r="A121" s="87" t="s">
        <v>1977</v>
      </c>
      <c r="B121" s="87" t="s">
        <v>2026</v>
      </c>
      <c r="C121" s="87">
        <v>2</v>
      </c>
      <c r="D121" s="131">
        <v>0.001681277998075125</v>
      </c>
      <c r="E121" s="131">
        <v>2.687751847789659</v>
      </c>
      <c r="F121" s="87" t="s">
        <v>780</v>
      </c>
      <c r="G121" s="87" t="b">
        <v>0</v>
      </c>
      <c r="H121" s="87" t="b">
        <v>0</v>
      </c>
      <c r="I121" s="87" t="b">
        <v>0</v>
      </c>
      <c r="J121" s="87" t="b">
        <v>0</v>
      </c>
      <c r="K121" s="87" t="b">
        <v>0</v>
      </c>
      <c r="L121" s="87" t="b">
        <v>0</v>
      </c>
    </row>
    <row r="122" spans="1:12" ht="15">
      <c r="A122" s="87" t="s">
        <v>2026</v>
      </c>
      <c r="B122" s="87" t="s">
        <v>676</v>
      </c>
      <c r="C122" s="87">
        <v>2</v>
      </c>
      <c r="D122" s="131">
        <v>0.001681277998075125</v>
      </c>
      <c r="E122" s="131">
        <v>2.687751847789659</v>
      </c>
      <c r="F122" s="87" t="s">
        <v>780</v>
      </c>
      <c r="G122" s="87" t="b">
        <v>0</v>
      </c>
      <c r="H122" s="87" t="b">
        <v>0</v>
      </c>
      <c r="I122" s="87" t="b">
        <v>0</v>
      </c>
      <c r="J122" s="87" t="b">
        <v>0</v>
      </c>
      <c r="K122" s="87" t="b">
        <v>0</v>
      </c>
      <c r="L122" s="87" t="b">
        <v>0</v>
      </c>
    </row>
    <row r="123" spans="1:12" ht="15">
      <c r="A123" s="87" t="s">
        <v>676</v>
      </c>
      <c r="B123" s="87" t="s">
        <v>624</v>
      </c>
      <c r="C123" s="87">
        <v>2</v>
      </c>
      <c r="D123" s="131">
        <v>0.001681277998075125</v>
      </c>
      <c r="E123" s="131">
        <v>2.1436838034393833</v>
      </c>
      <c r="F123" s="87" t="s">
        <v>780</v>
      </c>
      <c r="G123" s="87" t="b">
        <v>0</v>
      </c>
      <c r="H123" s="87" t="b">
        <v>0</v>
      </c>
      <c r="I123" s="87" t="b">
        <v>0</v>
      </c>
      <c r="J123" s="87" t="b">
        <v>0</v>
      </c>
      <c r="K123" s="87" t="b">
        <v>0</v>
      </c>
      <c r="L123" s="87" t="b">
        <v>0</v>
      </c>
    </row>
    <row r="124" spans="1:12" ht="15">
      <c r="A124" s="87" t="s">
        <v>624</v>
      </c>
      <c r="B124" s="87" t="s">
        <v>603</v>
      </c>
      <c r="C124" s="87">
        <v>2</v>
      </c>
      <c r="D124" s="131">
        <v>0.001681277998075125</v>
      </c>
      <c r="E124" s="131">
        <v>2.1436838034393833</v>
      </c>
      <c r="F124" s="87" t="s">
        <v>780</v>
      </c>
      <c r="G124" s="87" t="b">
        <v>0</v>
      </c>
      <c r="H124" s="87" t="b">
        <v>0</v>
      </c>
      <c r="I124" s="87" t="b">
        <v>0</v>
      </c>
      <c r="J124" s="87" t="b">
        <v>1</v>
      </c>
      <c r="K124" s="87" t="b">
        <v>0</v>
      </c>
      <c r="L124" s="87" t="b">
        <v>0</v>
      </c>
    </row>
    <row r="125" spans="1:12" ht="15">
      <c r="A125" s="87" t="s">
        <v>603</v>
      </c>
      <c r="B125" s="87" t="s">
        <v>1984</v>
      </c>
      <c r="C125" s="87">
        <v>2</v>
      </c>
      <c r="D125" s="131">
        <v>0.001681277998075125</v>
      </c>
      <c r="E125" s="131">
        <v>2.4147505757259213</v>
      </c>
      <c r="F125" s="87" t="s">
        <v>780</v>
      </c>
      <c r="G125" s="87" t="b">
        <v>1</v>
      </c>
      <c r="H125" s="87" t="b">
        <v>0</v>
      </c>
      <c r="I125" s="87" t="b">
        <v>0</v>
      </c>
      <c r="J125" s="87" t="b">
        <v>0</v>
      </c>
      <c r="K125" s="87" t="b">
        <v>0</v>
      </c>
      <c r="L125" s="87" t="b">
        <v>0</v>
      </c>
    </row>
    <row r="126" spans="1:12" ht="15">
      <c r="A126" s="87" t="s">
        <v>1984</v>
      </c>
      <c r="B126" s="87" t="s">
        <v>620</v>
      </c>
      <c r="C126" s="87">
        <v>2</v>
      </c>
      <c r="D126" s="131">
        <v>0.001681277998075125</v>
      </c>
      <c r="E126" s="131">
        <v>2.3355693296782967</v>
      </c>
      <c r="F126" s="87" t="s">
        <v>780</v>
      </c>
      <c r="G126" s="87" t="b">
        <v>0</v>
      </c>
      <c r="H126" s="87" t="b">
        <v>0</v>
      </c>
      <c r="I126" s="87" t="b">
        <v>0</v>
      </c>
      <c r="J126" s="87" t="b">
        <v>0</v>
      </c>
      <c r="K126" s="87" t="b">
        <v>0</v>
      </c>
      <c r="L126" s="87" t="b">
        <v>0</v>
      </c>
    </row>
    <row r="127" spans="1:12" ht="15">
      <c r="A127" s="87" t="s">
        <v>620</v>
      </c>
      <c r="B127" s="87" t="s">
        <v>738</v>
      </c>
      <c r="C127" s="87">
        <v>2</v>
      </c>
      <c r="D127" s="131">
        <v>0.001681277998075125</v>
      </c>
      <c r="E127" s="131">
        <v>2.5116605887339776</v>
      </c>
      <c r="F127" s="87" t="s">
        <v>780</v>
      </c>
      <c r="G127" s="87" t="b">
        <v>0</v>
      </c>
      <c r="H127" s="87" t="b">
        <v>0</v>
      </c>
      <c r="I127" s="87" t="b">
        <v>0</v>
      </c>
      <c r="J127" s="87" t="b">
        <v>0</v>
      </c>
      <c r="K127" s="87" t="b">
        <v>0</v>
      </c>
      <c r="L127" s="87" t="b">
        <v>0</v>
      </c>
    </row>
    <row r="128" spans="1:12" ht="15">
      <c r="A128" s="87" t="s">
        <v>738</v>
      </c>
      <c r="B128" s="87" t="s">
        <v>708</v>
      </c>
      <c r="C128" s="87">
        <v>2</v>
      </c>
      <c r="D128" s="131">
        <v>0.001681277998075125</v>
      </c>
      <c r="E128" s="131">
        <v>2.812690584397959</v>
      </c>
      <c r="F128" s="87" t="s">
        <v>780</v>
      </c>
      <c r="G128" s="87" t="b">
        <v>0</v>
      </c>
      <c r="H128" s="87" t="b">
        <v>0</v>
      </c>
      <c r="I128" s="87" t="b">
        <v>0</v>
      </c>
      <c r="J128" s="87" t="b">
        <v>1</v>
      </c>
      <c r="K128" s="87" t="b">
        <v>0</v>
      </c>
      <c r="L128" s="87" t="b">
        <v>0</v>
      </c>
    </row>
    <row r="129" spans="1:12" ht="15">
      <c r="A129" s="87" t="s">
        <v>708</v>
      </c>
      <c r="B129" s="87" t="s">
        <v>604</v>
      </c>
      <c r="C129" s="87">
        <v>2</v>
      </c>
      <c r="D129" s="131">
        <v>0.001681277998075125</v>
      </c>
      <c r="E129" s="131">
        <v>2.0345393340143154</v>
      </c>
      <c r="F129" s="87" t="s">
        <v>780</v>
      </c>
      <c r="G129" s="87" t="b">
        <v>1</v>
      </c>
      <c r="H129" s="87" t="b">
        <v>0</v>
      </c>
      <c r="I129" s="87" t="b">
        <v>0</v>
      </c>
      <c r="J129" s="87" t="b">
        <v>0</v>
      </c>
      <c r="K129" s="87" t="b">
        <v>0</v>
      </c>
      <c r="L129" s="87" t="b">
        <v>0</v>
      </c>
    </row>
    <row r="130" spans="1:12" ht="15">
      <c r="A130" s="87" t="s">
        <v>604</v>
      </c>
      <c r="B130" s="87" t="s">
        <v>561</v>
      </c>
      <c r="C130" s="87">
        <v>2</v>
      </c>
      <c r="D130" s="131">
        <v>0.001681277998075125</v>
      </c>
      <c r="E130" s="131">
        <v>2.085691856461697</v>
      </c>
      <c r="F130" s="87" t="s">
        <v>780</v>
      </c>
      <c r="G130" s="87" t="b">
        <v>0</v>
      </c>
      <c r="H130" s="87" t="b">
        <v>0</v>
      </c>
      <c r="I130" s="87" t="b">
        <v>0</v>
      </c>
      <c r="J130" s="87" t="b">
        <v>0</v>
      </c>
      <c r="K130" s="87" t="b">
        <v>0</v>
      </c>
      <c r="L130" s="87" t="b">
        <v>0</v>
      </c>
    </row>
    <row r="131" spans="1:12" ht="15">
      <c r="A131" s="87" t="s">
        <v>561</v>
      </c>
      <c r="B131" s="87" t="s">
        <v>684</v>
      </c>
      <c r="C131" s="87">
        <v>2</v>
      </c>
      <c r="D131" s="131">
        <v>0.001681277998075125</v>
      </c>
      <c r="E131" s="131">
        <v>1.858448074958634</v>
      </c>
      <c r="F131" s="87" t="s">
        <v>780</v>
      </c>
      <c r="G131" s="87" t="b">
        <v>0</v>
      </c>
      <c r="H131" s="87" t="b">
        <v>0</v>
      </c>
      <c r="I131" s="87" t="b">
        <v>0</v>
      </c>
      <c r="J131" s="87" t="b">
        <v>0</v>
      </c>
      <c r="K131" s="87" t="b">
        <v>0</v>
      </c>
      <c r="L131" s="87" t="b">
        <v>0</v>
      </c>
    </row>
    <row r="132" spans="1:12" ht="15">
      <c r="A132" s="87" t="s">
        <v>684</v>
      </c>
      <c r="B132" s="87" t="s">
        <v>685</v>
      </c>
      <c r="C132" s="87">
        <v>2</v>
      </c>
      <c r="D132" s="131">
        <v>0.001681277998075125</v>
      </c>
      <c r="E132" s="131">
        <v>2.1436838034393833</v>
      </c>
      <c r="F132" s="87" t="s">
        <v>780</v>
      </c>
      <c r="G132" s="87" t="b">
        <v>0</v>
      </c>
      <c r="H132" s="87" t="b">
        <v>0</v>
      </c>
      <c r="I132" s="87" t="b">
        <v>0</v>
      </c>
      <c r="J132" s="87" t="b">
        <v>0</v>
      </c>
      <c r="K132" s="87" t="b">
        <v>0</v>
      </c>
      <c r="L132" s="87" t="b">
        <v>0</v>
      </c>
    </row>
    <row r="133" spans="1:12" ht="15">
      <c r="A133" s="87" t="s">
        <v>685</v>
      </c>
      <c r="B133" s="87" t="s">
        <v>615</v>
      </c>
      <c r="C133" s="87">
        <v>2</v>
      </c>
      <c r="D133" s="131">
        <v>0.001681277998075125</v>
      </c>
      <c r="E133" s="131">
        <v>2.1436838034393833</v>
      </c>
      <c r="F133" s="87" t="s">
        <v>780</v>
      </c>
      <c r="G133" s="87" t="b">
        <v>0</v>
      </c>
      <c r="H133" s="87" t="b">
        <v>0</v>
      </c>
      <c r="I133" s="87" t="b">
        <v>0</v>
      </c>
      <c r="J133" s="87" t="b">
        <v>0</v>
      </c>
      <c r="K133" s="87" t="b">
        <v>0</v>
      </c>
      <c r="L133" s="87" t="b">
        <v>0</v>
      </c>
    </row>
    <row r="134" spans="1:12" ht="15">
      <c r="A134" s="87" t="s">
        <v>615</v>
      </c>
      <c r="B134" s="87" t="s">
        <v>620</v>
      </c>
      <c r="C134" s="87">
        <v>2</v>
      </c>
      <c r="D134" s="131">
        <v>0.001681277998075125</v>
      </c>
      <c r="E134" s="131">
        <v>1.9675925443837021</v>
      </c>
      <c r="F134" s="87" t="s">
        <v>780</v>
      </c>
      <c r="G134" s="87" t="b">
        <v>0</v>
      </c>
      <c r="H134" s="87" t="b">
        <v>0</v>
      </c>
      <c r="I134" s="87" t="b">
        <v>0</v>
      </c>
      <c r="J134" s="87" t="b">
        <v>0</v>
      </c>
      <c r="K134" s="87" t="b">
        <v>0</v>
      </c>
      <c r="L134" s="87" t="b">
        <v>0</v>
      </c>
    </row>
    <row r="135" spans="1:12" ht="15">
      <c r="A135" s="87" t="s">
        <v>620</v>
      </c>
      <c r="B135" s="87" t="s">
        <v>2027</v>
      </c>
      <c r="C135" s="87">
        <v>2</v>
      </c>
      <c r="D135" s="131">
        <v>0.001681277998075125</v>
      </c>
      <c r="E135" s="131">
        <v>2.5116605887339776</v>
      </c>
      <c r="F135" s="87" t="s">
        <v>780</v>
      </c>
      <c r="G135" s="87" t="b">
        <v>0</v>
      </c>
      <c r="H135" s="87" t="b">
        <v>0</v>
      </c>
      <c r="I135" s="87" t="b">
        <v>0</v>
      </c>
      <c r="J135" s="87" t="b">
        <v>0</v>
      </c>
      <c r="K135" s="87" t="b">
        <v>0</v>
      </c>
      <c r="L135" s="87" t="b">
        <v>0</v>
      </c>
    </row>
    <row r="136" spans="1:12" ht="15">
      <c r="A136" s="87" t="s">
        <v>2027</v>
      </c>
      <c r="B136" s="87" t="s">
        <v>1968</v>
      </c>
      <c r="C136" s="87">
        <v>2</v>
      </c>
      <c r="D136" s="131">
        <v>0.001681277998075125</v>
      </c>
      <c r="E136" s="131">
        <v>2.5908418347816027</v>
      </c>
      <c r="F136" s="87" t="s">
        <v>780</v>
      </c>
      <c r="G136" s="87" t="b">
        <v>0</v>
      </c>
      <c r="H136" s="87" t="b">
        <v>0</v>
      </c>
      <c r="I136" s="87" t="b">
        <v>0</v>
      </c>
      <c r="J136" s="87" t="b">
        <v>0</v>
      </c>
      <c r="K136" s="87" t="b">
        <v>0</v>
      </c>
      <c r="L136" s="87" t="b">
        <v>0</v>
      </c>
    </row>
    <row r="137" spans="1:12" ht="15">
      <c r="A137" s="87" t="s">
        <v>734</v>
      </c>
      <c r="B137" s="87" t="s">
        <v>773</v>
      </c>
      <c r="C137" s="87">
        <v>2</v>
      </c>
      <c r="D137" s="131">
        <v>0.001681277998075125</v>
      </c>
      <c r="E137" s="131">
        <v>1.6085706017420343</v>
      </c>
      <c r="F137" s="87" t="s">
        <v>780</v>
      </c>
      <c r="G137" s="87" t="b">
        <v>0</v>
      </c>
      <c r="H137" s="87" t="b">
        <v>0</v>
      </c>
      <c r="I137" s="87" t="b">
        <v>0</v>
      </c>
      <c r="J137" s="87" t="b">
        <v>0</v>
      </c>
      <c r="K137" s="87" t="b">
        <v>0</v>
      </c>
      <c r="L137" s="87" t="b">
        <v>0</v>
      </c>
    </row>
    <row r="138" spans="1:12" ht="15">
      <c r="A138" s="87" t="s">
        <v>616</v>
      </c>
      <c r="B138" s="87" t="s">
        <v>734</v>
      </c>
      <c r="C138" s="87">
        <v>2</v>
      </c>
      <c r="D138" s="131">
        <v>0.0019741087331568187</v>
      </c>
      <c r="E138" s="131">
        <v>2.1594780706226153</v>
      </c>
      <c r="F138" s="87" t="s">
        <v>780</v>
      </c>
      <c r="G138" s="87" t="b">
        <v>0</v>
      </c>
      <c r="H138" s="87" t="b">
        <v>0</v>
      </c>
      <c r="I138" s="87" t="b">
        <v>0</v>
      </c>
      <c r="J138" s="87" t="b">
        <v>0</v>
      </c>
      <c r="K138" s="87" t="b">
        <v>0</v>
      </c>
      <c r="L138" s="87" t="b">
        <v>0</v>
      </c>
    </row>
    <row r="139" spans="1:12" ht="15">
      <c r="A139" s="87" t="s">
        <v>882</v>
      </c>
      <c r="B139" s="87" t="s">
        <v>881</v>
      </c>
      <c r="C139" s="87">
        <v>2</v>
      </c>
      <c r="D139" s="131">
        <v>0.001681277998075125</v>
      </c>
      <c r="E139" s="131">
        <v>2.98878184345364</v>
      </c>
      <c r="F139" s="87" t="s">
        <v>780</v>
      </c>
      <c r="G139" s="87" t="b">
        <v>0</v>
      </c>
      <c r="H139" s="87" t="b">
        <v>0</v>
      </c>
      <c r="I139" s="87" t="b">
        <v>0</v>
      </c>
      <c r="J139" s="87" t="b">
        <v>0</v>
      </c>
      <c r="K139" s="87" t="b">
        <v>0</v>
      </c>
      <c r="L139" s="87" t="b">
        <v>0</v>
      </c>
    </row>
    <row r="140" spans="1:12" ht="15">
      <c r="A140" s="87" t="s">
        <v>881</v>
      </c>
      <c r="B140" s="87" t="s">
        <v>880</v>
      </c>
      <c r="C140" s="87">
        <v>2</v>
      </c>
      <c r="D140" s="131">
        <v>0.001681277998075125</v>
      </c>
      <c r="E140" s="131">
        <v>2.98878184345364</v>
      </c>
      <c r="F140" s="87" t="s">
        <v>780</v>
      </c>
      <c r="G140" s="87" t="b">
        <v>0</v>
      </c>
      <c r="H140" s="87" t="b">
        <v>0</v>
      </c>
      <c r="I140" s="87" t="b">
        <v>0</v>
      </c>
      <c r="J140" s="87" t="b">
        <v>0</v>
      </c>
      <c r="K140" s="87" t="b">
        <v>0</v>
      </c>
      <c r="L140" s="87" t="b">
        <v>0</v>
      </c>
    </row>
    <row r="141" spans="1:12" ht="15">
      <c r="A141" s="87" t="s">
        <v>255</v>
      </c>
      <c r="B141" s="87" t="s">
        <v>256</v>
      </c>
      <c r="C141" s="87">
        <v>2</v>
      </c>
      <c r="D141" s="131">
        <v>0.001681277998075125</v>
      </c>
      <c r="E141" s="131">
        <v>1.9887818434536402</v>
      </c>
      <c r="F141" s="87" t="s">
        <v>780</v>
      </c>
      <c r="G141" s="87" t="b">
        <v>0</v>
      </c>
      <c r="H141" s="87" t="b">
        <v>0</v>
      </c>
      <c r="I141" s="87" t="b">
        <v>0</v>
      </c>
      <c r="J141" s="87" t="b">
        <v>0</v>
      </c>
      <c r="K141" s="87" t="b">
        <v>0</v>
      </c>
      <c r="L141" s="87" t="b">
        <v>0</v>
      </c>
    </row>
    <row r="142" spans="1:12" ht="15">
      <c r="A142" s="87" t="s">
        <v>256</v>
      </c>
      <c r="B142" s="87" t="s">
        <v>253</v>
      </c>
      <c r="C142" s="87">
        <v>2</v>
      </c>
      <c r="D142" s="131">
        <v>0.001681277998075125</v>
      </c>
      <c r="E142" s="131">
        <v>1.6823568159029527</v>
      </c>
      <c r="F142" s="87" t="s">
        <v>780</v>
      </c>
      <c r="G142" s="87" t="b">
        <v>0</v>
      </c>
      <c r="H142" s="87" t="b">
        <v>0</v>
      </c>
      <c r="I142" s="87" t="b">
        <v>0</v>
      </c>
      <c r="J142" s="87" t="b">
        <v>0</v>
      </c>
      <c r="K142" s="87" t="b">
        <v>0</v>
      </c>
      <c r="L142" s="87" t="b">
        <v>0</v>
      </c>
    </row>
    <row r="143" spans="1:12" ht="15">
      <c r="A143" s="87" t="s">
        <v>253</v>
      </c>
      <c r="B143" s="87" t="s">
        <v>251</v>
      </c>
      <c r="C143" s="87">
        <v>2</v>
      </c>
      <c r="D143" s="131">
        <v>0.001681277998075125</v>
      </c>
      <c r="E143" s="131">
        <v>1.4904712896640395</v>
      </c>
      <c r="F143" s="87" t="s">
        <v>780</v>
      </c>
      <c r="G143" s="87" t="b">
        <v>0</v>
      </c>
      <c r="H143" s="87" t="b">
        <v>0</v>
      </c>
      <c r="I143" s="87" t="b">
        <v>0</v>
      </c>
      <c r="J143" s="87" t="b">
        <v>0</v>
      </c>
      <c r="K143" s="87" t="b">
        <v>0</v>
      </c>
      <c r="L143" s="87" t="b">
        <v>0</v>
      </c>
    </row>
    <row r="144" spans="1:12" ht="15">
      <c r="A144" s="87" t="s">
        <v>251</v>
      </c>
      <c r="B144" s="87" t="s">
        <v>237</v>
      </c>
      <c r="C144" s="87">
        <v>2</v>
      </c>
      <c r="D144" s="131">
        <v>0.001681277998075125</v>
      </c>
      <c r="E144" s="131">
        <v>2.0345393340143154</v>
      </c>
      <c r="F144" s="87" t="s">
        <v>780</v>
      </c>
      <c r="G144" s="87" t="b">
        <v>0</v>
      </c>
      <c r="H144" s="87" t="b">
        <v>0</v>
      </c>
      <c r="I144" s="87" t="b">
        <v>0</v>
      </c>
      <c r="J144" s="87" t="b">
        <v>0</v>
      </c>
      <c r="K144" s="87" t="b">
        <v>0</v>
      </c>
      <c r="L144" s="87" t="b">
        <v>0</v>
      </c>
    </row>
    <row r="145" spans="1:12" ht="15">
      <c r="A145" s="87" t="s">
        <v>544</v>
      </c>
      <c r="B145" s="87" t="s">
        <v>602</v>
      </c>
      <c r="C145" s="87">
        <v>2</v>
      </c>
      <c r="D145" s="131">
        <v>0.001681277998075125</v>
      </c>
      <c r="E145" s="131">
        <v>2.2106305930699968</v>
      </c>
      <c r="F145" s="87" t="s">
        <v>780</v>
      </c>
      <c r="G145" s="87" t="b">
        <v>0</v>
      </c>
      <c r="H145" s="87" t="b">
        <v>0</v>
      </c>
      <c r="I145" s="87" t="b">
        <v>0</v>
      </c>
      <c r="J145" s="87" t="b">
        <v>0</v>
      </c>
      <c r="K145" s="87" t="b">
        <v>0</v>
      </c>
      <c r="L145" s="87" t="b">
        <v>0</v>
      </c>
    </row>
    <row r="146" spans="1:12" ht="15">
      <c r="A146" s="87" t="s">
        <v>256</v>
      </c>
      <c r="B146" s="87" t="s">
        <v>1841</v>
      </c>
      <c r="C146" s="87">
        <v>2</v>
      </c>
      <c r="D146" s="131">
        <v>0.001681277998075125</v>
      </c>
      <c r="E146" s="131">
        <v>0.9464032453137641</v>
      </c>
      <c r="F146" s="87" t="s">
        <v>780</v>
      </c>
      <c r="G146" s="87" t="b">
        <v>0</v>
      </c>
      <c r="H146" s="87" t="b">
        <v>0</v>
      </c>
      <c r="I146" s="87" t="b">
        <v>0</v>
      </c>
      <c r="J146" s="87" t="b">
        <v>0</v>
      </c>
      <c r="K146" s="87" t="b">
        <v>0</v>
      </c>
      <c r="L146" s="87" t="b">
        <v>0</v>
      </c>
    </row>
    <row r="147" spans="1:12" ht="15">
      <c r="A147" s="87" t="s">
        <v>2029</v>
      </c>
      <c r="B147" s="87" t="s">
        <v>2030</v>
      </c>
      <c r="C147" s="87">
        <v>2</v>
      </c>
      <c r="D147" s="131">
        <v>0.001681277998075125</v>
      </c>
      <c r="E147" s="131">
        <v>2.98878184345364</v>
      </c>
      <c r="F147" s="87" t="s">
        <v>780</v>
      </c>
      <c r="G147" s="87" t="b">
        <v>0</v>
      </c>
      <c r="H147" s="87" t="b">
        <v>0</v>
      </c>
      <c r="I147" s="87" t="b">
        <v>0</v>
      </c>
      <c r="J147" s="87" t="b">
        <v>0</v>
      </c>
      <c r="K147" s="87" t="b">
        <v>0</v>
      </c>
      <c r="L147" s="87" t="b">
        <v>0</v>
      </c>
    </row>
    <row r="148" spans="1:12" ht="15">
      <c r="A148" s="87" t="s">
        <v>2030</v>
      </c>
      <c r="B148" s="87" t="s">
        <v>664</v>
      </c>
      <c r="C148" s="87">
        <v>2</v>
      </c>
      <c r="D148" s="131">
        <v>0.001681277998075125</v>
      </c>
      <c r="E148" s="131">
        <v>2.98878184345364</v>
      </c>
      <c r="F148" s="87" t="s">
        <v>780</v>
      </c>
      <c r="G148" s="87" t="b">
        <v>0</v>
      </c>
      <c r="H148" s="87" t="b">
        <v>0</v>
      </c>
      <c r="I148" s="87" t="b">
        <v>0</v>
      </c>
      <c r="J148" s="87" t="b">
        <v>0</v>
      </c>
      <c r="K148" s="87" t="b">
        <v>0</v>
      </c>
      <c r="L148" s="87" t="b">
        <v>0</v>
      </c>
    </row>
    <row r="149" spans="1:12" ht="15">
      <c r="A149" s="87" t="s">
        <v>664</v>
      </c>
      <c r="B149" s="87" t="s">
        <v>624</v>
      </c>
      <c r="C149" s="87">
        <v>2</v>
      </c>
      <c r="D149" s="131">
        <v>0.001681277998075125</v>
      </c>
      <c r="E149" s="131">
        <v>2.4447137991033645</v>
      </c>
      <c r="F149" s="87" t="s">
        <v>780</v>
      </c>
      <c r="G149" s="87" t="b">
        <v>0</v>
      </c>
      <c r="H149" s="87" t="b">
        <v>0</v>
      </c>
      <c r="I149" s="87" t="b">
        <v>0</v>
      </c>
      <c r="J149" s="87" t="b">
        <v>0</v>
      </c>
      <c r="K149" s="87" t="b">
        <v>0</v>
      </c>
      <c r="L149" s="87" t="b">
        <v>0</v>
      </c>
    </row>
    <row r="150" spans="1:12" ht="15">
      <c r="A150" s="87" t="s">
        <v>624</v>
      </c>
      <c r="B150" s="87" t="s">
        <v>2031</v>
      </c>
      <c r="C150" s="87">
        <v>2</v>
      </c>
      <c r="D150" s="131">
        <v>0.001681277998075125</v>
      </c>
      <c r="E150" s="131">
        <v>2.4447137991033645</v>
      </c>
      <c r="F150" s="87" t="s">
        <v>780</v>
      </c>
      <c r="G150" s="87" t="b">
        <v>0</v>
      </c>
      <c r="H150" s="87" t="b">
        <v>0</v>
      </c>
      <c r="I150" s="87" t="b">
        <v>0</v>
      </c>
      <c r="J150" s="87" t="b">
        <v>0</v>
      </c>
      <c r="K150" s="87" t="b">
        <v>0</v>
      </c>
      <c r="L150" s="87" t="b">
        <v>0</v>
      </c>
    </row>
    <row r="151" spans="1:12" ht="15">
      <c r="A151" s="87" t="s">
        <v>2031</v>
      </c>
      <c r="B151" s="87" t="s">
        <v>726</v>
      </c>
      <c r="C151" s="87">
        <v>2</v>
      </c>
      <c r="D151" s="131">
        <v>0.001681277998075125</v>
      </c>
      <c r="E151" s="131">
        <v>1.5189598274754772</v>
      </c>
      <c r="F151" s="87" t="s">
        <v>780</v>
      </c>
      <c r="G151" s="87" t="b">
        <v>0</v>
      </c>
      <c r="H151" s="87" t="b">
        <v>0</v>
      </c>
      <c r="I151" s="87" t="b">
        <v>0</v>
      </c>
      <c r="J151" s="87" t="b">
        <v>0</v>
      </c>
      <c r="K151" s="87" t="b">
        <v>0</v>
      </c>
      <c r="L151" s="87" t="b">
        <v>0</v>
      </c>
    </row>
    <row r="152" spans="1:12" ht="15">
      <c r="A152" s="87" t="s">
        <v>253</v>
      </c>
      <c r="B152" s="87" t="s">
        <v>554</v>
      </c>
      <c r="C152" s="87">
        <v>2</v>
      </c>
      <c r="D152" s="131">
        <v>0.001681277998075125</v>
      </c>
      <c r="E152" s="131">
        <v>1.7457437947673458</v>
      </c>
      <c r="F152" s="87" t="s">
        <v>780</v>
      </c>
      <c r="G152" s="87" t="b">
        <v>0</v>
      </c>
      <c r="H152" s="87" t="b">
        <v>0</v>
      </c>
      <c r="I152" s="87" t="b">
        <v>0</v>
      </c>
      <c r="J152" s="87" t="b">
        <v>0</v>
      </c>
      <c r="K152" s="87" t="b">
        <v>0</v>
      </c>
      <c r="L152" s="87" t="b">
        <v>0</v>
      </c>
    </row>
    <row r="153" spans="1:12" ht="15">
      <c r="A153" s="87" t="s">
        <v>554</v>
      </c>
      <c r="B153" s="87" t="s">
        <v>690</v>
      </c>
      <c r="C153" s="87">
        <v>2</v>
      </c>
      <c r="D153" s="131">
        <v>0.001681277998075125</v>
      </c>
      <c r="E153" s="131">
        <v>2.192901826109565</v>
      </c>
      <c r="F153" s="87" t="s">
        <v>780</v>
      </c>
      <c r="G153" s="87" t="b">
        <v>0</v>
      </c>
      <c r="H153" s="87" t="b">
        <v>0</v>
      </c>
      <c r="I153" s="87" t="b">
        <v>0</v>
      </c>
      <c r="J153" s="87" t="b">
        <v>1</v>
      </c>
      <c r="K153" s="87" t="b">
        <v>0</v>
      </c>
      <c r="L153" s="87" t="b">
        <v>0</v>
      </c>
    </row>
    <row r="154" spans="1:12" ht="15">
      <c r="A154" s="87" t="s">
        <v>690</v>
      </c>
      <c r="B154" s="87" t="s">
        <v>2032</v>
      </c>
      <c r="C154" s="87">
        <v>2</v>
      </c>
      <c r="D154" s="131">
        <v>0.001681277998075125</v>
      </c>
      <c r="E154" s="131">
        <v>2.5908418347816027</v>
      </c>
      <c r="F154" s="87" t="s">
        <v>780</v>
      </c>
      <c r="G154" s="87" t="b">
        <v>1</v>
      </c>
      <c r="H154" s="87" t="b">
        <v>0</v>
      </c>
      <c r="I154" s="87" t="b">
        <v>0</v>
      </c>
      <c r="J154" s="87" t="b">
        <v>0</v>
      </c>
      <c r="K154" s="87" t="b">
        <v>0</v>
      </c>
      <c r="L154" s="87" t="b">
        <v>0</v>
      </c>
    </row>
    <row r="155" spans="1:12" ht="15">
      <c r="A155" s="87" t="s">
        <v>2032</v>
      </c>
      <c r="B155" s="87" t="s">
        <v>546</v>
      </c>
      <c r="C155" s="87">
        <v>2</v>
      </c>
      <c r="D155" s="131">
        <v>0.001681277998075125</v>
      </c>
      <c r="E155" s="131">
        <v>2.5116605887339776</v>
      </c>
      <c r="F155" s="87" t="s">
        <v>780</v>
      </c>
      <c r="G155" s="87" t="b">
        <v>0</v>
      </c>
      <c r="H155" s="87" t="b">
        <v>0</v>
      </c>
      <c r="I155" s="87" t="b">
        <v>0</v>
      </c>
      <c r="J155" s="87" t="b">
        <v>0</v>
      </c>
      <c r="K155" s="87" t="b">
        <v>0</v>
      </c>
      <c r="L155" s="87" t="b">
        <v>0</v>
      </c>
    </row>
    <row r="156" spans="1:12" ht="15">
      <c r="A156" s="87" t="s">
        <v>546</v>
      </c>
      <c r="B156" s="87" t="s">
        <v>764</v>
      </c>
      <c r="C156" s="87">
        <v>2</v>
      </c>
      <c r="D156" s="131">
        <v>0.001681277998075125</v>
      </c>
      <c r="E156" s="131">
        <v>2.3355693296782967</v>
      </c>
      <c r="F156" s="87" t="s">
        <v>780</v>
      </c>
      <c r="G156" s="87" t="b">
        <v>0</v>
      </c>
      <c r="H156" s="87" t="b">
        <v>0</v>
      </c>
      <c r="I156" s="87" t="b">
        <v>0</v>
      </c>
      <c r="J156" s="87" t="b">
        <v>0</v>
      </c>
      <c r="K156" s="87" t="b">
        <v>0</v>
      </c>
      <c r="L156" s="87" t="b">
        <v>0</v>
      </c>
    </row>
    <row r="157" spans="1:12" ht="15">
      <c r="A157" s="87" t="s">
        <v>764</v>
      </c>
      <c r="B157" s="87" t="s">
        <v>748</v>
      </c>
      <c r="C157" s="87">
        <v>2</v>
      </c>
      <c r="D157" s="131">
        <v>0.001681277998075125</v>
      </c>
      <c r="E157" s="131">
        <v>2.6365993253422775</v>
      </c>
      <c r="F157" s="87" t="s">
        <v>780</v>
      </c>
      <c r="G157" s="87" t="b">
        <v>0</v>
      </c>
      <c r="H157" s="87" t="b">
        <v>0</v>
      </c>
      <c r="I157" s="87" t="b">
        <v>0</v>
      </c>
      <c r="J157" s="87" t="b">
        <v>0</v>
      </c>
      <c r="K157" s="87" t="b">
        <v>0</v>
      </c>
      <c r="L157" s="87" t="b">
        <v>0</v>
      </c>
    </row>
    <row r="158" spans="1:12" ht="15">
      <c r="A158" s="87" t="s">
        <v>748</v>
      </c>
      <c r="B158" s="87" t="s">
        <v>2033</v>
      </c>
      <c r="C158" s="87">
        <v>2</v>
      </c>
      <c r="D158" s="131">
        <v>0.001681277998075125</v>
      </c>
      <c r="E158" s="131">
        <v>2.812690584397959</v>
      </c>
      <c r="F158" s="87" t="s">
        <v>780</v>
      </c>
      <c r="G158" s="87" t="b">
        <v>0</v>
      </c>
      <c r="H158" s="87" t="b">
        <v>0</v>
      </c>
      <c r="I158" s="87" t="b">
        <v>0</v>
      </c>
      <c r="J158" s="87" t="b">
        <v>0</v>
      </c>
      <c r="K158" s="87" t="b">
        <v>1</v>
      </c>
      <c r="L158" s="87" t="b">
        <v>0</v>
      </c>
    </row>
    <row r="159" spans="1:12" ht="15">
      <c r="A159" s="87" t="s">
        <v>2033</v>
      </c>
      <c r="B159" s="87" t="s">
        <v>634</v>
      </c>
      <c r="C159" s="87">
        <v>2</v>
      </c>
      <c r="D159" s="131">
        <v>0.001681277998075125</v>
      </c>
      <c r="E159" s="131">
        <v>2.5908418347816027</v>
      </c>
      <c r="F159" s="87" t="s">
        <v>780</v>
      </c>
      <c r="G159" s="87" t="b">
        <v>0</v>
      </c>
      <c r="H159" s="87" t="b">
        <v>1</v>
      </c>
      <c r="I159" s="87" t="b">
        <v>0</v>
      </c>
      <c r="J159" s="87" t="b">
        <v>0</v>
      </c>
      <c r="K159" s="87" t="b">
        <v>0</v>
      </c>
      <c r="L159" s="87" t="b">
        <v>0</v>
      </c>
    </row>
    <row r="160" spans="1:12" ht="15">
      <c r="A160" s="87" t="s">
        <v>634</v>
      </c>
      <c r="B160" s="87" t="s">
        <v>558</v>
      </c>
      <c r="C160" s="87">
        <v>2</v>
      </c>
      <c r="D160" s="131">
        <v>0.001681277998075125</v>
      </c>
      <c r="E160" s="131">
        <v>2.5908418347816027</v>
      </c>
      <c r="F160" s="87" t="s">
        <v>780</v>
      </c>
      <c r="G160" s="87" t="b">
        <v>0</v>
      </c>
      <c r="H160" s="87" t="b">
        <v>0</v>
      </c>
      <c r="I160" s="87" t="b">
        <v>0</v>
      </c>
      <c r="J160" s="87" t="b">
        <v>0</v>
      </c>
      <c r="K160" s="87" t="b">
        <v>0</v>
      </c>
      <c r="L160" s="87" t="b">
        <v>0</v>
      </c>
    </row>
    <row r="161" spans="1:12" ht="15">
      <c r="A161" s="87" t="s">
        <v>558</v>
      </c>
      <c r="B161" s="87" t="s">
        <v>755</v>
      </c>
      <c r="C161" s="87">
        <v>2</v>
      </c>
      <c r="D161" s="131">
        <v>0.001681277998075125</v>
      </c>
      <c r="E161" s="131">
        <v>2.98878184345364</v>
      </c>
      <c r="F161" s="87" t="s">
        <v>780</v>
      </c>
      <c r="G161" s="87" t="b">
        <v>0</v>
      </c>
      <c r="H161" s="87" t="b">
        <v>0</v>
      </c>
      <c r="I161" s="87" t="b">
        <v>0</v>
      </c>
      <c r="J161" s="87" t="b">
        <v>0</v>
      </c>
      <c r="K161" s="87" t="b">
        <v>0</v>
      </c>
      <c r="L161" s="87" t="b">
        <v>0</v>
      </c>
    </row>
    <row r="162" spans="1:12" ht="15">
      <c r="A162" s="87" t="s">
        <v>755</v>
      </c>
      <c r="B162" s="87" t="s">
        <v>712</v>
      </c>
      <c r="C162" s="87">
        <v>2</v>
      </c>
      <c r="D162" s="131">
        <v>0.001681277998075125</v>
      </c>
      <c r="E162" s="131">
        <v>2.98878184345364</v>
      </c>
      <c r="F162" s="87" t="s">
        <v>780</v>
      </c>
      <c r="G162" s="87" t="b">
        <v>0</v>
      </c>
      <c r="H162" s="87" t="b">
        <v>0</v>
      </c>
      <c r="I162" s="87" t="b">
        <v>0</v>
      </c>
      <c r="J162" s="87" t="b">
        <v>0</v>
      </c>
      <c r="K162" s="87" t="b">
        <v>0</v>
      </c>
      <c r="L162" s="87" t="b">
        <v>0</v>
      </c>
    </row>
    <row r="163" spans="1:12" ht="15">
      <c r="A163" s="87" t="s">
        <v>712</v>
      </c>
      <c r="B163" s="87" t="s">
        <v>1841</v>
      </c>
      <c r="C163" s="87">
        <v>2</v>
      </c>
      <c r="D163" s="131">
        <v>0.001681277998075125</v>
      </c>
      <c r="E163" s="131">
        <v>1.5996157590891078</v>
      </c>
      <c r="F163" s="87" t="s">
        <v>780</v>
      </c>
      <c r="G163" s="87" t="b">
        <v>0</v>
      </c>
      <c r="H163" s="87" t="b">
        <v>0</v>
      </c>
      <c r="I163" s="87" t="b">
        <v>0</v>
      </c>
      <c r="J163" s="87" t="b">
        <v>0</v>
      </c>
      <c r="K163" s="87" t="b">
        <v>0</v>
      </c>
      <c r="L163" s="87" t="b">
        <v>0</v>
      </c>
    </row>
    <row r="164" spans="1:12" ht="15">
      <c r="A164" s="87" t="s">
        <v>1841</v>
      </c>
      <c r="B164" s="87" t="s">
        <v>251</v>
      </c>
      <c r="C164" s="87">
        <v>2</v>
      </c>
      <c r="D164" s="131">
        <v>0.001681277998075125</v>
      </c>
      <c r="E164" s="131">
        <v>1.092531280992002</v>
      </c>
      <c r="F164" s="87" t="s">
        <v>780</v>
      </c>
      <c r="G164" s="87" t="b">
        <v>0</v>
      </c>
      <c r="H164" s="87" t="b">
        <v>0</v>
      </c>
      <c r="I164" s="87" t="b">
        <v>0</v>
      </c>
      <c r="J164" s="87" t="b">
        <v>0</v>
      </c>
      <c r="K164" s="87" t="b">
        <v>0</v>
      </c>
      <c r="L164" s="87" t="b">
        <v>0</v>
      </c>
    </row>
    <row r="165" spans="1:12" ht="15">
      <c r="A165" s="87" t="s">
        <v>251</v>
      </c>
      <c r="B165" s="87" t="s">
        <v>239</v>
      </c>
      <c r="C165" s="87">
        <v>2</v>
      </c>
      <c r="D165" s="131">
        <v>0.001681277998075125</v>
      </c>
      <c r="E165" s="131">
        <v>1.7915012853280208</v>
      </c>
      <c r="F165" s="87" t="s">
        <v>780</v>
      </c>
      <c r="G165" s="87" t="b">
        <v>0</v>
      </c>
      <c r="H165" s="87" t="b">
        <v>0</v>
      </c>
      <c r="I165" s="87" t="b">
        <v>0</v>
      </c>
      <c r="J165" s="87" t="b">
        <v>0</v>
      </c>
      <c r="K165" s="87" t="b">
        <v>0</v>
      </c>
      <c r="L165" s="87" t="b">
        <v>0</v>
      </c>
    </row>
    <row r="166" spans="1:12" ht="15">
      <c r="A166" s="87" t="s">
        <v>239</v>
      </c>
      <c r="B166" s="87" t="s">
        <v>255</v>
      </c>
      <c r="C166" s="87">
        <v>2</v>
      </c>
      <c r="D166" s="131">
        <v>0.001681277998075125</v>
      </c>
      <c r="E166" s="131">
        <v>1.771297899239734</v>
      </c>
      <c r="F166" s="87" t="s">
        <v>780</v>
      </c>
      <c r="G166" s="87" t="b">
        <v>0</v>
      </c>
      <c r="H166" s="87" t="b">
        <v>0</v>
      </c>
      <c r="I166" s="87" t="b">
        <v>0</v>
      </c>
      <c r="J166" s="87" t="b">
        <v>0</v>
      </c>
      <c r="K166" s="87" t="b">
        <v>0</v>
      </c>
      <c r="L166" s="87" t="b">
        <v>0</v>
      </c>
    </row>
    <row r="167" spans="1:12" ht="15">
      <c r="A167" s="87" t="s">
        <v>253</v>
      </c>
      <c r="B167" s="87" t="s">
        <v>643</v>
      </c>
      <c r="C167" s="87">
        <v>2</v>
      </c>
      <c r="D167" s="131">
        <v>0.001681277998075125</v>
      </c>
      <c r="E167" s="131">
        <v>1.5996157590891078</v>
      </c>
      <c r="F167" s="87" t="s">
        <v>780</v>
      </c>
      <c r="G167" s="87" t="b">
        <v>0</v>
      </c>
      <c r="H167" s="87" t="b">
        <v>0</v>
      </c>
      <c r="I167" s="87" t="b">
        <v>0</v>
      </c>
      <c r="J167" s="87" t="b">
        <v>0</v>
      </c>
      <c r="K167" s="87" t="b">
        <v>0</v>
      </c>
      <c r="L167" s="87" t="b">
        <v>0</v>
      </c>
    </row>
    <row r="168" spans="1:12" ht="15">
      <c r="A168" s="87" t="s">
        <v>643</v>
      </c>
      <c r="B168" s="87" t="s">
        <v>661</v>
      </c>
      <c r="C168" s="87">
        <v>2</v>
      </c>
      <c r="D168" s="131">
        <v>0.001681277998075125</v>
      </c>
      <c r="E168" s="131">
        <v>2.046773790431327</v>
      </c>
      <c r="F168" s="87" t="s">
        <v>780</v>
      </c>
      <c r="G168" s="87" t="b">
        <v>0</v>
      </c>
      <c r="H168" s="87" t="b">
        <v>0</v>
      </c>
      <c r="I168" s="87" t="b">
        <v>0</v>
      </c>
      <c r="J168" s="87" t="b">
        <v>0</v>
      </c>
      <c r="K168" s="87" t="b">
        <v>0</v>
      </c>
      <c r="L168" s="87" t="b">
        <v>0</v>
      </c>
    </row>
    <row r="169" spans="1:12" ht="15">
      <c r="A169" s="87" t="s">
        <v>661</v>
      </c>
      <c r="B169" s="87" t="s">
        <v>2034</v>
      </c>
      <c r="C169" s="87">
        <v>2</v>
      </c>
      <c r="D169" s="131">
        <v>0.001681277998075125</v>
      </c>
      <c r="E169" s="131">
        <v>2.5908418347816027</v>
      </c>
      <c r="F169" s="87" t="s">
        <v>780</v>
      </c>
      <c r="G169" s="87" t="b">
        <v>0</v>
      </c>
      <c r="H169" s="87" t="b">
        <v>0</v>
      </c>
      <c r="I169" s="87" t="b">
        <v>0</v>
      </c>
      <c r="J169" s="87" t="b">
        <v>0</v>
      </c>
      <c r="K169" s="87" t="b">
        <v>0</v>
      </c>
      <c r="L169" s="87" t="b">
        <v>0</v>
      </c>
    </row>
    <row r="170" spans="1:12" ht="15">
      <c r="A170" s="87" t="s">
        <v>2034</v>
      </c>
      <c r="B170" s="87" t="s">
        <v>739</v>
      </c>
      <c r="C170" s="87">
        <v>2</v>
      </c>
      <c r="D170" s="131">
        <v>0.001681277998075125</v>
      </c>
      <c r="E170" s="131">
        <v>2.812690584397959</v>
      </c>
      <c r="F170" s="87" t="s">
        <v>780</v>
      </c>
      <c r="G170" s="87" t="b">
        <v>0</v>
      </c>
      <c r="H170" s="87" t="b">
        <v>0</v>
      </c>
      <c r="I170" s="87" t="b">
        <v>0</v>
      </c>
      <c r="J170" s="87" t="b">
        <v>0</v>
      </c>
      <c r="K170" s="87" t="b">
        <v>0</v>
      </c>
      <c r="L170" s="87" t="b">
        <v>0</v>
      </c>
    </row>
    <row r="171" spans="1:12" ht="15">
      <c r="A171" s="87" t="s">
        <v>739</v>
      </c>
      <c r="B171" s="87" t="s">
        <v>731</v>
      </c>
      <c r="C171" s="87">
        <v>2</v>
      </c>
      <c r="D171" s="131">
        <v>0.001681277998075125</v>
      </c>
      <c r="E171" s="131">
        <v>2.812690584397959</v>
      </c>
      <c r="F171" s="87" t="s">
        <v>780</v>
      </c>
      <c r="G171" s="87" t="b">
        <v>0</v>
      </c>
      <c r="H171" s="87" t="b">
        <v>0</v>
      </c>
      <c r="I171" s="87" t="b">
        <v>0</v>
      </c>
      <c r="J171" s="87" t="b">
        <v>0</v>
      </c>
      <c r="K171" s="87" t="b">
        <v>0</v>
      </c>
      <c r="L171" s="87" t="b">
        <v>0</v>
      </c>
    </row>
    <row r="172" spans="1:12" ht="15">
      <c r="A172" s="87" t="s">
        <v>731</v>
      </c>
      <c r="B172" s="87" t="s">
        <v>605</v>
      </c>
      <c r="C172" s="87">
        <v>2</v>
      </c>
      <c r="D172" s="131">
        <v>0.001681277998075125</v>
      </c>
      <c r="E172" s="131">
        <v>2.98878184345364</v>
      </c>
      <c r="F172" s="87" t="s">
        <v>780</v>
      </c>
      <c r="G172" s="87" t="b">
        <v>0</v>
      </c>
      <c r="H172" s="87" t="b">
        <v>0</v>
      </c>
      <c r="I172" s="87" t="b">
        <v>0</v>
      </c>
      <c r="J172" s="87" t="b">
        <v>0</v>
      </c>
      <c r="K172" s="87" t="b">
        <v>0</v>
      </c>
      <c r="L172" s="87" t="b">
        <v>0</v>
      </c>
    </row>
    <row r="173" spans="1:12" ht="15">
      <c r="A173" s="87" t="s">
        <v>605</v>
      </c>
      <c r="B173" s="87" t="s">
        <v>717</v>
      </c>
      <c r="C173" s="87">
        <v>2</v>
      </c>
      <c r="D173" s="131">
        <v>0.001681277998075125</v>
      </c>
      <c r="E173" s="131">
        <v>2.98878184345364</v>
      </c>
      <c r="F173" s="87" t="s">
        <v>780</v>
      </c>
      <c r="G173" s="87" t="b">
        <v>0</v>
      </c>
      <c r="H173" s="87" t="b">
        <v>0</v>
      </c>
      <c r="I173" s="87" t="b">
        <v>0</v>
      </c>
      <c r="J173" s="87" t="b">
        <v>1</v>
      </c>
      <c r="K173" s="87" t="b">
        <v>0</v>
      </c>
      <c r="L173" s="87" t="b">
        <v>0</v>
      </c>
    </row>
    <row r="174" spans="1:12" ht="15">
      <c r="A174" s="87" t="s">
        <v>717</v>
      </c>
      <c r="B174" s="87" t="s">
        <v>683</v>
      </c>
      <c r="C174" s="87">
        <v>2</v>
      </c>
      <c r="D174" s="131">
        <v>0.001681277998075125</v>
      </c>
      <c r="E174" s="131">
        <v>2.98878184345364</v>
      </c>
      <c r="F174" s="87" t="s">
        <v>780</v>
      </c>
      <c r="G174" s="87" t="b">
        <v>1</v>
      </c>
      <c r="H174" s="87" t="b">
        <v>0</v>
      </c>
      <c r="I174" s="87" t="b">
        <v>0</v>
      </c>
      <c r="J174" s="87" t="b">
        <v>0</v>
      </c>
      <c r="K174" s="87" t="b">
        <v>0</v>
      </c>
      <c r="L174" s="87" t="b">
        <v>0</v>
      </c>
    </row>
    <row r="175" spans="1:12" ht="15">
      <c r="A175" s="87" t="s">
        <v>683</v>
      </c>
      <c r="B175" s="87" t="s">
        <v>669</v>
      </c>
      <c r="C175" s="87">
        <v>2</v>
      </c>
      <c r="D175" s="131">
        <v>0.001681277998075125</v>
      </c>
      <c r="E175" s="131">
        <v>2.812690584397959</v>
      </c>
      <c r="F175" s="87" t="s">
        <v>780</v>
      </c>
      <c r="G175" s="87" t="b">
        <v>0</v>
      </c>
      <c r="H175" s="87" t="b">
        <v>0</v>
      </c>
      <c r="I175" s="87" t="b">
        <v>0</v>
      </c>
      <c r="J175" s="87" t="b">
        <v>0</v>
      </c>
      <c r="K175" s="87" t="b">
        <v>0</v>
      </c>
      <c r="L175" s="87" t="b">
        <v>0</v>
      </c>
    </row>
    <row r="176" spans="1:12" ht="15">
      <c r="A176" s="87" t="s">
        <v>669</v>
      </c>
      <c r="B176" s="87" t="s">
        <v>550</v>
      </c>
      <c r="C176" s="87">
        <v>2</v>
      </c>
      <c r="D176" s="131">
        <v>0.001681277998075125</v>
      </c>
      <c r="E176" s="131">
        <v>2.11372058006194</v>
      </c>
      <c r="F176" s="87" t="s">
        <v>780</v>
      </c>
      <c r="G176" s="87" t="b">
        <v>0</v>
      </c>
      <c r="H176" s="87" t="b">
        <v>0</v>
      </c>
      <c r="I176" s="87" t="b">
        <v>0</v>
      </c>
      <c r="J176" s="87" t="b">
        <v>0</v>
      </c>
      <c r="K176" s="87" t="b">
        <v>0</v>
      </c>
      <c r="L176" s="87" t="b">
        <v>0</v>
      </c>
    </row>
    <row r="177" spans="1:12" ht="15">
      <c r="A177" s="87" t="s">
        <v>550</v>
      </c>
      <c r="B177" s="87" t="s">
        <v>2035</v>
      </c>
      <c r="C177" s="87">
        <v>2</v>
      </c>
      <c r="D177" s="131">
        <v>0.001681277998075125</v>
      </c>
      <c r="E177" s="131">
        <v>2.2898118391176214</v>
      </c>
      <c r="F177" s="87" t="s">
        <v>780</v>
      </c>
      <c r="G177" s="87" t="b">
        <v>0</v>
      </c>
      <c r="H177" s="87" t="b">
        <v>0</v>
      </c>
      <c r="I177" s="87" t="b">
        <v>0</v>
      </c>
      <c r="J177" s="87" t="b">
        <v>0</v>
      </c>
      <c r="K177" s="87" t="b">
        <v>0</v>
      </c>
      <c r="L177" s="87" t="b">
        <v>0</v>
      </c>
    </row>
    <row r="178" spans="1:12" ht="15">
      <c r="A178" s="87" t="s">
        <v>2035</v>
      </c>
      <c r="B178" s="87" t="s">
        <v>761</v>
      </c>
      <c r="C178" s="87">
        <v>2</v>
      </c>
      <c r="D178" s="131">
        <v>0.001681277998075125</v>
      </c>
      <c r="E178" s="131">
        <v>2.98878184345364</v>
      </c>
      <c r="F178" s="87" t="s">
        <v>780</v>
      </c>
      <c r="G178" s="87" t="b">
        <v>0</v>
      </c>
      <c r="H178" s="87" t="b">
        <v>0</v>
      </c>
      <c r="I178" s="87" t="b">
        <v>0</v>
      </c>
      <c r="J178" s="87" t="b">
        <v>0</v>
      </c>
      <c r="K178" s="87" t="b">
        <v>0</v>
      </c>
      <c r="L178" s="87" t="b">
        <v>0</v>
      </c>
    </row>
    <row r="179" spans="1:12" ht="15">
      <c r="A179" s="87" t="s">
        <v>761</v>
      </c>
      <c r="B179" s="87" t="s">
        <v>655</v>
      </c>
      <c r="C179" s="87">
        <v>2</v>
      </c>
      <c r="D179" s="131">
        <v>0.001681277998075125</v>
      </c>
      <c r="E179" s="131">
        <v>2.687751847789659</v>
      </c>
      <c r="F179" s="87" t="s">
        <v>780</v>
      </c>
      <c r="G179" s="87" t="b">
        <v>0</v>
      </c>
      <c r="H179" s="87" t="b">
        <v>0</v>
      </c>
      <c r="I179" s="87" t="b">
        <v>0</v>
      </c>
      <c r="J179" s="87" t="b">
        <v>0</v>
      </c>
      <c r="K179" s="87" t="b">
        <v>0</v>
      </c>
      <c r="L179" s="87" t="b">
        <v>0</v>
      </c>
    </row>
    <row r="180" spans="1:12" ht="15">
      <c r="A180" s="87" t="s">
        <v>655</v>
      </c>
      <c r="B180" s="87" t="s">
        <v>691</v>
      </c>
      <c r="C180" s="87">
        <v>2</v>
      </c>
      <c r="D180" s="131">
        <v>0.001681277998075125</v>
      </c>
      <c r="E180" s="131">
        <v>1.7335093383503342</v>
      </c>
      <c r="F180" s="87" t="s">
        <v>780</v>
      </c>
      <c r="G180" s="87" t="b">
        <v>0</v>
      </c>
      <c r="H180" s="87" t="b">
        <v>0</v>
      </c>
      <c r="I180" s="87" t="b">
        <v>0</v>
      </c>
      <c r="J180" s="87" t="b">
        <v>0</v>
      </c>
      <c r="K180" s="87" t="b">
        <v>0</v>
      </c>
      <c r="L180" s="87" t="b">
        <v>0</v>
      </c>
    </row>
    <row r="181" spans="1:12" ht="15">
      <c r="A181" s="87" t="s">
        <v>693</v>
      </c>
      <c r="B181" s="87" t="s">
        <v>762</v>
      </c>
      <c r="C181" s="87">
        <v>2</v>
      </c>
      <c r="D181" s="131">
        <v>0.001681277998075125</v>
      </c>
      <c r="E181" s="131">
        <v>1.8349669791091112</v>
      </c>
      <c r="F181" s="87" t="s">
        <v>780</v>
      </c>
      <c r="G181" s="87" t="b">
        <v>0</v>
      </c>
      <c r="H181" s="87" t="b">
        <v>0</v>
      </c>
      <c r="I181" s="87" t="b">
        <v>0</v>
      </c>
      <c r="J181" s="87" t="b">
        <v>1</v>
      </c>
      <c r="K181" s="87" t="b">
        <v>0</v>
      </c>
      <c r="L181" s="87" t="b">
        <v>0</v>
      </c>
    </row>
    <row r="182" spans="1:12" ht="15">
      <c r="A182" s="87" t="s">
        <v>762</v>
      </c>
      <c r="B182" s="87" t="s">
        <v>544</v>
      </c>
      <c r="C182" s="87">
        <v>2</v>
      </c>
      <c r="D182" s="131">
        <v>0.001681277998075125</v>
      </c>
      <c r="E182" s="131">
        <v>2.2106305930699968</v>
      </c>
      <c r="F182" s="87" t="s">
        <v>780</v>
      </c>
      <c r="G182" s="87" t="b">
        <v>1</v>
      </c>
      <c r="H182" s="87" t="b">
        <v>0</v>
      </c>
      <c r="I182" s="87" t="b">
        <v>0</v>
      </c>
      <c r="J182" s="87" t="b">
        <v>0</v>
      </c>
      <c r="K182" s="87" t="b">
        <v>0</v>
      </c>
      <c r="L182" s="87" t="b">
        <v>0</v>
      </c>
    </row>
    <row r="183" spans="1:12" ht="15">
      <c r="A183" s="87" t="s">
        <v>544</v>
      </c>
      <c r="B183" s="87" t="s">
        <v>2036</v>
      </c>
      <c r="C183" s="87">
        <v>2</v>
      </c>
      <c r="D183" s="131">
        <v>0.001681277998075125</v>
      </c>
      <c r="E183" s="131">
        <v>2.3867218521256777</v>
      </c>
      <c r="F183" s="87" t="s">
        <v>780</v>
      </c>
      <c r="G183" s="87" t="b">
        <v>0</v>
      </c>
      <c r="H183" s="87" t="b">
        <v>0</v>
      </c>
      <c r="I183" s="87" t="b">
        <v>0</v>
      </c>
      <c r="J183" s="87" t="b">
        <v>0</v>
      </c>
      <c r="K183" s="87" t="b">
        <v>0</v>
      </c>
      <c r="L183" s="87" t="b">
        <v>0</v>
      </c>
    </row>
    <row r="184" spans="1:12" ht="15">
      <c r="A184" s="87" t="s">
        <v>2036</v>
      </c>
      <c r="B184" s="87" t="s">
        <v>726</v>
      </c>
      <c r="C184" s="87">
        <v>2</v>
      </c>
      <c r="D184" s="131">
        <v>0.001681277998075125</v>
      </c>
      <c r="E184" s="131">
        <v>1.5189598274754772</v>
      </c>
      <c r="F184" s="87" t="s">
        <v>780</v>
      </c>
      <c r="G184" s="87" t="b">
        <v>0</v>
      </c>
      <c r="H184" s="87" t="b">
        <v>0</v>
      </c>
      <c r="I184" s="87" t="b">
        <v>0</v>
      </c>
      <c r="J184" s="87" t="b">
        <v>0</v>
      </c>
      <c r="K184" s="87" t="b">
        <v>0</v>
      </c>
      <c r="L184" s="87" t="b">
        <v>0</v>
      </c>
    </row>
    <row r="185" spans="1:12" ht="15">
      <c r="A185" s="87" t="s">
        <v>253</v>
      </c>
      <c r="B185" s="87" t="s">
        <v>681</v>
      </c>
      <c r="C185" s="87">
        <v>2</v>
      </c>
      <c r="D185" s="131">
        <v>0.001681277998075125</v>
      </c>
      <c r="E185" s="131">
        <v>1.9675925443837021</v>
      </c>
      <c r="F185" s="87" t="s">
        <v>780</v>
      </c>
      <c r="G185" s="87" t="b">
        <v>0</v>
      </c>
      <c r="H185" s="87" t="b">
        <v>0</v>
      </c>
      <c r="I185" s="87" t="b">
        <v>0</v>
      </c>
      <c r="J185" s="87" t="b">
        <v>0</v>
      </c>
      <c r="K185" s="87" t="b">
        <v>0</v>
      </c>
      <c r="L185" s="87" t="b">
        <v>0</v>
      </c>
    </row>
    <row r="186" spans="1:12" ht="15">
      <c r="A186" s="87" t="s">
        <v>681</v>
      </c>
      <c r="B186" s="87" t="s">
        <v>730</v>
      </c>
      <c r="C186" s="87">
        <v>2</v>
      </c>
      <c r="D186" s="131">
        <v>0.001681277998075125</v>
      </c>
      <c r="E186" s="131">
        <v>2.812690584397959</v>
      </c>
      <c r="F186" s="87" t="s">
        <v>780</v>
      </c>
      <c r="G186" s="87" t="b">
        <v>0</v>
      </c>
      <c r="H186" s="87" t="b">
        <v>0</v>
      </c>
      <c r="I186" s="87" t="b">
        <v>0</v>
      </c>
      <c r="J186" s="87" t="b">
        <v>0</v>
      </c>
      <c r="K186" s="87" t="b">
        <v>0</v>
      </c>
      <c r="L186" s="87" t="b">
        <v>0</v>
      </c>
    </row>
    <row r="187" spans="1:12" ht="15">
      <c r="A187" s="87" t="s">
        <v>730</v>
      </c>
      <c r="B187" s="87" t="s">
        <v>239</v>
      </c>
      <c r="C187" s="87">
        <v>2</v>
      </c>
      <c r="D187" s="131">
        <v>0.001681277998075125</v>
      </c>
      <c r="E187" s="131">
        <v>2.4447137991033645</v>
      </c>
      <c r="F187" s="87" t="s">
        <v>780</v>
      </c>
      <c r="G187" s="87" t="b">
        <v>0</v>
      </c>
      <c r="H187" s="87" t="b">
        <v>0</v>
      </c>
      <c r="I187" s="87" t="b">
        <v>0</v>
      </c>
      <c r="J187" s="87" t="b">
        <v>0</v>
      </c>
      <c r="K187" s="87" t="b">
        <v>0</v>
      </c>
      <c r="L187" s="87" t="b">
        <v>0</v>
      </c>
    </row>
    <row r="188" spans="1:12" ht="15">
      <c r="A188" s="87" t="s">
        <v>239</v>
      </c>
      <c r="B188" s="87" t="s">
        <v>252</v>
      </c>
      <c r="C188" s="87">
        <v>2</v>
      </c>
      <c r="D188" s="131">
        <v>0.001681277998075125</v>
      </c>
      <c r="E188" s="131">
        <v>2.2484191539593965</v>
      </c>
      <c r="F188" s="87" t="s">
        <v>780</v>
      </c>
      <c r="G188" s="87" t="b">
        <v>0</v>
      </c>
      <c r="H188" s="87" t="b">
        <v>0</v>
      </c>
      <c r="I188" s="87" t="b">
        <v>0</v>
      </c>
      <c r="J188" s="87" t="b">
        <v>0</v>
      </c>
      <c r="K188" s="87" t="b">
        <v>0</v>
      </c>
      <c r="L188" s="87" t="b">
        <v>0</v>
      </c>
    </row>
    <row r="189" spans="1:12" ht="15">
      <c r="A189" s="87" t="s">
        <v>252</v>
      </c>
      <c r="B189" s="87" t="s">
        <v>251</v>
      </c>
      <c r="C189" s="87">
        <v>2</v>
      </c>
      <c r="D189" s="131">
        <v>0.001681277998075125</v>
      </c>
      <c r="E189" s="131">
        <v>2.3355693296782967</v>
      </c>
      <c r="F189" s="87" t="s">
        <v>780</v>
      </c>
      <c r="G189" s="87" t="b">
        <v>0</v>
      </c>
      <c r="H189" s="87" t="b">
        <v>0</v>
      </c>
      <c r="I189" s="87" t="b">
        <v>0</v>
      </c>
      <c r="J189" s="87" t="b">
        <v>0</v>
      </c>
      <c r="K189" s="87" t="b">
        <v>0</v>
      </c>
      <c r="L189" s="87" t="b">
        <v>0</v>
      </c>
    </row>
    <row r="190" spans="1:12" ht="15">
      <c r="A190" s="87" t="s">
        <v>251</v>
      </c>
      <c r="B190" s="87" t="s">
        <v>242</v>
      </c>
      <c r="C190" s="87">
        <v>2</v>
      </c>
      <c r="D190" s="131">
        <v>0.001681277998075125</v>
      </c>
      <c r="E190" s="131">
        <v>2.3355693296782967</v>
      </c>
      <c r="F190" s="87" t="s">
        <v>780</v>
      </c>
      <c r="G190" s="87" t="b">
        <v>0</v>
      </c>
      <c r="H190" s="87" t="b">
        <v>0</v>
      </c>
      <c r="I190" s="87" t="b">
        <v>0</v>
      </c>
      <c r="J190" s="87" t="b">
        <v>0</v>
      </c>
      <c r="K190" s="87" t="b">
        <v>0</v>
      </c>
      <c r="L190" s="87" t="b">
        <v>0</v>
      </c>
    </row>
    <row r="191" spans="1:12" ht="15">
      <c r="A191" s="87" t="s">
        <v>242</v>
      </c>
      <c r="B191" s="87" t="s">
        <v>250</v>
      </c>
      <c r="C191" s="87">
        <v>2</v>
      </c>
      <c r="D191" s="131">
        <v>0.001681277998075125</v>
      </c>
      <c r="E191" s="131">
        <v>2.98878184345364</v>
      </c>
      <c r="F191" s="87" t="s">
        <v>780</v>
      </c>
      <c r="G191" s="87" t="b">
        <v>0</v>
      </c>
      <c r="H191" s="87" t="b">
        <v>0</v>
      </c>
      <c r="I191" s="87" t="b">
        <v>0</v>
      </c>
      <c r="J191" s="87" t="b">
        <v>0</v>
      </c>
      <c r="K191" s="87" t="b">
        <v>0</v>
      </c>
      <c r="L191" s="87" t="b">
        <v>0</v>
      </c>
    </row>
    <row r="192" spans="1:12" ht="15">
      <c r="A192" s="87" t="s">
        <v>250</v>
      </c>
      <c r="B192" s="87" t="s">
        <v>246</v>
      </c>
      <c r="C192" s="87">
        <v>2</v>
      </c>
      <c r="D192" s="131">
        <v>0.001681277998075125</v>
      </c>
      <c r="E192" s="131">
        <v>2.98878184345364</v>
      </c>
      <c r="F192" s="87" t="s">
        <v>780</v>
      </c>
      <c r="G192" s="87" t="b">
        <v>0</v>
      </c>
      <c r="H192" s="87" t="b">
        <v>0</v>
      </c>
      <c r="I192" s="87" t="b">
        <v>0</v>
      </c>
      <c r="J192" s="87" t="b">
        <v>0</v>
      </c>
      <c r="K192" s="87" t="b">
        <v>0</v>
      </c>
      <c r="L192" s="87" t="b">
        <v>0</v>
      </c>
    </row>
    <row r="193" spans="1:12" ht="15">
      <c r="A193" s="87" t="s">
        <v>246</v>
      </c>
      <c r="B193" s="87" t="s">
        <v>249</v>
      </c>
      <c r="C193" s="87">
        <v>2</v>
      </c>
      <c r="D193" s="131">
        <v>0.001681277998075125</v>
      </c>
      <c r="E193" s="131">
        <v>2.98878184345364</v>
      </c>
      <c r="F193" s="87" t="s">
        <v>780</v>
      </c>
      <c r="G193" s="87" t="b">
        <v>0</v>
      </c>
      <c r="H193" s="87" t="b">
        <v>0</v>
      </c>
      <c r="I193" s="87" t="b">
        <v>0</v>
      </c>
      <c r="J193" s="87" t="b">
        <v>0</v>
      </c>
      <c r="K193" s="87" t="b">
        <v>0</v>
      </c>
      <c r="L193" s="87" t="b">
        <v>0</v>
      </c>
    </row>
    <row r="194" spans="1:12" ht="15">
      <c r="A194" s="87" t="s">
        <v>249</v>
      </c>
      <c r="B194" s="87" t="s">
        <v>241</v>
      </c>
      <c r="C194" s="87">
        <v>2</v>
      </c>
      <c r="D194" s="131">
        <v>0.001681277998075125</v>
      </c>
      <c r="E194" s="131">
        <v>2.812690584397959</v>
      </c>
      <c r="F194" s="87" t="s">
        <v>780</v>
      </c>
      <c r="G194" s="87" t="b">
        <v>0</v>
      </c>
      <c r="H194" s="87" t="b">
        <v>0</v>
      </c>
      <c r="I194" s="87" t="b">
        <v>0</v>
      </c>
      <c r="J194" s="87" t="b">
        <v>0</v>
      </c>
      <c r="K194" s="87" t="b">
        <v>0</v>
      </c>
      <c r="L194" s="87" t="b">
        <v>0</v>
      </c>
    </row>
    <row r="195" spans="1:12" ht="15">
      <c r="A195" s="87" t="s">
        <v>241</v>
      </c>
      <c r="B195" s="87" t="s">
        <v>244</v>
      </c>
      <c r="C195" s="87">
        <v>2</v>
      </c>
      <c r="D195" s="131">
        <v>0.001681277998075125</v>
      </c>
      <c r="E195" s="131">
        <v>2.687751847789659</v>
      </c>
      <c r="F195" s="87" t="s">
        <v>780</v>
      </c>
      <c r="G195" s="87" t="b">
        <v>0</v>
      </c>
      <c r="H195" s="87" t="b">
        <v>0</v>
      </c>
      <c r="I195" s="87" t="b">
        <v>0</v>
      </c>
      <c r="J195" s="87" t="b">
        <v>0</v>
      </c>
      <c r="K195" s="87" t="b">
        <v>0</v>
      </c>
      <c r="L195" s="87" t="b">
        <v>0</v>
      </c>
    </row>
    <row r="196" spans="1:12" ht="15">
      <c r="A196" s="87" t="s">
        <v>244</v>
      </c>
      <c r="B196" s="87" t="s">
        <v>705</v>
      </c>
      <c r="C196" s="87">
        <v>2</v>
      </c>
      <c r="D196" s="131">
        <v>0.001681277998075125</v>
      </c>
      <c r="E196" s="131">
        <v>2.98878184345364</v>
      </c>
      <c r="F196" s="87" t="s">
        <v>780</v>
      </c>
      <c r="G196" s="87" t="b">
        <v>0</v>
      </c>
      <c r="H196" s="87" t="b">
        <v>0</v>
      </c>
      <c r="I196" s="87" t="b">
        <v>0</v>
      </c>
      <c r="J196" s="87" t="b">
        <v>1</v>
      </c>
      <c r="K196" s="87" t="b">
        <v>0</v>
      </c>
      <c r="L196" s="87" t="b">
        <v>0</v>
      </c>
    </row>
    <row r="197" spans="1:12" ht="15">
      <c r="A197" s="87" t="s">
        <v>705</v>
      </c>
      <c r="B197" s="87" t="s">
        <v>770</v>
      </c>
      <c r="C197" s="87">
        <v>2</v>
      </c>
      <c r="D197" s="131">
        <v>0.001681277998075125</v>
      </c>
      <c r="E197" s="131">
        <v>2.98878184345364</v>
      </c>
      <c r="F197" s="87" t="s">
        <v>780</v>
      </c>
      <c r="G197" s="87" t="b">
        <v>1</v>
      </c>
      <c r="H197" s="87" t="b">
        <v>0</v>
      </c>
      <c r="I197" s="87" t="b">
        <v>0</v>
      </c>
      <c r="J197" s="87" t="b">
        <v>0</v>
      </c>
      <c r="K197" s="87" t="b">
        <v>0</v>
      </c>
      <c r="L197" s="87" t="b">
        <v>0</v>
      </c>
    </row>
    <row r="198" spans="1:12" ht="15">
      <c r="A198" s="87" t="s">
        <v>770</v>
      </c>
      <c r="B198" s="87" t="s">
        <v>771</v>
      </c>
      <c r="C198" s="87">
        <v>2</v>
      </c>
      <c r="D198" s="131">
        <v>0.001681277998075125</v>
      </c>
      <c r="E198" s="131">
        <v>2.98878184345364</v>
      </c>
      <c r="F198" s="87" t="s">
        <v>780</v>
      </c>
      <c r="G198" s="87" t="b">
        <v>0</v>
      </c>
      <c r="H198" s="87" t="b">
        <v>0</v>
      </c>
      <c r="I198" s="87" t="b">
        <v>0</v>
      </c>
      <c r="J198" s="87" t="b">
        <v>0</v>
      </c>
      <c r="K198" s="87" t="b">
        <v>0</v>
      </c>
      <c r="L198" s="87" t="b">
        <v>0</v>
      </c>
    </row>
    <row r="199" spans="1:12" ht="15">
      <c r="A199" s="87" t="s">
        <v>771</v>
      </c>
      <c r="B199" s="87" t="s">
        <v>772</v>
      </c>
      <c r="C199" s="87">
        <v>2</v>
      </c>
      <c r="D199" s="131">
        <v>0.001681277998075125</v>
      </c>
      <c r="E199" s="131">
        <v>2.98878184345364</v>
      </c>
      <c r="F199" s="87" t="s">
        <v>780</v>
      </c>
      <c r="G199" s="87" t="b">
        <v>0</v>
      </c>
      <c r="H199" s="87" t="b">
        <v>0</v>
      </c>
      <c r="I199" s="87" t="b">
        <v>0</v>
      </c>
      <c r="J199" s="87" t="b">
        <v>0</v>
      </c>
      <c r="K199" s="87" t="b">
        <v>0</v>
      </c>
      <c r="L199" s="87" t="b">
        <v>0</v>
      </c>
    </row>
    <row r="200" spans="1:12" ht="15">
      <c r="A200" s="87" t="s">
        <v>772</v>
      </c>
      <c r="B200" s="87" t="s">
        <v>773</v>
      </c>
      <c r="C200" s="87">
        <v>2</v>
      </c>
      <c r="D200" s="131">
        <v>0.001681277998075125</v>
      </c>
      <c r="E200" s="131">
        <v>2.2106305930699968</v>
      </c>
      <c r="F200" s="87" t="s">
        <v>780</v>
      </c>
      <c r="G200" s="87" t="b">
        <v>0</v>
      </c>
      <c r="H200" s="87" t="b">
        <v>0</v>
      </c>
      <c r="I200" s="87" t="b">
        <v>0</v>
      </c>
      <c r="J200" s="87" t="b">
        <v>0</v>
      </c>
      <c r="K200" s="87" t="b">
        <v>0</v>
      </c>
      <c r="L200" s="87" t="b">
        <v>0</v>
      </c>
    </row>
    <row r="201" spans="1:12" ht="15">
      <c r="A201" s="87" t="s">
        <v>773</v>
      </c>
      <c r="B201" s="87" t="s">
        <v>774</v>
      </c>
      <c r="C201" s="87">
        <v>2</v>
      </c>
      <c r="D201" s="131">
        <v>0.001681277998075125</v>
      </c>
      <c r="E201" s="131">
        <v>2.2106305930699968</v>
      </c>
      <c r="F201" s="87" t="s">
        <v>780</v>
      </c>
      <c r="G201" s="87" t="b">
        <v>0</v>
      </c>
      <c r="H201" s="87" t="b">
        <v>0</v>
      </c>
      <c r="I201" s="87" t="b">
        <v>0</v>
      </c>
      <c r="J201" s="87" t="b">
        <v>0</v>
      </c>
      <c r="K201" s="87" t="b">
        <v>0</v>
      </c>
      <c r="L201" s="87" t="b">
        <v>0</v>
      </c>
    </row>
    <row r="202" spans="1:12" ht="15">
      <c r="A202" s="87" t="s">
        <v>774</v>
      </c>
      <c r="B202" s="87" t="s">
        <v>726</v>
      </c>
      <c r="C202" s="87">
        <v>2</v>
      </c>
      <c r="D202" s="131">
        <v>0.001681277998075125</v>
      </c>
      <c r="E202" s="131">
        <v>1.5189598274754772</v>
      </c>
      <c r="F202" s="87" t="s">
        <v>780</v>
      </c>
      <c r="G202" s="87" t="b">
        <v>0</v>
      </c>
      <c r="H202" s="87" t="b">
        <v>0</v>
      </c>
      <c r="I202" s="87" t="b">
        <v>0</v>
      </c>
      <c r="J202" s="87" t="b">
        <v>0</v>
      </c>
      <c r="K202" s="87" t="b">
        <v>0</v>
      </c>
      <c r="L202" s="87" t="b">
        <v>0</v>
      </c>
    </row>
    <row r="203" spans="1:12" ht="15">
      <c r="A203" s="87" t="s">
        <v>726</v>
      </c>
      <c r="B203" s="87" t="s">
        <v>542</v>
      </c>
      <c r="C203" s="87">
        <v>2</v>
      </c>
      <c r="D203" s="131">
        <v>0.001681277998075125</v>
      </c>
      <c r="E203" s="131">
        <v>1.3655325530557396</v>
      </c>
      <c r="F203" s="87" t="s">
        <v>780</v>
      </c>
      <c r="G203" s="87" t="b">
        <v>0</v>
      </c>
      <c r="H203" s="87" t="b">
        <v>0</v>
      </c>
      <c r="I203" s="87" t="b">
        <v>0</v>
      </c>
      <c r="J203" s="87" t="b">
        <v>0</v>
      </c>
      <c r="K203" s="87" t="b">
        <v>0</v>
      </c>
      <c r="L203" s="87" t="b">
        <v>0</v>
      </c>
    </row>
    <row r="204" spans="1:12" ht="15">
      <c r="A204" s="87" t="s">
        <v>542</v>
      </c>
      <c r="B204" s="87" t="s">
        <v>775</v>
      </c>
      <c r="C204" s="87">
        <v>2</v>
      </c>
      <c r="D204" s="131">
        <v>0.001681277998075125</v>
      </c>
      <c r="E204" s="131">
        <v>2.6365993253422775</v>
      </c>
      <c r="F204" s="87" t="s">
        <v>780</v>
      </c>
      <c r="G204" s="87" t="b">
        <v>0</v>
      </c>
      <c r="H204" s="87" t="b">
        <v>0</v>
      </c>
      <c r="I204" s="87" t="b">
        <v>0</v>
      </c>
      <c r="J204" s="87" t="b">
        <v>0</v>
      </c>
      <c r="K204" s="87" t="b">
        <v>0</v>
      </c>
      <c r="L204" s="87" t="b">
        <v>0</v>
      </c>
    </row>
    <row r="205" spans="1:12" ht="15">
      <c r="A205" s="87" t="s">
        <v>600</v>
      </c>
      <c r="B205" s="87" t="s">
        <v>726</v>
      </c>
      <c r="C205" s="87">
        <v>2</v>
      </c>
      <c r="D205" s="131">
        <v>0.001681277998075125</v>
      </c>
      <c r="E205" s="131">
        <v>0.4775671423172522</v>
      </c>
      <c r="F205" s="87" t="s">
        <v>780</v>
      </c>
      <c r="G205" s="87" t="b">
        <v>0</v>
      </c>
      <c r="H205" s="87" t="b">
        <v>0</v>
      </c>
      <c r="I205" s="87" t="b">
        <v>0</v>
      </c>
      <c r="J205" s="87" t="b">
        <v>0</v>
      </c>
      <c r="K205" s="87" t="b">
        <v>0</v>
      </c>
      <c r="L205" s="87" t="b">
        <v>0</v>
      </c>
    </row>
    <row r="206" spans="1:12" ht="15">
      <c r="A206" s="87" t="s">
        <v>677</v>
      </c>
      <c r="B206" s="87" t="s">
        <v>651</v>
      </c>
      <c r="C206" s="87">
        <v>2</v>
      </c>
      <c r="D206" s="131">
        <v>0.001681277998075125</v>
      </c>
      <c r="E206" s="131">
        <v>2.98878184345364</v>
      </c>
      <c r="F206" s="87" t="s">
        <v>780</v>
      </c>
      <c r="G206" s="87" t="b">
        <v>0</v>
      </c>
      <c r="H206" s="87" t="b">
        <v>0</v>
      </c>
      <c r="I206" s="87" t="b">
        <v>0</v>
      </c>
      <c r="J206" s="87" t="b">
        <v>0</v>
      </c>
      <c r="K206" s="87" t="b">
        <v>0</v>
      </c>
      <c r="L206" s="87" t="b">
        <v>0</v>
      </c>
    </row>
    <row r="207" spans="1:12" ht="15">
      <c r="A207" s="87" t="s">
        <v>651</v>
      </c>
      <c r="B207" s="87" t="s">
        <v>630</v>
      </c>
      <c r="C207" s="87">
        <v>2</v>
      </c>
      <c r="D207" s="131">
        <v>0.001681277998075125</v>
      </c>
      <c r="E207" s="131">
        <v>2.98878184345364</v>
      </c>
      <c r="F207" s="87" t="s">
        <v>780</v>
      </c>
      <c r="G207" s="87" t="b">
        <v>0</v>
      </c>
      <c r="H207" s="87" t="b">
        <v>0</v>
      </c>
      <c r="I207" s="87" t="b">
        <v>0</v>
      </c>
      <c r="J207" s="87" t="b">
        <v>0</v>
      </c>
      <c r="K207" s="87" t="b">
        <v>0</v>
      </c>
      <c r="L207" s="87" t="b">
        <v>0</v>
      </c>
    </row>
    <row r="208" spans="1:12" ht="15">
      <c r="A208" s="87" t="s">
        <v>630</v>
      </c>
      <c r="B208" s="87" t="s">
        <v>729</v>
      </c>
      <c r="C208" s="87">
        <v>2</v>
      </c>
      <c r="D208" s="131">
        <v>0.001681277998075125</v>
      </c>
      <c r="E208" s="131">
        <v>2.98878184345364</v>
      </c>
      <c r="F208" s="87" t="s">
        <v>780</v>
      </c>
      <c r="G208" s="87" t="b">
        <v>0</v>
      </c>
      <c r="H208" s="87" t="b">
        <v>0</v>
      </c>
      <c r="I208" s="87" t="b">
        <v>0</v>
      </c>
      <c r="J208" s="87" t="b">
        <v>0</v>
      </c>
      <c r="K208" s="87" t="b">
        <v>0</v>
      </c>
      <c r="L208" s="87" t="b">
        <v>0</v>
      </c>
    </row>
    <row r="209" spans="1:12" ht="15">
      <c r="A209" s="87" t="s">
        <v>729</v>
      </c>
      <c r="B209" s="87" t="s">
        <v>1842</v>
      </c>
      <c r="C209" s="87">
        <v>2</v>
      </c>
      <c r="D209" s="131">
        <v>0.001681277998075125</v>
      </c>
      <c r="E209" s="131">
        <v>1.6665625487197209</v>
      </c>
      <c r="F209" s="87" t="s">
        <v>780</v>
      </c>
      <c r="G209" s="87" t="b">
        <v>0</v>
      </c>
      <c r="H209" s="87" t="b">
        <v>0</v>
      </c>
      <c r="I209" s="87" t="b">
        <v>0</v>
      </c>
      <c r="J209" s="87" t="b">
        <v>0</v>
      </c>
      <c r="K209" s="87" t="b">
        <v>0</v>
      </c>
      <c r="L209" s="87" t="b">
        <v>0</v>
      </c>
    </row>
    <row r="210" spans="1:12" ht="15">
      <c r="A210" s="87" t="s">
        <v>1842</v>
      </c>
      <c r="B210" s="87" t="s">
        <v>726</v>
      </c>
      <c r="C210" s="87">
        <v>2</v>
      </c>
      <c r="D210" s="131">
        <v>0.001681277998075125</v>
      </c>
      <c r="E210" s="131">
        <v>0.19674053274155792</v>
      </c>
      <c r="F210" s="87" t="s">
        <v>780</v>
      </c>
      <c r="G210" s="87" t="b">
        <v>0</v>
      </c>
      <c r="H210" s="87" t="b">
        <v>0</v>
      </c>
      <c r="I210" s="87" t="b">
        <v>0</v>
      </c>
      <c r="J210" s="87" t="b">
        <v>0</v>
      </c>
      <c r="K210" s="87" t="b">
        <v>0</v>
      </c>
      <c r="L210" s="87" t="b">
        <v>0</v>
      </c>
    </row>
    <row r="211" spans="1:12" ht="15">
      <c r="A211" s="87" t="s">
        <v>726</v>
      </c>
      <c r="B211" s="87" t="s">
        <v>692</v>
      </c>
      <c r="C211" s="87">
        <v>2</v>
      </c>
      <c r="D211" s="131">
        <v>0.001681277998075125</v>
      </c>
      <c r="E211" s="131">
        <v>1.3655325530557396</v>
      </c>
      <c r="F211" s="87" t="s">
        <v>780</v>
      </c>
      <c r="G211" s="87" t="b">
        <v>0</v>
      </c>
      <c r="H211" s="87" t="b">
        <v>0</v>
      </c>
      <c r="I211" s="87" t="b">
        <v>0</v>
      </c>
      <c r="J211" s="87" t="b">
        <v>0</v>
      </c>
      <c r="K211" s="87" t="b">
        <v>0</v>
      </c>
      <c r="L211" s="87" t="b">
        <v>0</v>
      </c>
    </row>
    <row r="212" spans="1:12" ht="15">
      <c r="A212" s="87" t="s">
        <v>692</v>
      </c>
      <c r="B212" s="87" t="s">
        <v>2037</v>
      </c>
      <c r="C212" s="87">
        <v>2</v>
      </c>
      <c r="D212" s="131">
        <v>0.001681277998075125</v>
      </c>
      <c r="E212" s="131">
        <v>2.687751847789659</v>
      </c>
      <c r="F212" s="87" t="s">
        <v>780</v>
      </c>
      <c r="G212" s="87" t="b">
        <v>0</v>
      </c>
      <c r="H212" s="87" t="b">
        <v>0</v>
      </c>
      <c r="I212" s="87" t="b">
        <v>0</v>
      </c>
      <c r="J212" s="87" t="b">
        <v>0</v>
      </c>
      <c r="K212" s="87" t="b">
        <v>0</v>
      </c>
      <c r="L212" s="87" t="b">
        <v>0</v>
      </c>
    </row>
    <row r="213" spans="1:12" ht="15">
      <c r="A213" s="87" t="s">
        <v>2037</v>
      </c>
      <c r="B213" s="87" t="s">
        <v>2038</v>
      </c>
      <c r="C213" s="87">
        <v>2</v>
      </c>
      <c r="D213" s="131">
        <v>0.001681277998075125</v>
      </c>
      <c r="E213" s="131">
        <v>2.98878184345364</v>
      </c>
      <c r="F213" s="87" t="s">
        <v>780</v>
      </c>
      <c r="G213" s="87" t="b">
        <v>0</v>
      </c>
      <c r="H213" s="87" t="b">
        <v>0</v>
      </c>
      <c r="I213" s="87" t="b">
        <v>0</v>
      </c>
      <c r="J213" s="87" t="b">
        <v>0</v>
      </c>
      <c r="K213" s="87" t="b">
        <v>0</v>
      </c>
      <c r="L213" s="87" t="b">
        <v>0</v>
      </c>
    </row>
    <row r="214" spans="1:12" ht="15">
      <c r="A214" s="87" t="s">
        <v>2038</v>
      </c>
      <c r="B214" s="87" t="s">
        <v>1844</v>
      </c>
      <c r="C214" s="87">
        <v>2</v>
      </c>
      <c r="D214" s="131">
        <v>0.001681277998075125</v>
      </c>
      <c r="E214" s="131">
        <v>1.8748384911468035</v>
      </c>
      <c r="F214" s="87" t="s">
        <v>780</v>
      </c>
      <c r="G214" s="87" t="b">
        <v>0</v>
      </c>
      <c r="H214" s="87" t="b">
        <v>0</v>
      </c>
      <c r="I214" s="87" t="b">
        <v>0</v>
      </c>
      <c r="J214" s="87" t="b">
        <v>0</v>
      </c>
      <c r="K214" s="87" t="b">
        <v>0</v>
      </c>
      <c r="L214" s="87" t="b">
        <v>0</v>
      </c>
    </row>
    <row r="215" spans="1:12" ht="15">
      <c r="A215" s="87" t="s">
        <v>556</v>
      </c>
      <c r="B215" s="87" t="s">
        <v>719</v>
      </c>
      <c r="C215" s="87">
        <v>2</v>
      </c>
      <c r="D215" s="131">
        <v>0.001681277998075125</v>
      </c>
      <c r="E215" s="131">
        <v>2.812690584397959</v>
      </c>
      <c r="F215" s="87" t="s">
        <v>780</v>
      </c>
      <c r="G215" s="87" t="b">
        <v>0</v>
      </c>
      <c r="H215" s="87" t="b">
        <v>0</v>
      </c>
      <c r="I215" s="87" t="b">
        <v>0</v>
      </c>
      <c r="J215" s="87" t="b">
        <v>0</v>
      </c>
      <c r="K215" s="87" t="b">
        <v>0</v>
      </c>
      <c r="L215" s="87" t="b">
        <v>0</v>
      </c>
    </row>
    <row r="216" spans="1:12" ht="15">
      <c r="A216" s="87" t="s">
        <v>719</v>
      </c>
      <c r="B216" s="87" t="s">
        <v>2039</v>
      </c>
      <c r="C216" s="87">
        <v>2</v>
      </c>
      <c r="D216" s="131">
        <v>0.001681277998075125</v>
      </c>
      <c r="E216" s="131">
        <v>2.98878184345364</v>
      </c>
      <c r="F216" s="87" t="s">
        <v>780</v>
      </c>
      <c r="G216" s="87" t="b">
        <v>0</v>
      </c>
      <c r="H216" s="87" t="b">
        <v>0</v>
      </c>
      <c r="I216" s="87" t="b">
        <v>0</v>
      </c>
      <c r="J216" s="87" t="b">
        <v>0</v>
      </c>
      <c r="K216" s="87" t="b">
        <v>0</v>
      </c>
      <c r="L216" s="87" t="b">
        <v>0</v>
      </c>
    </row>
    <row r="217" spans="1:12" ht="15">
      <c r="A217" s="87" t="s">
        <v>2039</v>
      </c>
      <c r="B217" s="87" t="s">
        <v>742</v>
      </c>
      <c r="C217" s="87">
        <v>2</v>
      </c>
      <c r="D217" s="131">
        <v>0.001681277998075125</v>
      </c>
      <c r="E217" s="131">
        <v>2.98878184345364</v>
      </c>
      <c r="F217" s="87" t="s">
        <v>780</v>
      </c>
      <c r="G217" s="87" t="b">
        <v>0</v>
      </c>
      <c r="H217" s="87" t="b">
        <v>0</v>
      </c>
      <c r="I217" s="87" t="b">
        <v>0</v>
      </c>
      <c r="J217" s="87" t="b">
        <v>0</v>
      </c>
      <c r="K217" s="87" t="b">
        <v>0</v>
      </c>
      <c r="L217" s="87" t="b">
        <v>0</v>
      </c>
    </row>
    <row r="218" spans="1:12" ht="15">
      <c r="A218" s="87" t="s">
        <v>742</v>
      </c>
      <c r="B218" s="87" t="s">
        <v>1993</v>
      </c>
      <c r="C218" s="87">
        <v>2</v>
      </c>
      <c r="D218" s="131">
        <v>0.001681277998075125</v>
      </c>
      <c r="E218" s="131">
        <v>2.812690584397959</v>
      </c>
      <c r="F218" s="87" t="s">
        <v>780</v>
      </c>
      <c r="G218" s="87" t="b">
        <v>0</v>
      </c>
      <c r="H218" s="87" t="b">
        <v>0</v>
      </c>
      <c r="I218" s="87" t="b">
        <v>0</v>
      </c>
      <c r="J218" s="87" t="b">
        <v>0</v>
      </c>
      <c r="K218" s="87" t="b">
        <v>0</v>
      </c>
      <c r="L218" s="87" t="b">
        <v>0</v>
      </c>
    </row>
    <row r="219" spans="1:12" ht="15">
      <c r="A219" s="87" t="s">
        <v>684</v>
      </c>
      <c r="B219" s="87" t="s">
        <v>699</v>
      </c>
      <c r="C219" s="87">
        <v>2</v>
      </c>
      <c r="D219" s="131">
        <v>0.001681277998075125</v>
      </c>
      <c r="E219" s="131">
        <v>1.8426538077754022</v>
      </c>
      <c r="F219" s="87" t="s">
        <v>780</v>
      </c>
      <c r="G219" s="87" t="b">
        <v>0</v>
      </c>
      <c r="H219" s="87" t="b">
        <v>0</v>
      </c>
      <c r="I219" s="87" t="b">
        <v>0</v>
      </c>
      <c r="J219" s="87" t="b">
        <v>0</v>
      </c>
      <c r="K219" s="87" t="b">
        <v>0</v>
      </c>
      <c r="L219" s="87" t="b">
        <v>0</v>
      </c>
    </row>
    <row r="220" spans="1:12" ht="15">
      <c r="A220" s="87" t="s">
        <v>2040</v>
      </c>
      <c r="B220" s="87" t="s">
        <v>639</v>
      </c>
      <c r="C220" s="87">
        <v>2</v>
      </c>
      <c r="D220" s="131">
        <v>0.001681277998075125</v>
      </c>
      <c r="E220" s="131">
        <v>2.98878184345364</v>
      </c>
      <c r="F220" s="87" t="s">
        <v>780</v>
      </c>
      <c r="G220" s="87" t="b">
        <v>0</v>
      </c>
      <c r="H220" s="87" t="b">
        <v>0</v>
      </c>
      <c r="I220" s="87" t="b">
        <v>0</v>
      </c>
      <c r="J220" s="87" t="b">
        <v>1</v>
      </c>
      <c r="K220" s="87" t="b">
        <v>0</v>
      </c>
      <c r="L220" s="87" t="b">
        <v>0</v>
      </c>
    </row>
    <row r="221" spans="1:12" ht="15">
      <c r="A221" s="87" t="s">
        <v>639</v>
      </c>
      <c r="B221" s="87" t="s">
        <v>2041</v>
      </c>
      <c r="C221" s="87">
        <v>2</v>
      </c>
      <c r="D221" s="131">
        <v>0.001681277998075125</v>
      </c>
      <c r="E221" s="131">
        <v>2.98878184345364</v>
      </c>
      <c r="F221" s="87" t="s">
        <v>780</v>
      </c>
      <c r="G221" s="87" t="b">
        <v>1</v>
      </c>
      <c r="H221" s="87" t="b">
        <v>0</v>
      </c>
      <c r="I221" s="87" t="b">
        <v>0</v>
      </c>
      <c r="J221" s="87" t="b">
        <v>0</v>
      </c>
      <c r="K221" s="87" t="b">
        <v>0</v>
      </c>
      <c r="L221" s="87" t="b">
        <v>0</v>
      </c>
    </row>
    <row r="222" spans="1:12" ht="15">
      <c r="A222" s="87" t="s">
        <v>2041</v>
      </c>
      <c r="B222" s="87" t="s">
        <v>766</v>
      </c>
      <c r="C222" s="87">
        <v>2</v>
      </c>
      <c r="D222" s="131">
        <v>0.001681277998075125</v>
      </c>
      <c r="E222" s="131">
        <v>2.812690584397959</v>
      </c>
      <c r="F222" s="87" t="s">
        <v>780</v>
      </c>
      <c r="G222" s="87" t="b">
        <v>0</v>
      </c>
      <c r="H222" s="87" t="b">
        <v>0</v>
      </c>
      <c r="I222" s="87" t="b">
        <v>0</v>
      </c>
      <c r="J222" s="87" t="b">
        <v>0</v>
      </c>
      <c r="K222" s="87" t="b">
        <v>0</v>
      </c>
      <c r="L222" s="87" t="b">
        <v>0</v>
      </c>
    </row>
    <row r="223" spans="1:12" ht="15">
      <c r="A223" s="87" t="s">
        <v>1841</v>
      </c>
      <c r="B223" s="87" t="s">
        <v>1845</v>
      </c>
      <c r="C223" s="87">
        <v>21</v>
      </c>
      <c r="D223" s="131">
        <v>0.007148485190736802</v>
      </c>
      <c r="E223" s="131">
        <v>1.4242088332712506</v>
      </c>
      <c r="F223" s="87" t="s">
        <v>495</v>
      </c>
      <c r="G223" s="87" t="b">
        <v>0</v>
      </c>
      <c r="H223" s="87" t="b">
        <v>0</v>
      </c>
      <c r="I223" s="87" t="b">
        <v>0</v>
      </c>
      <c r="J223" s="87" t="b">
        <v>0</v>
      </c>
      <c r="K223" s="87" t="b">
        <v>0</v>
      </c>
      <c r="L223" s="87" t="b">
        <v>0</v>
      </c>
    </row>
    <row r="224" spans="1:12" ht="15">
      <c r="A224" s="87" t="s">
        <v>1845</v>
      </c>
      <c r="B224" s="87" t="s">
        <v>1846</v>
      </c>
      <c r="C224" s="87">
        <v>11</v>
      </c>
      <c r="D224" s="131">
        <v>0.006602069698032539</v>
      </c>
      <c r="E224" s="131">
        <v>1.6971375354489637</v>
      </c>
      <c r="F224" s="87" t="s">
        <v>495</v>
      </c>
      <c r="G224" s="87" t="b">
        <v>0</v>
      </c>
      <c r="H224" s="87" t="b">
        <v>0</v>
      </c>
      <c r="I224" s="87" t="b">
        <v>0</v>
      </c>
      <c r="J224" s="87" t="b">
        <v>0</v>
      </c>
      <c r="K224" s="87" t="b">
        <v>0</v>
      </c>
      <c r="L224" s="87" t="b">
        <v>0</v>
      </c>
    </row>
    <row r="225" spans="1:12" ht="15">
      <c r="A225" s="87" t="s">
        <v>721</v>
      </c>
      <c r="B225" s="87" t="s">
        <v>256</v>
      </c>
      <c r="C225" s="87">
        <v>4</v>
      </c>
      <c r="D225" s="131">
        <v>0.004026405508605185</v>
      </c>
      <c r="E225" s="131">
        <v>1.8675516616129544</v>
      </c>
      <c r="F225" s="87" t="s">
        <v>495</v>
      </c>
      <c r="G225" s="87" t="b">
        <v>0</v>
      </c>
      <c r="H225" s="87" t="b">
        <v>0</v>
      </c>
      <c r="I225" s="87" t="b">
        <v>0</v>
      </c>
      <c r="J225" s="87" t="b">
        <v>0</v>
      </c>
      <c r="K225" s="87" t="b">
        <v>0</v>
      </c>
      <c r="L225" s="87" t="b">
        <v>0</v>
      </c>
    </row>
    <row r="226" spans="1:12" ht="15">
      <c r="A226" s="87" t="s">
        <v>1846</v>
      </c>
      <c r="B226" s="87" t="s">
        <v>1966</v>
      </c>
      <c r="C226" s="87">
        <v>3</v>
      </c>
      <c r="D226" s="131">
        <v>0.0033665351303668396</v>
      </c>
      <c r="E226" s="131">
        <v>1.9467329076605795</v>
      </c>
      <c r="F226" s="87" t="s">
        <v>495</v>
      </c>
      <c r="G226" s="87" t="b">
        <v>0</v>
      </c>
      <c r="H226" s="87" t="b">
        <v>0</v>
      </c>
      <c r="I226" s="87" t="b">
        <v>0</v>
      </c>
      <c r="J226" s="87" t="b">
        <v>0</v>
      </c>
      <c r="K226" s="87" t="b">
        <v>0</v>
      </c>
      <c r="L226" s="87" t="b">
        <v>0</v>
      </c>
    </row>
    <row r="227" spans="1:12" ht="15">
      <c r="A227" s="87" t="s">
        <v>1841</v>
      </c>
      <c r="B227" s="87" t="s">
        <v>1972</v>
      </c>
      <c r="C227" s="87">
        <v>3</v>
      </c>
      <c r="D227" s="131">
        <v>0.0033665351303668396</v>
      </c>
      <c r="E227" s="131">
        <v>1.3572620436406375</v>
      </c>
      <c r="F227" s="87" t="s">
        <v>495</v>
      </c>
      <c r="G227" s="87" t="b">
        <v>0</v>
      </c>
      <c r="H227" s="87" t="b">
        <v>0</v>
      </c>
      <c r="I227" s="87" t="b">
        <v>0</v>
      </c>
      <c r="J227" s="87" t="b">
        <v>0</v>
      </c>
      <c r="K227" s="87" t="b">
        <v>0</v>
      </c>
      <c r="L227" s="87" t="b">
        <v>0</v>
      </c>
    </row>
    <row r="228" spans="1:12" ht="15">
      <c r="A228" s="87" t="s">
        <v>706</v>
      </c>
      <c r="B228" s="87" t="s">
        <v>756</v>
      </c>
      <c r="C228" s="87">
        <v>3</v>
      </c>
      <c r="D228" s="131">
        <v>0.0033665351303668396</v>
      </c>
      <c r="E228" s="131">
        <v>1.934498451243568</v>
      </c>
      <c r="F228" s="87" t="s">
        <v>495</v>
      </c>
      <c r="G228" s="87" t="b">
        <v>0</v>
      </c>
      <c r="H228" s="87" t="b">
        <v>0</v>
      </c>
      <c r="I228" s="87" t="b">
        <v>0</v>
      </c>
      <c r="J228" s="87" t="b">
        <v>0</v>
      </c>
      <c r="K228" s="87" t="b">
        <v>0</v>
      </c>
      <c r="L228" s="87" t="b">
        <v>0</v>
      </c>
    </row>
    <row r="229" spans="1:12" ht="15">
      <c r="A229" s="87" t="s">
        <v>239</v>
      </c>
      <c r="B229" s="87" t="s">
        <v>251</v>
      </c>
      <c r="C229" s="87">
        <v>3</v>
      </c>
      <c r="D229" s="131">
        <v>0.0033665351303668396</v>
      </c>
      <c r="E229" s="131">
        <v>2.28668096935493</v>
      </c>
      <c r="F229" s="87" t="s">
        <v>495</v>
      </c>
      <c r="G229" s="87" t="b">
        <v>0</v>
      </c>
      <c r="H229" s="87" t="b">
        <v>0</v>
      </c>
      <c r="I229" s="87" t="b">
        <v>0</v>
      </c>
      <c r="J229" s="87" t="b">
        <v>0</v>
      </c>
      <c r="K229" s="87" t="b">
        <v>0</v>
      </c>
      <c r="L229" s="87" t="b">
        <v>0</v>
      </c>
    </row>
    <row r="230" spans="1:12" ht="15">
      <c r="A230" s="87" t="s">
        <v>253</v>
      </c>
      <c r="B230" s="87" t="s">
        <v>726</v>
      </c>
      <c r="C230" s="87">
        <v>3</v>
      </c>
      <c r="D230" s="131">
        <v>0.0033665351303668396</v>
      </c>
      <c r="E230" s="131">
        <v>2.0928609433388172</v>
      </c>
      <c r="F230" s="87" t="s">
        <v>495</v>
      </c>
      <c r="G230" s="87" t="b">
        <v>0</v>
      </c>
      <c r="H230" s="87" t="b">
        <v>0</v>
      </c>
      <c r="I230" s="87" t="b">
        <v>0</v>
      </c>
      <c r="J230" s="87" t="b">
        <v>0</v>
      </c>
      <c r="K230" s="87" t="b">
        <v>0</v>
      </c>
      <c r="L230" s="87" t="b">
        <v>0</v>
      </c>
    </row>
    <row r="231" spans="1:12" ht="15">
      <c r="A231" s="87" t="s">
        <v>1974</v>
      </c>
      <c r="B231" s="87" t="s">
        <v>1847</v>
      </c>
      <c r="C231" s="87">
        <v>3</v>
      </c>
      <c r="D231" s="131">
        <v>0.0033665351303668396</v>
      </c>
      <c r="E231" s="131">
        <v>1.934498451243568</v>
      </c>
      <c r="F231" s="87" t="s">
        <v>495</v>
      </c>
      <c r="G231" s="87" t="b">
        <v>0</v>
      </c>
      <c r="H231" s="87" t="b">
        <v>0</v>
      </c>
      <c r="I231" s="87" t="b">
        <v>0</v>
      </c>
      <c r="J231" s="87" t="b">
        <v>0</v>
      </c>
      <c r="K231" s="87" t="b">
        <v>0</v>
      </c>
      <c r="L231" s="87" t="b">
        <v>0</v>
      </c>
    </row>
    <row r="232" spans="1:12" ht="15">
      <c r="A232" s="87" t="s">
        <v>256</v>
      </c>
      <c r="B232" s="87" t="s">
        <v>721</v>
      </c>
      <c r="C232" s="87">
        <v>3</v>
      </c>
      <c r="D232" s="131">
        <v>0.0033665351303668396</v>
      </c>
      <c r="E232" s="131">
        <v>1.8006048719823413</v>
      </c>
      <c r="F232" s="87" t="s">
        <v>495</v>
      </c>
      <c r="G232" s="87" t="b">
        <v>0</v>
      </c>
      <c r="H232" s="87" t="b">
        <v>0</v>
      </c>
      <c r="I232" s="87" t="b">
        <v>0</v>
      </c>
      <c r="J232" s="87" t="b">
        <v>0</v>
      </c>
      <c r="K232" s="87" t="b">
        <v>0</v>
      </c>
      <c r="L232" s="87" t="b">
        <v>0</v>
      </c>
    </row>
    <row r="233" spans="1:12" ht="15">
      <c r="A233" s="87" t="s">
        <v>658</v>
      </c>
      <c r="B233" s="87" t="s">
        <v>659</v>
      </c>
      <c r="C233" s="87">
        <v>3</v>
      </c>
      <c r="D233" s="131">
        <v>0.0033665351303668396</v>
      </c>
      <c r="E233" s="131">
        <v>2.314709692955174</v>
      </c>
      <c r="F233" s="87" t="s">
        <v>495</v>
      </c>
      <c r="G233" s="87" t="b">
        <v>0</v>
      </c>
      <c r="H233" s="87" t="b">
        <v>0</v>
      </c>
      <c r="I233" s="87" t="b">
        <v>0</v>
      </c>
      <c r="J233" s="87" t="b">
        <v>0</v>
      </c>
      <c r="K233" s="87" t="b">
        <v>0</v>
      </c>
      <c r="L233" s="87" t="b">
        <v>0</v>
      </c>
    </row>
    <row r="234" spans="1:12" ht="15">
      <c r="A234" s="87" t="s">
        <v>1966</v>
      </c>
      <c r="B234" s="87" t="s">
        <v>1261</v>
      </c>
      <c r="C234" s="87">
        <v>3</v>
      </c>
      <c r="D234" s="131">
        <v>0.0033665351303668396</v>
      </c>
      <c r="E234" s="131">
        <v>2.5365584425715304</v>
      </c>
      <c r="F234" s="87" t="s">
        <v>495</v>
      </c>
      <c r="G234" s="87" t="b">
        <v>0</v>
      </c>
      <c r="H234" s="87" t="b">
        <v>0</v>
      </c>
      <c r="I234" s="87" t="b">
        <v>0</v>
      </c>
      <c r="J234" s="87" t="b">
        <v>0</v>
      </c>
      <c r="K234" s="87" t="b">
        <v>0</v>
      </c>
      <c r="L234" s="87" t="b">
        <v>0</v>
      </c>
    </row>
    <row r="235" spans="1:12" ht="15">
      <c r="A235" s="87" t="s">
        <v>654</v>
      </c>
      <c r="B235" s="87" t="s">
        <v>1973</v>
      </c>
      <c r="C235" s="87">
        <v>3</v>
      </c>
      <c r="D235" s="131">
        <v>0.0038552250259885263</v>
      </c>
      <c r="E235" s="131">
        <v>1.934498451243568</v>
      </c>
      <c r="F235" s="87" t="s">
        <v>495</v>
      </c>
      <c r="G235" s="87" t="b">
        <v>0</v>
      </c>
      <c r="H235" s="87" t="b">
        <v>0</v>
      </c>
      <c r="I235" s="87" t="b">
        <v>0</v>
      </c>
      <c r="J235" s="87" t="b">
        <v>0</v>
      </c>
      <c r="K235" s="87" t="b">
        <v>0</v>
      </c>
      <c r="L235" s="87" t="b">
        <v>0</v>
      </c>
    </row>
    <row r="236" spans="1:12" ht="15">
      <c r="A236" s="87" t="s">
        <v>700</v>
      </c>
      <c r="B236" s="87" t="s">
        <v>550</v>
      </c>
      <c r="C236" s="87">
        <v>2</v>
      </c>
      <c r="D236" s="131">
        <v>0.0025701500173256845</v>
      </c>
      <c r="E236" s="131">
        <v>1.9344984512435677</v>
      </c>
      <c r="F236" s="87" t="s">
        <v>495</v>
      </c>
      <c r="G236" s="87" t="b">
        <v>0</v>
      </c>
      <c r="H236" s="87" t="b">
        <v>0</v>
      </c>
      <c r="I236" s="87" t="b">
        <v>0</v>
      </c>
      <c r="J236" s="87" t="b">
        <v>0</v>
      </c>
      <c r="K236" s="87" t="b">
        <v>0</v>
      </c>
      <c r="L236" s="87" t="b">
        <v>0</v>
      </c>
    </row>
    <row r="237" spans="1:12" ht="15">
      <c r="A237" s="87" t="s">
        <v>550</v>
      </c>
      <c r="B237" s="87" t="s">
        <v>1994</v>
      </c>
      <c r="C237" s="87">
        <v>2</v>
      </c>
      <c r="D237" s="131">
        <v>0.0025701500173256845</v>
      </c>
      <c r="E237" s="131">
        <v>2.110589710299249</v>
      </c>
      <c r="F237" s="87" t="s">
        <v>495</v>
      </c>
      <c r="G237" s="87" t="b">
        <v>0</v>
      </c>
      <c r="H237" s="87" t="b">
        <v>0</v>
      </c>
      <c r="I237" s="87" t="b">
        <v>0</v>
      </c>
      <c r="J237" s="87" t="b">
        <v>0</v>
      </c>
      <c r="K237" s="87" t="b">
        <v>0</v>
      </c>
      <c r="L237" s="87" t="b">
        <v>0</v>
      </c>
    </row>
    <row r="238" spans="1:12" ht="15">
      <c r="A238" s="87" t="s">
        <v>684</v>
      </c>
      <c r="B238" s="87" t="s">
        <v>699</v>
      </c>
      <c r="C238" s="87">
        <v>2</v>
      </c>
      <c r="D238" s="131">
        <v>0.0025701500173256845</v>
      </c>
      <c r="E238" s="131">
        <v>1.7126497016272113</v>
      </c>
      <c r="F238" s="87" t="s">
        <v>495</v>
      </c>
      <c r="G238" s="87" t="b">
        <v>0</v>
      </c>
      <c r="H238" s="87" t="b">
        <v>0</v>
      </c>
      <c r="I238" s="87" t="b">
        <v>0</v>
      </c>
      <c r="J238" s="87" t="b">
        <v>0</v>
      </c>
      <c r="K238" s="87" t="b">
        <v>0</v>
      </c>
      <c r="L238" s="87" t="b">
        <v>0</v>
      </c>
    </row>
    <row r="239" spans="1:12" ht="15">
      <c r="A239" s="87" t="s">
        <v>2040</v>
      </c>
      <c r="B239" s="87" t="s">
        <v>639</v>
      </c>
      <c r="C239" s="87">
        <v>2</v>
      </c>
      <c r="D239" s="131">
        <v>0.0025701500173256845</v>
      </c>
      <c r="E239" s="131">
        <v>2.7126497016272113</v>
      </c>
      <c r="F239" s="87" t="s">
        <v>495</v>
      </c>
      <c r="G239" s="87" t="b">
        <v>0</v>
      </c>
      <c r="H239" s="87" t="b">
        <v>0</v>
      </c>
      <c r="I239" s="87" t="b">
        <v>0</v>
      </c>
      <c r="J239" s="87" t="b">
        <v>1</v>
      </c>
      <c r="K239" s="87" t="b">
        <v>0</v>
      </c>
      <c r="L239" s="87" t="b">
        <v>0</v>
      </c>
    </row>
    <row r="240" spans="1:12" ht="15">
      <c r="A240" s="87" t="s">
        <v>639</v>
      </c>
      <c r="B240" s="87" t="s">
        <v>2041</v>
      </c>
      <c r="C240" s="87">
        <v>2</v>
      </c>
      <c r="D240" s="131">
        <v>0.0025701500173256845</v>
      </c>
      <c r="E240" s="131">
        <v>2.7126497016272113</v>
      </c>
      <c r="F240" s="87" t="s">
        <v>495</v>
      </c>
      <c r="G240" s="87" t="b">
        <v>1</v>
      </c>
      <c r="H240" s="87" t="b">
        <v>0</v>
      </c>
      <c r="I240" s="87" t="b">
        <v>0</v>
      </c>
      <c r="J240" s="87" t="b">
        <v>0</v>
      </c>
      <c r="K240" s="87" t="b">
        <v>0</v>
      </c>
      <c r="L240" s="87" t="b">
        <v>0</v>
      </c>
    </row>
    <row r="241" spans="1:12" ht="15">
      <c r="A241" s="87" t="s">
        <v>2041</v>
      </c>
      <c r="B241" s="87" t="s">
        <v>766</v>
      </c>
      <c r="C241" s="87">
        <v>2</v>
      </c>
      <c r="D241" s="131">
        <v>0.0025701500173256845</v>
      </c>
      <c r="E241" s="131">
        <v>2.53655844257153</v>
      </c>
      <c r="F241" s="87" t="s">
        <v>495</v>
      </c>
      <c r="G241" s="87" t="b">
        <v>0</v>
      </c>
      <c r="H241" s="87" t="b">
        <v>0</v>
      </c>
      <c r="I241" s="87" t="b">
        <v>0</v>
      </c>
      <c r="J241" s="87" t="b">
        <v>0</v>
      </c>
      <c r="K241" s="87" t="b">
        <v>0</v>
      </c>
      <c r="L241" s="87" t="b">
        <v>0</v>
      </c>
    </row>
    <row r="242" spans="1:12" ht="15">
      <c r="A242" s="87" t="s">
        <v>645</v>
      </c>
      <c r="B242" s="87" t="s">
        <v>643</v>
      </c>
      <c r="C242" s="87">
        <v>2</v>
      </c>
      <c r="D242" s="131">
        <v>0.0025701500173256845</v>
      </c>
      <c r="E242" s="131">
        <v>1.7706416486048981</v>
      </c>
      <c r="F242" s="87" t="s">
        <v>495</v>
      </c>
      <c r="G242" s="87" t="b">
        <v>0</v>
      </c>
      <c r="H242" s="87" t="b">
        <v>0</v>
      </c>
      <c r="I242" s="87" t="b">
        <v>0</v>
      </c>
      <c r="J242" s="87" t="b">
        <v>0</v>
      </c>
      <c r="K242" s="87" t="b">
        <v>0</v>
      </c>
      <c r="L242" s="87" t="b">
        <v>0</v>
      </c>
    </row>
    <row r="243" spans="1:12" ht="15">
      <c r="A243" s="87" t="s">
        <v>726</v>
      </c>
      <c r="B243" s="87" t="s">
        <v>253</v>
      </c>
      <c r="C243" s="87">
        <v>2</v>
      </c>
      <c r="D243" s="131">
        <v>0.0025701500173256845</v>
      </c>
      <c r="E243" s="131">
        <v>1.916769684283136</v>
      </c>
      <c r="F243" s="87" t="s">
        <v>495</v>
      </c>
      <c r="G243" s="87" t="b">
        <v>0</v>
      </c>
      <c r="H243" s="87" t="b">
        <v>0</v>
      </c>
      <c r="I243" s="87" t="b">
        <v>0</v>
      </c>
      <c r="J243" s="87" t="b">
        <v>0</v>
      </c>
      <c r="K243" s="87" t="b">
        <v>0</v>
      </c>
      <c r="L243" s="87" t="b">
        <v>0</v>
      </c>
    </row>
    <row r="244" spans="1:12" ht="15">
      <c r="A244" s="87" t="s">
        <v>256</v>
      </c>
      <c r="B244" s="87" t="s">
        <v>1841</v>
      </c>
      <c r="C244" s="87">
        <v>2</v>
      </c>
      <c r="D244" s="131">
        <v>0.0025701500173256845</v>
      </c>
      <c r="E244" s="131">
        <v>0.7883704155653296</v>
      </c>
      <c r="F244" s="87" t="s">
        <v>495</v>
      </c>
      <c r="G244" s="87" t="b">
        <v>0</v>
      </c>
      <c r="H244" s="87" t="b">
        <v>0</v>
      </c>
      <c r="I244" s="87" t="b">
        <v>0</v>
      </c>
      <c r="J244" s="87" t="b">
        <v>0</v>
      </c>
      <c r="K244" s="87" t="b">
        <v>0</v>
      </c>
      <c r="L244" s="87" t="b">
        <v>0</v>
      </c>
    </row>
    <row r="245" spans="1:12" ht="15">
      <c r="A245" s="87" t="s">
        <v>765</v>
      </c>
      <c r="B245" s="87" t="s">
        <v>253</v>
      </c>
      <c r="C245" s="87">
        <v>2</v>
      </c>
      <c r="D245" s="131">
        <v>0.0025701500173256845</v>
      </c>
      <c r="E245" s="131">
        <v>2.1386184338994925</v>
      </c>
      <c r="F245" s="87" t="s">
        <v>495</v>
      </c>
      <c r="G245" s="87" t="b">
        <v>0</v>
      </c>
      <c r="H245" s="87" t="b">
        <v>0</v>
      </c>
      <c r="I245" s="87" t="b">
        <v>0</v>
      </c>
      <c r="J245" s="87" t="b">
        <v>0</v>
      </c>
      <c r="K245" s="87" t="b">
        <v>0</v>
      </c>
      <c r="L245" s="87" t="b">
        <v>0</v>
      </c>
    </row>
    <row r="246" spans="1:12" ht="15">
      <c r="A246" s="87" t="s">
        <v>703</v>
      </c>
      <c r="B246" s="87" t="s">
        <v>2014</v>
      </c>
      <c r="C246" s="87">
        <v>2</v>
      </c>
      <c r="D246" s="131">
        <v>0.0025701500173256845</v>
      </c>
      <c r="E246" s="131">
        <v>2.41161970596323</v>
      </c>
      <c r="F246" s="87" t="s">
        <v>495</v>
      </c>
      <c r="G246" s="87" t="b">
        <v>0</v>
      </c>
      <c r="H246" s="87" t="b">
        <v>0</v>
      </c>
      <c r="I246" s="87" t="b">
        <v>0</v>
      </c>
      <c r="J246" s="87" t="b">
        <v>0</v>
      </c>
      <c r="K246" s="87" t="b">
        <v>0</v>
      </c>
      <c r="L246" s="87" t="b">
        <v>0</v>
      </c>
    </row>
    <row r="247" spans="1:12" ht="15">
      <c r="A247" s="87" t="s">
        <v>674</v>
      </c>
      <c r="B247" s="87" t="s">
        <v>1998</v>
      </c>
      <c r="C247" s="87">
        <v>2</v>
      </c>
      <c r="D247" s="131">
        <v>0.0025701500173256845</v>
      </c>
      <c r="E247" s="131">
        <v>2.41161970596323</v>
      </c>
      <c r="F247" s="87" t="s">
        <v>495</v>
      </c>
      <c r="G247" s="87" t="b">
        <v>0</v>
      </c>
      <c r="H247" s="87" t="b">
        <v>0</v>
      </c>
      <c r="I247" s="87" t="b">
        <v>0</v>
      </c>
      <c r="J247" s="87" t="b">
        <v>0</v>
      </c>
      <c r="K247" s="87" t="b">
        <v>0</v>
      </c>
      <c r="L247" s="87" t="b">
        <v>0</v>
      </c>
    </row>
    <row r="248" spans="1:12" ht="15">
      <c r="A248" s="87" t="s">
        <v>1998</v>
      </c>
      <c r="B248" s="87" t="s">
        <v>611</v>
      </c>
      <c r="C248" s="87">
        <v>2</v>
      </c>
      <c r="D248" s="131">
        <v>0.0025701500173256845</v>
      </c>
      <c r="E248" s="131">
        <v>2.314709692955174</v>
      </c>
      <c r="F248" s="87" t="s">
        <v>495</v>
      </c>
      <c r="G248" s="87" t="b">
        <v>0</v>
      </c>
      <c r="H248" s="87" t="b">
        <v>0</v>
      </c>
      <c r="I248" s="87" t="b">
        <v>0</v>
      </c>
      <c r="J248" s="87" t="b">
        <v>0</v>
      </c>
      <c r="K248" s="87" t="b">
        <v>0</v>
      </c>
      <c r="L248" s="87" t="b">
        <v>0</v>
      </c>
    </row>
    <row r="249" spans="1:12" ht="15">
      <c r="A249" s="87" t="s">
        <v>2016</v>
      </c>
      <c r="B249" s="87" t="s">
        <v>2017</v>
      </c>
      <c r="C249" s="87">
        <v>2</v>
      </c>
      <c r="D249" s="131">
        <v>0.0025701500173256845</v>
      </c>
      <c r="E249" s="131">
        <v>2.7126497016272113</v>
      </c>
      <c r="F249" s="87" t="s">
        <v>495</v>
      </c>
      <c r="G249" s="87" t="b">
        <v>0</v>
      </c>
      <c r="H249" s="87" t="b">
        <v>0</v>
      </c>
      <c r="I249" s="87" t="b">
        <v>0</v>
      </c>
      <c r="J249" s="87" t="b">
        <v>1</v>
      </c>
      <c r="K249" s="87" t="b">
        <v>0</v>
      </c>
      <c r="L249" s="87" t="b">
        <v>0</v>
      </c>
    </row>
    <row r="250" spans="1:12" ht="15">
      <c r="A250" s="87" t="s">
        <v>699</v>
      </c>
      <c r="B250" s="87" t="s">
        <v>654</v>
      </c>
      <c r="C250" s="87">
        <v>2</v>
      </c>
      <c r="D250" s="131">
        <v>0.0025701500173256845</v>
      </c>
      <c r="E250" s="131">
        <v>1.4573771965239053</v>
      </c>
      <c r="F250" s="87" t="s">
        <v>495</v>
      </c>
      <c r="G250" s="87" t="b">
        <v>0</v>
      </c>
      <c r="H250" s="87" t="b">
        <v>0</v>
      </c>
      <c r="I250" s="87" t="b">
        <v>0</v>
      </c>
      <c r="J250" s="87" t="b">
        <v>0</v>
      </c>
      <c r="K250" s="87" t="b">
        <v>0</v>
      </c>
      <c r="L250" s="87" t="b">
        <v>0</v>
      </c>
    </row>
    <row r="251" spans="1:12" ht="15">
      <c r="A251" s="87" t="s">
        <v>727</v>
      </c>
      <c r="B251" s="87" t="s">
        <v>604</v>
      </c>
      <c r="C251" s="87">
        <v>2</v>
      </c>
      <c r="D251" s="131">
        <v>0.0025701500173256845</v>
      </c>
      <c r="E251" s="131">
        <v>2.2355284469075487</v>
      </c>
      <c r="F251" s="87" t="s">
        <v>495</v>
      </c>
      <c r="G251" s="87" t="b">
        <v>1</v>
      </c>
      <c r="H251" s="87" t="b">
        <v>0</v>
      </c>
      <c r="I251" s="87" t="b">
        <v>0</v>
      </c>
      <c r="J251" s="87" t="b">
        <v>0</v>
      </c>
      <c r="K251" s="87" t="b">
        <v>0</v>
      </c>
      <c r="L251" s="87" t="b">
        <v>0</v>
      </c>
    </row>
    <row r="252" spans="1:12" ht="15">
      <c r="A252" s="87" t="s">
        <v>1988</v>
      </c>
      <c r="B252" s="87" t="s">
        <v>1847</v>
      </c>
      <c r="C252" s="87">
        <v>2</v>
      </c>
      <c r="D252" s="131">
        <v>0.0025701500173256845</v>
      </c>
      <c r="E252" s="131">
        <v>1.8833459287961865</v>
      </c>
      <c r="F252" s="87" t="s">
        <v>495</v>
      </c>
      <c r="G252" s="87" t="b">
        <v>0</v>
      </c>
      <c r="H252" s="87" t="b">
        <v>0</v>
      </c>
      <c r="I252" s="87" t="b">
        <v>0</v>
      </c>
      <c r="J252" s="87" t="b">
        <v>0</v>
      </c>
      <c r="K252" s="87" t="b">
        <v>0</v>
      </c>
      <c r="L252" s="87" t="b">
        <v>0</v>
      </c>
    </row>
    <row r="253" spans="1:12" ht="15">
      <c r="A253" s="87" t="s">
        <v>619</v>
      </c>
      <c r="B253" s="87" t="s">
        <v>557</v>
      </c>
      <c r="C253" s="87">
        <v>2</v>
      </c>
      <c r="D253" s="131">
        <v>0.0025701500173256845</v>
      </c>
      <c r="E253" s="131">
        <v>2.53655844257153</v>
      </c>
      <c r="F253" s="87" t="s">
        <v>495</v>
      </c>
      <c r="G253" s="87" t="b">
        <v>0</v>
      </c>
      <c r="H253" s="87" t="b">
        <v>0</v>
      </c>
      <c r="I253" s="87" t="b">
        <v>0</v>
      </c>
      <c r="J253" s="87" t="b">
        <v>0</v>
      </c>
      <c r="K253" s="87" t="b">
        <v>0</v>
      </c>
      <c r="L253" s="87" t="b">
        <v>0</v>
      </c>
    </row>
    <row r="254" spans="1:12" ht="15">
      <c r="A254" s="87" t="s">
        <v>2004</v>
      </c>
      <c r="B254" s="87" t="s">
        <v>663</v>
      </c>
      <c r="C254" s="87">
        <v>2</v>
      </c>
      <c r="D254" s="131">
        <v>0.0025701500173256845</v>
      </c>
      <c r="E254" s="131">
        <v>2.53655844257153</v>
      </c>
      <c r="F254" s="87" t="s">
        <v>495</v>
      </c>
      <c r="G254" s="87" t="b">
        <v>0</v>
      </c>
      <c r="H254" s="87" t="b">
        <v>0</v>
      </c>
      <c r="I254" s="87" t="b">
        <v>0</v>
      </c>
      <c r="J254" s="87" t="b">
        <v>0</v>
      </c>
      <c r="K254" s="87" t="b">
        <v>0</v>
      </c>
      <c r="L254" s="87" t="b">
        <v>0</v>
      </c>
    </row>
    <row r="255" spans="1:12" ht="15">
      <c r="A255" s="87" t="s">
        <v>2011</v>
      </c>
      <c r="B255" s="87" t="s">
        <v>741</v>
      </c>
      <c r="C255" s="87">
        <v>2</v>
      </c>
      <c r="D255" s="131">
        <v>0.0025701500173256845</v>
      </c>
      <c r="E255" s="131">
        <v>2.7126497016272113</v>
      </c>
      <c r="F255" s="87" t="s">
        <v>495</v>
      </c>
      <c r="G255" s="87" t="b">
        <v>0</v>
      </c>
      <c r="H255" s="87" t="b">
        <v>0</v>
      </c>
      <c r="I255" s="87" t="b">
        <v>0</v>
      </c>
      <c r="J255" s="87" t="b">
        <v>0</v>
      </c>
      <c r="K255" s="87" t="b">
        <v>0</v>
      </c>
      <c r="L255" s="87" t="b">
        <v>0</v>
      </c>
    </row>
    <row r="256" spans="1:12" ht="15">
      <c r="A256" s="87" t="s">
        <v>631</v>
      </c>
      <c r="B256" s="87" t="s">
        <v>637</v>
      </c>
      <c r="C256" s="87">
        <v>2</v>
      </c>
      <c r="D256" s="131">
        <v>0.0025701500173256845</v>
      </c>
      <c r="E256" s="131">
        <v>2.53655844257153</v>
      </c>
      <c r="F256" s="87" t="s">
        <v>495</v>
      </c>
      <c r="G256" s="87" t="b">
        <v>0</v>
      </c>
      <c r="H256" s="87" t="b">
        <v>0</v>
      </c>
      <c r="I256" s="87" t="b">
        <v>0</v>
      </c>
      <c r="J256" s="87" t="b">
        <v>0</v>
      </c>
      <c r="K256" s="87" t="b">
        <v>0</v>
      </c>
      <c r="L256" s="87" t="b">
        <v>0</v>
      </c>
    </row>
    <row r="257" spans="1:12" ht="15">
      <c r="A257" s="87" t="s">
        <v>612</v>
      </c>
      <c r="B257" s="87" t="s">
        <v>1980</v>
      </c>
      <c r="C257" s="87">
        <v>2</v>
      </c>
      <c r="D257" s="131">
        <v>0.0025701500173256845</v>
      </c>
      <c r="E257" s="131">
        <v>2.110589710299249</v>
      </c>
      <c r="F257" s="87" t="s">
        <v>495</v>
      </c>
      <c r="G257" s="87" t="b">
        <v>0</v>
      </c>
      <c r="H257" s="87" t="b">
        <v>0</v>
      </c>
      <c r="I257" s="87" t="b">
        <v>0</v>
      </c>
      <c r="J257" s="87" t="b">
        <v>1</v>
      </c>
      <c r="K257" s="87" t="b">
        <v>0</v>
      </c>
      <c r="L257" s="87" t="b">
        <v>0</v>
      </c>
    </row>
    <row r="258" spans="1:12" ht="15">
      <c r="A258" s="87" t="s">
        <v>2006</v>
      </c>
      <c r="B258" s="87" t="s">
        <v>649</v>
      </c>
      <c r="C258" s="87">
        <v>2</v>
      </c>
      <c r="D258" s="131">
        <v>0.0025701500173256845</v>
      </c>
      <c r="E258" s="131">
        <v>2.2355284469075487</v>
      </c>
      <c r="F258" s="87" t="s">
        <v>495</v>
      </c>
      <c r="G258" s="87" t="b">
        <v>0</v>
      </c>
      <c r="H258" s="87" t="b">
        <v>0</v>
      </c>
      <c r="I258" s="87" t="b">
        <v>0</v>
      </c>
      <c r="J258" s="87" t="b">
        <v>0</v>
      </c>
      <c r="K258" s="87" t="b">
        <v>0</v>
      </c>
      <c r="L258" s="87" t="b">
        <v>0</v>
      </c>
    </row>
    <row r="259" spans="1:12" ht="15">
      <c r="A259" s="87" t="s">
        <v>642</v>
      </c>
      <c r="B259" s="87" t="s">
        <v>1965</v>
      </c>
      <c r="C259" s="87">
        <v>2</v>
      </c>
      <c r="D259" s="131">
        <v>0.0031270972803487764</v>
      </c>
      <c r="E259" s="131">
        <v>2.0136796972911926</v>
      </c>
      <c r="F259" s="87" t="s">
        <v>495</v>
      </c>
      <c r="G259" s="87" t="b">
        <v>0</v>
      </c>
      <c r="H259" s="87" t="b">
        <v>0</v>
      </c>
      <c r="I259" s="87" t="b">
        <v>0</v>
      </c>
      <c r="J259" s="87" t="b">
        <v>0</v>
      </c>
      <c r="K259" s="87" t="b">
        <v>0</v>
      </c>
      <c r="L259" s="87" t="b">
        <v>0</v>
      </c>
    </row>
    <row r="260" spans="1:12" ht="15">
      <c r="A260" s="87" t="s">
        <v>1263</v>
      </c>
      <c r="B260" s="87" t="s">
        <v>1233</v>
      </c>
      <c r="C260" s="87">
        <v>2</v>
      </c>
      <c r="D260" s="131">
        <v>0.0025701500173256845</v>
      </c>
      <c r="E260" s="131">
        <v>1.8675516616129544</v>
      </c>
      <c r="F260" s="87" t="s">
        <v>495</v>
      </c>
      <c r="G260" s="87" t="b">
        <v>0</v>
      </c>
      <c r="H260" s="87" t="b">
        <v>0</v>
      </c>
      <c r="I260" s="87" t="b">
        <v>0</v>
      </c>
      <c r="J260" s="87" t="b">
        <v>0</v>
      </c>
      <c r="K260" s="87" t="b">
        <v>0</v>
      </c>
      <c r="L260" s="87" t="b">
        <v>0</v>
      </c>
    </row>
    <row r="261" spans="1:12" ht="15">
      <c r="A261" s="87" t="s">
        <v>1233</v>
      </c>
      <c r="B261" s="87" t="s">
        <v>247</v>
      </c>
      <c r="C261" s="87">
        <v>2</v>
      </c>
      <c r="D261" s="131">
        <v>0.0025701500173256845</v>
      </c>
      <c r="E261" s="131">
        <v>1.9344984512435677</v>
      </c>
      <c r="F261" s="87" t="s">
        <v>495</v>
      </c>
      <c r="G261" s="87" t="b">
        <v>0</v>
      </c>
      <c r="H261" s="87" t="b">
        <v>0</v>
      </c>
      <c r="I261" s="87" t="b">
        <v>0</v>
      </c>
      <c r="J261" s="87" t="b">
        <v>0</v>
      </c>
      <c r="K261" s="87" t="b">
        <v>0</v>
      </c>
      <c r="L261" s="87" t="b">
        <v>0</v>
      </c>
    </row>
    <row r="262" spans="1:12" ht="15">
      <c r="A262" s="87" t="s">
        <v>750</v>
      </c>
      <c r="B262" s="87" t="s">
        <v>756</v>
      </c>
      <c r="C262" s="87">
        <v>2</v>
      </c>
      <c r="D262" s="131">
        <v>0.0025701500173256845</v>
      </c>
      <c r="E262" s="131">
        <v>2.059437187851868</v>
      </c>
      <c r="F262" s="87" t="s">
        <v>495</v>
      </c>
      <c r="G262" s="87" t="b">
        <v>0</v>
      </c>
      <c r="H262" s="87" t="b">
        <v>0</v>
      </c>
      <c r="I262" s="87" t="b">
        <v>0</v>
      </c>
      <c r="J262" s="87" t="b">
        <v>0</v>
      </c>
      <c r="K262" s="87" t="b">
        <v>0</v>
      </c>
      <c r="L262" s="87" t="b">
        <v>0</v>
      </c>
    </row>
    <row r="263" spans="1:12" ht="15">
      <c r="A263" s="87" t="s">
        <v>1842</v>
      </c>
      <c r="B263" s="87" t="s">
        <v>1843</v>
      </c>
      <c r="C263" s="87">
        <v>30</v>
      </c>
      <c r="D263" s="131">
        <v>0.01483538729008405</v>
      </c>
      <c r="E263" s="131">
        <v>1.2624510897304295</v>
      </c>
      <c r="F263" s="87" t="s">
        <v>496</v>
      </c>
      <c r="G263" s="87" t="b">
        <v>0</v>
      </c>
      <c r="H263" s="87" t="b">
        <v>0</v>
      </c>
      <c r="I263" s="87" t="b">
        <v>0</v>
      </c>
      <c r="J263" s="87" t="b">
        <v>0</v>
      </c>
      <c r="K263" s="87" t="b">
        <v>0</v>
      </c>
      <c r="L263" s="87" t="b">
        <v>0</v>
      </c>
    </row>
    <row r="264" spans="1:12" ht="15">
      <c r="A264" s="87" t="s">
        <v>600</v>
      </c>
      <c r="B264" s="87" t="s">
        <v>1842</v>
      </c>
      <c r="C264" s="87">
        <v>13</v>
      </c>
      <c r="D264" s="131">
        <v>0.00957469348726833</v>
      </c>
      <c r="E264" s="131">
        <v>1.2302664063590283</v>
      </c>
      <c r="F264" s="87" t="s">
        <v>496</v>
      </c>
      <c r="G264" s="87" t="b">
        <v>0</v>
      </c>
      <c r="H264" s="87" t="b">
        <v>0</v>
      </c>
      <c r="I264" s="87" t="b">
        <v>0</v>
      </c>
      <c r="J264" s="87" t="b">
        <v>0</v>
      </c>
      <c r="K264" s="87" t="b">
        <v>0</v>
      </c>
      <c r="L264" s="87" t="b">
        <v>0</v>
      </c>
    </row>
    <row r="265" spans="1:12" ht="15">
      <c r="A265" s="87" t="s">
        <v>1843</v>
      </c>
      <c r="B265" s="87" t="s">
        <v>726</v>
      </c>
      <c r="C265" s="87">
        <v>13</v>
      </c>
      <c r="D265" s="131">
        <v>0.00957469348726833</v>
      </c>
      <c r="E265" s="131">
        <v>0.8449155249950111</v>
      </c>
      <c r="F265" s="87" t="s">
        <v>496</v>
      </c>
      <c r="G265" s="87" t="b">
        <v>0</v>
      </c>
      <c r="H265" s="87" t="b">
        <v>0</v>
      </c>
      <c r="I265" s="87" t="b">
        <v>0</v>
      </c>
      <c r="J265" s="87" t="b">
        <v>0</v>
      </c>
      <c r="K265" s="87" t="b">
        <v>0</v>
      </c>
      <c r="L265" s="87" t="b">
        <v>0</v>
      </c>
    </row>
    <row r="266" spans="1:12" ht="15">
      <c r="A266" s="87" t="s">
        <v>1849</v>
      </c>
      <c r="B266" s="87" t="s">
        <v>1850</v>
      </c>
      <c r="C266" s="87">
        <v>13</v>
      </c>
      <c r="D266" s="131">
        <v>0.00957469348726833</v>
      </c>
      <c r="E266" s="131">
        <v>1.6256289921432552</v>
      </c>
      <c r="F266" s="87" t="s">
        <v>496</v>
      </c>
      <c r="G266" s="87" t="b">
        <v>0</v>
      </c>
      <c r="H266" s="87" t="b">
        <v>0</v>
      </c>
      <c r="I266" s="87" t="b">
        <v>0</v>
      </c>
      <c r="J266" s="87" t="b">
        <v>0</v>
      </c>
      <c r="K266" s="87" t="b">
        <v>0</v>
      </c>
      <c r="L266" s="87" t="b">
        <v>0</v>
      </c>
    </row>
    <row r="267" spans="1:12" ht="15">
      <c r="A267" s="87" t="s">
        <v>1850</v>
      </c>
      <c r="B267" s="87" t="s">
        <v>1844</v>
      </c>
      <c r="C267" s="87">
        <v>13</v>
      </c>
      <c r="D267" s="131">
        <v>0.00957469348726833</v>
      </c>
      <c r="E267" s="131">
        <v>1.4842998393467859</v>
      </c>
      <c r="F267" s="87" t="s">
        <v>496</v>
      </c>
      <c r="G267" s="87" t="b">
        <v>0</v>
      </c>
      <c r="H267" s="87" t="b">
        <v>0</v>
      </c>
      <c r="I267" s="87" t="b">
        <v>0</v>
      </c>
      <c r="J267" s="87" t="b">
        <v>0</v>
      </c>
      <c r="K267" s="87" t="b">
        <v>0</v>
      </c>
      <c r="L267" s="87" t="b">
        <v>0</v>
      </c>
    </row>
    <row r="268" spans="1:12" ht="15">
      <c r="A268" s="87" t="s">
        <v>709</v>
      </c>
      <c r="B268" s="87" t="s">
        <v>691</v>
      </c>
      <c r="C268" s="87">
        <v>13</v>
      </c>
      <c r="D268" s="131">
        <v>0.00957469348726833</v>
      </c>
      <c r="E268" s="131">
        <v>1.6256289921432552</v>
      </c>
      <c r="F268" s="87" t="s">
        <v>496</v>
      </c>
      <c r="G268" s="87" t="b">
        <v>0</v>
      </c>
      <c r="H268" s="87" t="b">
        <v>0</v>
      </c>
      <c r="I268" s="87" t="b">
        <v>0</v>
      </c>
      <c r="J268" s="87" t="b">
        <v>0</v>
      </c>
      <c r="K268" s="87" t="b">
        <v>0</v>
      </c>
      <c r="L268" s="87" t="b">
        <v>0</v>
      </c>
    </row>
    <row r="269" spans="1:12" ht="15">
      <c r="A269" s="87" t="s">
        <v>691</v>
      </c>
      <c r="B269" s="87" t="s">
        <v>693</v>
      </c>
      <c r="C269" s="87">
        <v>13</v>
      </c>
      <c r="D269" s="131">
        <v>0.00957469348726833</v>
      </c>
      <c r="E269" s="131">
        <v>1.6256289921432552</v>
      </c>
      <c r="F269" s="87" t="s">
        <v>496</v>
      </c>
      <c r="G269" s="87" t="b">
        <v>0</v>
      </c>
      <c r="H269" s="87" t="b">
        <v>0</v>
      </c>
      <c r="I269" s="87" t="b">
        <v>0</v>
      </c>
      <c r="J269" s="87" t="b">
        <v>0</v>
      </c>
      <c r="K269" s="87" t="b">
        <v>0</v>
      </c>
      <c r="L269" s="87" t="b">
        <v>0</v>
      </c>
    </row>
    <row r="270" spans="1:12" ht="15">
      <c r="A270" s="87" t="s">
        <v>1955</v>
      </c>
      <c r="B270" s="87" t="s">
        <v>600</v>
      </c>
      <c r="C270" s="87">
        <v>12</v>
      </c>
      <c r="D270" s="131">
        <v>0.009552468458273646</v>
      </c>
      <c r="E270" s="131">
        <v>1.593444308771854</v>
      </c>
      <c r="F270" s="87" t="s">
        <v>496</v>
      </c>
      <c r="G270" s="87" t="b">
        <v>0</v>
      </c>
      <c r="H270" s="87" t="b">
        <v>0</v>
      </c>
      <c r="I270" s="87" t="b">
        <v>0</v>
      </c>
      <c r="J270" s="87" t="b">
        <v>0</v>
      </c>
      <c r="K270" s="87" t="b">
        <v>0</v>
      </c>
      <c r="L270" s="87" t="b">
        <v>0</v>
      </c>
    </row>
    <row r="271" spans="1:12" ht="15">
      <c r="A271" s="87" t="s">
        <v>726</v>
      </c>
      <c r="B271" s="87" t="s">
        <v>709</v>
      </c>
      <c r="C271" s="87">
        <v>12</v>
      </c>
      <c r="D271" s="131">
        <v>0.009552468458273646</v>
      </c>
      <c r="E271" s="131">
        <v>1.3623875573686737</v>
      </c>
      <c r="F271" s="87" t="s">
        <v>496</v>
      </c>
      <c r="G271" s="87" t="b">
        <v>0</v>
      </c>
      <c r="H271" s="87" t="b">
        <v>0</v>
      </c>
      <c r="I271" s="87" t="b">
        <v>0</v>
      </c>
      <c r="J271" s="87" t="b">
        <v>0</v>
      </c>
      <c r="K271" s="87" t="b">
        <v>0</v>
      </c>
      <c r="L271" s="87" t="b">
        <v>0</v>
      </c>
    </row>
    <row r="272" spans="1:12" ht="15">
      <c r="A272" s="87" t="s">
        <v>693</v>
      </c>
      <c r="B272" s="87" t="s">
        <v>688</v>
      </c>
      <c r="C272" s="87">
        <v>12</v>
      </c>
      <c r="D272" s="131">
        <v>0.009552468458273646</v>
      </c>
      <c r="E272" s="131">
        <v>1.5908668858840431</v>
      </c>
      <c r="F272" s="87" t="s">
        <v>496</v>
      </c>
      <c r="G272" s="87" t="b">
        <v>0</v>
      </c>
      <c r="H272" s="87" t="b">
        <v>0</v>
      </c>
      <c r="I272" s="87" t="b">
        <v>0</v>
      </c>
      <c r="J272" s="87" t="b">
        <v>0</v>
      </c>
      <c r="K272" s="87" t="b">
        <v>0</v>
      </c>
      <c r="L272" s="87" t="b">
        <v>0</v>
      </c>
    </row>
    <row r="273" spans="1:12" ht="15">
      <c r="A273" s="87" t="s">
        <v>688</v>
      </c>
      <c r="B273" s="87" t="s">
        <v>668</v>
      </c>
      <c r="C273" s="87">
        <v>12</v>
      </c>
      <c r="D273" s="131">
        <v>0.009552468458273646</v>
      </c>
      <c r="E273" s="131">
        <v>1.5634810853944108</v>
      </c>
      <c r="F273" s="87" t="s">
        <v>496</v>
      </c>
      <c r="G273" s="87" t="b">
        <v>0</v>
      </c>
      <c r="H273" s="87" t="b">
        <v>0</v>
      </c>
      <c r="I273" s="87" t="b">
        <v>0</v>
      </c>
      <c r="J273" s="87" t="b">
        <v>0</v>
      </c>
      <c r="K273" s="87" t="b">
        <v>0</v>
      </c>
      <c r="L273" s="87" t="b">
        <v>0</v>
      </c>
    </row>
    <row r="274" spans="1:12" ht="15">
      <c r="A274" s="87" t="s">
        <v>668</v>
      </c>
      <c r="B274" s="87" t="s">
        <v>629</v>
      </c>
      <c r="C274" s="87">
        <v>12</v>
      </c>
      <c r="D274" s="131">
        <v>0.009552468458273646</v>
      </c>
      <c r="E274" s="131">
        <v>1.660391098402467</v>
      </c>
      <c r="F274" s="87" t="s">
        <v>496</v>
      </c>
      <c r="G274" s="87" t="b">
        <v>0</v>
      </c>
      <c r="H274" s="87" t="b">
        <v>0</v>
      </c>
      <c r="I274" s="87" t="b">
        <v>0</v>
      </c>
      <c r="J274" s="87" t="b">
        <v>0</v>
      </c>
      <c r="K274" s="87" t="b">
        <v>0</v>
      </c>
      <c r="L274" s="87" t="b">
        <v>0</v>
      </c>
    </row>
    <row r="275" spans="1:12" ht="15">
      <c r="A275" s="87" t="s">
        <v>629</v>
      </c>
      <c r="B275" s="87" t="s">
        <v>641</v>
      </c>
      <c r="C275" s="87">
        <v>12</v>
      </c>
      <c r="D275" s="131">
        <v>0.009552468458273646</v>
      </c>
      <c r="E275" s="131">
        <v>1.660391098402467</v>
      </c>
      <c r="F275" s="87" t="s">
        <v>496</v>
      </c>
      <c r="G275" s="87" t="b">
        <v>0</v>
      </c>
      <c r="H275" s="87" t="b">
        <v>0</v>
      </c>
      <c r="I275" s="87" t="b">
        <v>0</v>
      </c>
      <c r="J275" s="87" t="b">
        <v>0</v>
      </c>
      <c r="K275" s="87" t="b">
        <v>0</v>
      </c>
      <c r="L275" s="87" t="b">
        <v>0</v>
      </c>
    </row>
    <row r="276" spans="1:12" ht="15">
      <c r="A276" s="87" t="s">
        <v>641</v>
      </c>
      <c r="B276" s="87" t="s">
        <v>878</v>
      </c>
      <c r="C276" s="87">
        <v>12</v>
      </c>
      <c r="D276" s="131">
        <v>0.009552468458273646</v>
      </c>
      <c r="E276" s="131">
        <v>1.4842998393467859</v>
      </c>
      <c r="F276" s="87" t="s">
        <v>496</v>
      </c>
      <c r="G276" s="87" t="b">
        <v>0</v>
      </c>
      <c r="H276" s="87" t="b">
        <v>0</v>
      </c>
      <c r="I276" s="87" t="b">
        <v>0</v>
      </c>
      <c r="J276" s="87" t="b">
        <v>0</v>
      </c>
      <c r="K276" s="87" t="b">
        <v>0</v>
      </c>
      <c r="L276" s="87" t="b">
        <v>0</v>
      </c>
    </row>
    <row r="277" spans="1:12" ht="15">
      <c r="A277" s="87" t="s">
        <v>878</v>
      </c>
      <c r="B277" s="87" t="s">
        <v>1848</v>
      </c>
      <c r="C277" s="87">
        <v>12</v>
      </c>
      <c r="D277" s="131">
        <v>0.009552468458273646</v>
      </c>
      <c r="E277" s="131">
        <v>1.3082085802911045</v>
      </c>
      <c r="F277" s="87" t="s">
        <v>496</v>
      </c>
      <c r="G277" s="87" t="b">
        <v>0</v>
      </c>
      <c r="H277" s="87" t="b">
        <v>0</v>
      </c>
      <c r="I277" s="87" t="b">
        <v>0</v>
      </c>
      <c r="J277" s="87" t="b">
        <v>0</v>
      </c>
      <c r="K277" s="87" t="b">
        <v>0</v>
      </c>
      <c r="L277" s="87" t="b">
        <v>0</v>
      </c>
    </row>
    <row r="278" spans="1:12" ht="15">
      <c r="A278" s="87" t="s">
        <v>1848</v>
      </c>
      <c r="B278" s="87" t="s">
        <v>1956</v>
      </c>
      <c r="C278" s="87">
        <v>12</v>
      </c>
      <c r="D278" s="131">
        <v>0.009552468458273646</v>
      </c>
      <c r="E278" s="131">
        <v>1.4842998393467859</v>
      </c>
      <c r="F278" s="87" t="s">
        <v>496</v>
      </c>
      <c r="G278" s="87" t="b">
        <v>0</v>
      </c>
      <c r="H278" s="87" t="b">
        <v>0</v>
      </c>
      <c r="I278" s="87" t="b">
        <v>0</v>
      </c>
      <c r="J278" s="87" t="b">
        <v>0</v>
      </c>
      <c r="K278" s="87" t="b">
        <v>0</v>
      </c>
      <c r="L278" s="87" t="b">
        <v>0</v>
      </c>
    </row>
    <row r="279" spans="1:12" ht="15">
      <c r="A279" s="87" t="s">
        <v>1956</v>
      </c>
      <c r="B279" s="87" t="s">
        <v>718</v>
      </c>
      <c r="C279" s="87">
        <v>12</v>
      </c>
      <c r="D279" s="131">
        <v>0.009552468458273646</v>
      </c>
      <c r="E279" s="131">
        <v>1.660391098402467</v>
      </c>
      <c r="F279" s="87" t="s">
        <v>496</v>
      </c>
      <c r="G279" s="87" t="b">
        <v>0</v>
      </c>
      <c r="H279" s="87" t="b">
        <v>0</v>
      </c>
      <c r="I279" s="87" t="b">
        <v>0</v>
      </c>
      <c r="J279" s="87" t="b">
        <v>0</v>
      </c>
      <c r="K279" s="87" t="b">
        <v>0</v>
      </c>
      <c r="L279" s="87" t="b">
        <v>0</v>
      </c>
    </row>
    <row r="280" spans="1:12" ht="15">
      <c r="A280" s="87" t="s">
        <v>718</v>
      </c>
      <c r="B280" s="87" t="s">
        <v>1842</v>
      </c>
      <c r="C280" s="87">
        <v>12</v>
      </c>
      <c r="D280" s="131">
        <v>0.009552468458273646</v>
      </c>
      <c r="E280" s="131">
        <v>1.2624510897304295</v>
      </c>
      <c r="F280" s="87" t="s">
        <v>496</v>
      </c>
      <c r="G280" s="87" t="b">
        <v>0</v>
      </c>
      <c r="H280" s="87" t="b">
        <v>0</v>
      </c>
      <c r="I280" s="87" t="b">
        <v>0</v>
      </c>
      <c r="J280" s="87" t="b">
        <v>0</v>
      </c>
      <c r="K280" s="87" t="b">
        <v>0</v>
      </c>
      <c r="L280" s="87" t="b">
        <v>0</v>
      </c>
    </row>
    <row r="281" spans="1:12" ht="15">
      <c r="A281" s="87" t="s">
        <v>1843</v>
      </c>
      <c r="B281" s="87" t="s">
        <v>1849</v>
      </c>
      <c r="C281" s="87">
        <v>12</v>
      </c>
      <c r="D281" s="131">
        <v>0.009552468458273646</v>
      </c>
      <c r="E281" s="131">
        <v>1.2276889834712175</v>
      </c>
      <c r="F281" s="87" t="s">
        <v>496</v>
      </c>
      <c r="G281" s="87" t="b">
        <v>0</v>
      </c>
      <c r="H281" s="87" t="b">
        <v>0</v>
      </c>
      <c r="I281" s="87" t="b">
        <v>0</v>
      </c>
      <c r="J281" s="87" t="b">
        <v>0</v>
      </c>
      <c r="K281" s="87" t="b">
        <v>0</v>
      </c>
      <c r="L281" s="87" t="b">
        <v>0</v>
      </c>
    </row>
    <row r="282" spans="1:12" ht="15">
      <c r="A282" s="87" t="s">
        <v>1844</v>
      </c>
      <c r="B282" s="87" t="s">
        <v>556</v>
      </c>
      <c r="C282" s="87">
        <v>12</v>
      </c>
      <c r="D282" s="131">
        <v>0.009552468458273646</v>
      </c>
      <c r="E282" s="131">
        <v>1.4842998393467859</v>
      </c>
      <c r="F282" s="87" t="s">
        <v>496</v>
      </c>
      <c r="G282" s="87" t="b">
        <v>0</v>
      </c>
      <c r="H282" s="87" t="b">
        <v>0</v>
      </c>
      <c r="I282" s="87" t="b">
        <v>0</v>
      </c>
      <c r="J282" s="87" t="b">
        <v>0</v>
      </c>
      <c r="K282" s="87" t="b">
        <v>0</v>
      </c>
      <c r="L282" s="87" t="b">
        <v>0</v>
      </c>
    </row>
    <row r="283" spans="1:12" ht="15">
      <c r="A283" s="87" t="s">
        <v>773</v>
      </c>
      <c r="B283" s="87" t="s">
        <v>1957</v>
      </c>
      <c r="C283" s="87">
        <v>10</v>
      </c>
      <c r="D283" s="131">
        <v>0.009316233636134857</v>
      </c>
      <c r="E283" s="131">
        <v>1.739572344450092</v>
      </c>
      <c r="F283" s="87" t="s">
        <v>496</v>
      </c>
      <c r="G283" s="87" t="b">
        <v>0</v>
      </c>
      <c r="H283" s="87" t="b">
        <v>0</v>
      </c>
      <c r="I283" s="87" t="b">
        <v>0</v>
      </c>
      <c r="J283" s="87" t="b">
        <v>0</v>
      </c>
      <c r="K283" s="87" t="b">
        <v>0</v>
      </c>
      <c r="L283" s="87" t="b">
        <v>0</v>
      </c>
    </row>
    <row r="284" spans="1:12" ht="15">
      <c r="A284" s="87" t="s">
        <v>1957</v>
      </c>
      <c r="B284" s="87" t="s">
        <v>726</v>
      </c>
      <c r="C284" s="87">
        <v>10</v>
      </c>
      <c r="D284" s="131">
        <v>0.009316233636134857</v>
      </c>
      <c r="E284" s="131">
        <v>1.2080934274078368</v>
      </c>
      <c r="F284" s="87" t="s">
        <v>496</v>
      </c>
      <c r="G284" s="87" t="b">
        <v>0</v>
      </c>
      <c r="H284" s="87" t="b">
        <v>0</v>
      </c>
      <c r="I284" s="87" t="b">
        <v>0</v>
      </c>
      <c r="J284" s="87" t="b">
        <v>0</v>
      </c>
      <c r="K284" s="87" t="b">
        <v>0</v>
      </c>
      <c r="L284" s="87" t="b">
        <v>0</v>
      </c>
    </row>
    <row r="285" spans="1:12" ht="15">
      <c r="A285" s="87" t="s">
        <v>1844</v>
      </c>
      <c r="B285" s="87" t="s">
        <v>1959</v>
      </c>
      <c r="C285" s="87">
        <v>6</v>
      </c>
      <c r="D285" s="131">
        <v>0.007869008157191423</v>
      </c>
      <c r="E285" s="131">
        <v>1.4842998393467859</v>
      </c>
      <c r="F285" s="87" t="s">
        <v>496</v>
      </c>
      <c r="G285" s="87" t="b">
        <v>0</v>
      </c>
      <c r="H285" s="87" t="b">
        <v>0</v>
      </c>
      <c r="I285" s="87" t="b">
        <v>0</v>
      </c>
      <c r="J285" s="87" t="b">
        <v>0</v>
      </c>
      <c r="K285" s="87" t="b">
        <v>0</v>
      </c>
      <c r="L285" s="87" t="b">
        <v>0</v>
      </c>
    </row>
    <row r="286" spans="1:12" ht="15">
      <c r="A286" s="87" t="s">
        <v>1960</v>
      </c>
      <c r="B286" s="87" t="s">
        <v>647</v>
      </c>
      <c r="C286" s="87">
        <v>5</v>
      </c>
      <c r="D286" s="131">
        <v>0.0072354284247795955</v>
      </c>
      <c r="E286" s="131">
        <v>2.040602340114073</v>
      </c>
      <c r="F286" s="87" t="s">
        <v>496</v>
      </c>
      <c r="G286" s="87" t="b">
        <v>0</v>
      </c>
      <c r="H286" s="87" t="b">
        <v>0</v>
      </c>
      <c r="I286" s="87" t="b">
        <v>0</v>
      </c>
      <c r="J286" s="87" t="b">
        <v>0</v>
      </c>
      <c r="K286" s="87" t="b">
        <v>0</v>
      </c>
      <c r="L286" s="87" t="b">
        <v>0</v>
      </c>
    </row>
    <row r="287" spans="1:12" ht="15">
      <c r="A287" s="87" t="s">
        <v>647</v>
      </c>
      <c r="B287" s="87" t="s">
        <v>728</v>
      </c>
      <c r="C287" s="87">
        <v>5</v>
      </c>
      <c r="D287" s="131">
        <v>0.0072354284247795955</v>
      </c>
      <c r="E287" s="131">
        <v>2.040602340114073</v>
      </c>
      <c r="F287" s="87" t="s">
        <v>496</v>
      </c>
      <c r="G287" s="87" t="b">
        <v>0</v>
      </c>
      <c r="H287" s="87" t="b">
        <v>0</v>
      </c>
      <c r="I287" s="87" t="b">
        <v>0</v>
      </c>
      <c r="J287" s="87" t="b">
        <v>0</v>
      </c>
      <c r="K287" s="87" t="b">
        <v>0</v>
      </c>
      <c r="L287" s="87" t="b">
        <v>0</v>
      </c>
    </row>
    <row r="288" spans="1:12" ht="15">
      <c r="A288" s="87" t="s">
        <v>728</v>
      </c>
      <c r="B288" s="87" t="s">
        <v>1961</v>
      </c>
      <c r="C288" s="87">
        <v>5</v>
      </c>
      <c r="D288" s="131">
        <v>0.0072354284247795955</v>
      </c>
      <c r="E288" s="131">
        <v>2.040602340114073</v>
      </c>
      <c r="F288" s="87" t="s">
        <v>496</v>
      </c>
      <c r="G288" s="87" t="b">
        <v>0</v>
      </c>
      <c r="H288" s="87" t="b">
        <v>0</v>
      </c>
      <c r="I288" s="87" t="b">
        <v>0</v>
      </c>
      <c r="J288" s="87" t="b">
        <v>0</v>
      </c>
      <c r="K288" s="87" t="b">
        <v>1</v>
      </c>
      <c r="L288" s="87" t="b">
        <v>0</v>
      </c>
    </row>
    <row r="289" spans="1:12" ht="15">
      <c r="A289" s="87" t="s">
        <v>1961</v>
      </c>
      <c r="B289" s="87" t="s">
        <v>1962</v>
      </c>
      <c r="C289" s="87">
        <v>5</v>
      </c>
      <c r="D289" s="131">
        <v>0.0072354284247795955</v>
      </c>
      <c r="E289" s="131">
        <v>2.040602340114073</v>
      </c>
      <c r="F289" s="87" t="s">
        <v>496</v>
      </c>
      <c r="G289" s="87" t="b">
        <v>0</v>
      </c>
      <c r="H289" s="87" t="b">
        <v>1</v>
      </c>
      <c r="I289" s="87" t="b">
        <v>0</v>
      </c>
      <c r="J289" s="87" t="b">
        <v>0</v>
      </c>
      <c r="K289" s="87" t="b">
        <v>0</v>
      </c>
      <c r="L289" s="87" t="b">
        <v>0</v>
      </c>
    </row>
    <row r="290" spans="1:12" ht="15">
      <c r="A290" s="87" t="s">
        <v>1962</v>
      </c>
      <c r="B290" s="87" t="s">
        <v>623</v>
      </c>
      <c r="C290" s="87">
        <v>5</v>
      </c>
      <c r="D290" s="131">
        <v>0.0072354284247795955</v>
      </c>
      <c r="E290" s="131">
        <v>2.040602340114073</v>
      </c>
      <c r="F290" s="87" t="s">
        <v>496</v>
      </c>
      <c r="G290" s="87" t="b">
        <v>0</v>
      </c>
      <c r="H290" s="87" t="b">
        <v>0</v>
      </c>
      <c r="I290" s="87" t="b">
        <v>0</v>
      </c>
      <c r="J290" s="87" t="b">
        <v>0</v>
      </c>
      <c r="K290" s="87" t="b">
        <v>0</v>
      </c>
      <c r="L290" s="87" t="b">
        <v>0</v>
      </c>
    </row>
    <row r="291" spans="1:12" ht="15">
      <c r="A291" s="87" t="s">
        <v>623</v>
      </c>
      <c r="B291" s="87" t="s">
        <v>726</v>
      </c>
      <c r="C291" s="87">
        <v>5</v>
      </c>
      <c r="D291" s="131">
        <v>0.0072354284247795955</v>
      </c>
      <c r="E291" s="131">
        <v>1.2080934274078368</v>
      </c>
      <c r="F291" s="87" t="s">
        <v>496</v>
      </c>
      <c r="G291" s="87" t="b">
        <v>0</v>
      </c>
      <c r="H291" s="87" t="b">
        <v>0</v>
      </c>
      <c r="I291" s="87" t="b">
        <v>0</v>
      </c>
      <c r="J291" s="87" t="b">
        <v>0</v>
      </c>
      <c r="K291" s="87" t="b">
        <v>0</v>
      </c>
      <c r="L291" s="87" t="b">
        <v>0</v>
      </c>
    </row>
    <row r="292" spans="1:12" ht="15">
      <c r="A292" s="87" t="s">
        <v>726</v>
      </c>
      <c r="B292" s="87" t="s">
        <v>1963</v>
      </c>
      <c r="C292" s="87">
        <v>5</v>
      </c>
      <c r="D292" s="131">
        <v>0.0072354284247795955</v>
      </c>
      <c r="E292" s="131">
        <v>1.3971496636278857</v>
      </c>
      <c r="F292" s="87" t="s">
        <v>496</v>
      </c>
      <c r="G292" s="87" t="b">
        <v>0</v>
      </c>
      <c r="H292" s="87" t="b">
        <v>0</v>
      </c>
      <c r="I292" s="87" t="b">
        <v>0</v>
      </c>
      <c r="J292" s="87" t="b">
        <v>0</v>
      </c>
      <c r="K292" s="87" t="b">
        <v>0</v>
      </c>
      <c r="L292" s="87" t="b">
        <v>0</v>
      </c>
    </row>
    <row r="293" spans="1:12" ht="15">
      <c r="A293" s="87" t="s">
        <v>1963</v>
      </c>
      <c r="B293" s="87" t="s">
        <v>1848</v>
      </c>
      <c r="C293" s="87">
        <v>5</v>
      </c>
      <c r="D293" s="131">
        <v>0.0072354284247795955</v>
      </c>
      <c r="E293" s="131">
        <v>1.4842998393467859</v>
      </c>
      <c r="F293" s="87" t="s">
        <v>496</v>
      </c>
      <c r="G293" s="87" t="b">
        <v>0</v>
      </c>
      <c r="H293" s="87" t="b">
        <v>0</v>
      </c>
      <c r="I293" s="87" t="b">
        <v>0</v>
      </c>
      <c r="J293" s="87" t="b">
        <v>0</v>
      </c>
      <c r="K293" s="87" t="b">
        <v>0</v>
      </c>
      <c r="L293" s="87" t="b">
        <v>0</v>
      </c>
    </row>
    <row r="294" spans="1:12" ht="15">
      <c r="A294" s="87" t="s">
        <v>1848</v>
      </c>
      <c r="B294" s="87" t="s">
        <v>1964</v>
      </c>
      <c r="C294" s="87">
        <v>5</v>
      </c>
      <c r="D294" s="131">
        <v>0.0072354284247795955</v>
      </c>
      <c r="E294" s="131">
        <v>1.4842998393467859</v>
      </c>
      <c r="F294" s="87" t="s">
        <v>496</v>
      </c>
      <c r="G294" s="87" t="b">
        <v>0</v>
      </c>
      <c r="H294" s="87" t="b">
        <v>0</v>
      </c>
      <c r="I294" s="87" t="b">
        <v>0</v>
      </c>
      <c r="J294" s="87" t="b">
        <v>0</v>
      </c>
      <c r="K294" s="87" t="b">
        <v>0</v>
      </c>
      <c r="L294" s="87" t="b">
        <v>0</v>
      </c>
    </row>
    <row r="295" spans="1:12" ht="15">
      <c r="A295" s="87" t="s">
        <v>1964</v>
      </c>
      <c r="B295" s="87" t="s">
        <v>1958</v>
      </c>
      <c r="C295" s="87">
        <v>5</v>
      </c>
      <c r="D295" s="131">
        <v>0.0072354284247795955</v>
      </c>
      <c r="E295" s="131">
        <v>2.040602340114073</v>
      </c>
      <c r="F295" s="87" t="s">
        <v>496</v>
      </c>
      <c r="G295" s="87" t="b">
        <v>0</v>
      </c>
      <c r="H295" s="87" t="b">
        <v>0</v>
      </c>
      <c r="I295" s="87" t="b">
        <v>0</v>
      </c>
      <c r="J295" s="87" t="b">
        <v>1</v>
      </c>
      <c r="K295" s="87" t="b">
        <v>0</v>
      </c>
      <c r="L295" s="87" t="b">
        <v>0</v>
      </c>
    </row>
    <row r="296" spans="1:12" ht="15">
      <c r="A296" s="87" t="s">
        <v>1958</v>
      </c>
      <c r="B296" s="87" t="s">
        <v>656</v>
      </c>
      <c r="C296" s="87">
        <v>5</v>
      </c>
      <c r="D296" s="131">
        <v>0.0072354284247795955</v>
      </c>
      <c r="E296" s="131">
        <v>1.8944743044358352</v>
      </c>
      <c r="F296" s="87" t="s">
        <v>496</v>
      </c>
      <c r="G296" s="87" t="b">
        <v>1</v>
      </c>
      <c r="H296" s="87" t="b">
        <v>0</v>
      </c>
      <c r="I296" s="87" t="b">
        <v>0</v>
      </c>
      <c r="J296" s="87" t="b">
        <v>1</v>
      </c>
      <c r="K296" s="87" t="b">
        <v>0</v>
      </c>
      <c r="L296" s="87" t="b">
        <v>0</v>
      </c>
    </row>
    <row r="297" spans="1:12" ht="15">
      <c r="A297" s="87" t="s">
        <v>656</v>
      </c>
      <c r="B297" s="87" t="s">
        <v>878</v>
      </c>
      <c r="C297" s="87">
        <v>5</v>
      </c>
      <c r="D297" s="131">
        <v>0.0072354284247795955</v>
      </c>
      <c r="E297" s="131">
        <v>1.3381718036685477</v>
      </c>
      <c r="F297" s="87" t="s">
        <v>496</v>
      </c>
      <c r="G297" s="87" t="b">
        <v>1</v>
      </c>
      <c r="H297" s="87" t="b">
        <v>0</v>
      </c>
      <c r="I297" s="87" t="b">
        <v>0</v>
      </c>
      <c r="J297" s="87" t="b">
        <v>0</v>
      </c>
      <c r="K297" s="87" t="b">
        <v>0</v>
      </c>
      <c r="L297" s="87" t="b">
        <v>0</v>
      </c>
    </row>
    <row r="298" spans="1:12" ht="15">
      <c r="A298" s="87" t="s">
        <v>878</v>
      </c>
      <c r="B298" s="87" t="s">
        <v>1842</v>
      </c>
      <c r="C298" s="87">
        <v>5</v>
      </c>
      <c r="D298" s="131">
        <v>0.0072354284247795955</v>
      </c>
      <c r="E298" s="131">
        <v>0.7061485889631423</v>
      </c>
      <c r="F298" s="87" t="s">
        <v>496</v>
      </c>
      <c r="G298" s="87" t="b">
        <v>0</v>
      </c>
      <c r="H298" s="87" t="b">
        <v>0</v>
      </c>
      <c r="I298" s="87" t="b">
        <v>0</v>
      </c>
      <c r="J298" s="87" t="b">
        <v>0</v>
      </c>
      <c r="K298" s="87" t="b">
        <v>0</v>
      </c>
      <c r="L298" s="87" t="b">
        <v>0</v>
      </c>
    </row>
    <row r="299" spans="1:12" ht="15">
      <c r="A299" s="87" t="s">
        <v>1843</v>
      </c>
      <c r="B299" s="87" t="s">
        <v>640</v>
      </c>
      <c r="C299" s="87">
        <v>5</v>
      </c>
      <c r="D299" s="131">
        <v>0.0072354284247795955</v>
      </c>
      <c r="E299" s="131">
        <v>1.2624510897304295</v>
      </c>
      <c r="F299" s="87" t="s">
        <v>496</v>
      </c>
      <c r="G299" s="87" t="b">
        <v>0</v>
      </c>
      <c r="H299" s="87" t="b">
        <v>0</v>
      </c>
      <c r="I299" s="87" t="b">
        <v>0</v>
      </c>
      <c r="J299" s="87" t="b">
        <v>0</v>
      </c>
      <c r="K299" s="87" t="b">
        <v>0</v>
      </c>
      <c r="L299" s="87" t="b">
        <v>0</v>
      </c>
    </row>
    <row r="300" spans="1:12" ht="15">
      <c r="A300" s="87" t="s">
        <v>640</v>
      </c>
      <c r="B300" s="87" t="s">
        <v>1844</v>
      </c>
      <c r="C300" s="87">
        <v>5</v>
      </c>
      <c r="D300" s="131">
        <v>0.0072354284247795955</v>
      </c>
      <c r="E300" s="131">
        <v>1.4842998393467859</v>
      </c>
      <c r="F300" s="87" t="s">
        <v>496</v>
      </c>
      <c r="G300" s="87" t="b">
        <v>0</v>
      </c>
      <c r="H300" s="87" t="b">
        <v>0</v>
      </c>
      <c r="I300" s="87" t="b">
        <v>0</v>
      </c>
      <c r="J300" s="87" t="b">
        <v>0</v>
      </c>
      <c r="K300" s="87" t="b">
        <v>0</v>
      </c>
      <c r="L300" s="87" t="b">
        <v>0</v>
      </c>
    </row>
    <row r="301" spans="1:12" ht="15">
      <c r="A301" s="87" t="s">
        <v>1959</v>
      </c>
      <c r="B301" s="87" t="s">
        <v>752</v>
      </c>
      <c r="C301" s="87">
        <v>5</v>
      </c>
      <c r="D301" s="131">
        <v>0.0072354284247795955</v>
      </c>
      <c r="E301" s="131">
        <v>2.040602340114073</v>
      </c>
      <c r="F301" s="87" t="s">
        <v>496</v>
      </c>
      <c r="G301" s="87" t="b">
        <v>0</v>
      </c>
      <c r="H301" s="87" t="b">
        <v>0</v>
      </c>
      <c r="I301" s="87" t="b">
        <v>0</v>
      </c>
      <c r="J301" s="87" t="b">
        <v>0</v>
      </c>
      <c r="K301" s="87" t="b">
        <v>0</v>
      </c>
      <c r="L301" s="87" t="b">
        <v>0</v>
      </c>
    </row>
    <row r="302" spans="1:12" ht="15">
      <c r="A302" s="87" t="s">
        <v>752</v>
      </c>
      <c r="B302" s="87" t="s">
        <v>604</v>
      </c>
      <c r="C302" s="87">
        <v>5</v>
      </c>
      <c r="D302" s="131">
        <v>0.0072354284247795955</v>
      </c>
      <c r="E302" s="131">
        <v>1.8944743044358352</v>
      </c>
      <c r="F302" s="87" t="s">
        <v>496</v>
      </c>
      <c r="G302" s="87" t="b">
        <v>0</v>
      </c>
      <c r="H302" s="87" t="b">
        <v>0</v>
      </c>
      <c r="I302" s="87" t="b">
        <v>0</v>
      </c>
      <c r="J302" s="87" t="b">
        <v>0</v>
      </c>
      <c r="K302" s="87" t="b">
        <v>0</v>
      </c>
      <c r="L302" s="87" t="b">
        <v>0</v>
      </c>
    </row>
    <row r="303" spans="1:12" ht="15">
      <c r="A303" s="87" t="s">
        <v>1968</v>
      </c>
      <c r="B303" s="87" t="s">
        <v>773</v>
      </c>
      <c r="C303" s="87">
        <v>4</v>
      </c>
      <c r="D303" s="131">
        <v>0.0064521099522076245</v>
      </c>
      <c r="E303" s="131">
        <v>1.6426623314420354</v>
      </c>
      <c r="F303" s="87" t="s">
        <v>496</v>
      </c>
      <c r="G303" s="87" t="b">
        <v>0</v>
      </c>
      <c r="H303" s="87" t="b">
        <v>0</v>
      </c>
      <c r="I303" s="87" t="b">
        <v>0</v>
      </c>
      <c r="J303" s="87" t="b">
        <v>0</v>
      </c>
      <c r="K303" s="87" t="b">
        <v>0</v>
      </c>
      <c r="L303" s="87" t="b">
        <v>0</v>
      </c>
    </row>
    <row r="304" spans="1:12" ht="15">
      <c r="A304" s="87" t="s">
        <v>688</v>
      </c>
      <c r="B304" s="87" t="s">
        <v>710</v>
      </c>
      <c r="C304" s="87">
        <v>2</v>
      </c>
      <c r="D304" s="131">
        <v>0.004256979618788679</v>
      </c>
      <c r="E304" s="131">
        <v>1.5634810853944108</v>
      </c>
      <c r="F304" s="87" t="s">
        <v>496</v>
      </c>
      <c r="G304" s="87" t="b">
        <v>0</v>
      </c>
      <c r="H304" s="87" t="b">
        <v>0</v>
      </c>
      <c r="I304" s="87" t="b">
        <v>0</v>
      </c>
      <c r="J304" s="87" t="b">
        <v>0</v>
      </c>
      <c r="K304" s="87" t="b">
        <v>0</v>
      </c>
      <c r="L304" s="87" t="b">
        <v>0</v>
      </c>
    </row>
    <row r="305" spans="1:12" ht="15">
      <c r="A305" s="87" t="s">
        <v>710</v>
      </c>
      <c r="B305" s="87" t="s">
        <v>726</v>
      </c>
      <c r="C305" s="87">
        <v>2</v>
      </c>
      <c r="D305" s="131">
        <v>0.004256979618788679</v>
      </c>
      <c r="E305" s="131">
        <v>1.2080934274078368</v>
      </c>
      <c r="F305" s="87" t="s">
        <v>496</v>
      </c>
      <c r="G305" s="87" t="b">
        <v>0</v>
      </c>
      <c r="H305" s="87" t="b">
        <v>0</v>
      </c>
      <c r="I305" s="87" t="b">
        <v>0</v>
      </c>
      <c r="J305" s="87" t="b">
        <v>0</v>
      </c>
      <c r="K305" s="87" t="b">
        <v>0</v>
      </c>
      <c r="L305" s="87" t="b">
        <v>0</v>
      </c>
    </row>
    <row r="306" spans="1:12" ht="15">
      <c r="A306" s="87" t="s">
        <v>726</v>
      </c>
      <c r="B306" s="87" t="s">
        <v>638</v>
      </c>
      <c r="C306" s="87">
        <v>2</v>
      </c>
      <c r="D306" s="131">
        <v>0.004256979618788679</v>
      </c>
      <c r="E306" s="131">
        <v>1.3971496636278857</v>
      </c>
      <c r="F306" s="87" t="s">
        <v>496</v>
      </c>
      <c r="G306" s="87" t="b">
        <v>0</v>
      </c>
      <c r="H306" s="87" t="b">
        <v>0</v>
      </c>
      <c r="I306" s="87" t="b">
        <v>0</v>
      </c>
      <c r="J306" s="87" t="b">
        <v>0</v>
      </c>
      <c r="K306" s="87" t="b">
        <v>0</v>
      </c>
      <c r="L306" s="87" t="b">
        <v>0</v>
      </c>
    </row>
    <row r="307" spans="1:12" ht="15">
      <c r="A307" s="87" t="s">
        <v>638</v>
      </c>
      <c r="B307" s="87" t="s">
        <v>601</v>
      </c>
      <c r="C307" s="87">
        <v>2</v>
      </c>
      <c r="D307" s="131">
        <v>0.004256979618788679</v>
      </c>
      <c r="E307" s="131">
        <v>2.4385423487861106</v>
      </c>
      <c r="F307" s="87" t="s">
        <v>496</v>
      </c>
      <c r="G307" s="87" t="b">
        <v>0</v>
      </c>
      <c r="H307" s="87" t="b">
        <v>0</v>
      </c>
      <c r="I307" s="87" t="b">
        <v>0</v>
      </c>
      <c r="J307" s="87" t="b">
        <v>0</v>
      </c>
      <c r="K307" s="87" t="b">
        <v>0</v>
      </c>
      <c r="L307" s="87" t="b">
        <v>0</v>
      </c>
    </row>
    <row r="308" spans="1:12" ht="15">
      <c r="A308" s="87" t="s">
        <v>601</v>
      </c>
      <c r="B308" s="87" t="s">
        <v>632</v>
      </c>
      <c r="C308" s="87">
        <v>2</v>
      </c>
      <c r="D308" s="131">
        <v>0.004256979618788679</v>
      </c>
      <c r="E308" s="131">
        <v>2.1375123531221294</v>
      </c>
      <c r="F308" s="87" t="s">
        <v>496</v>
      </c>
      <c r="G308" s="87" t="b">
        <v>0</v>
      </c>
      <c r="H308" s="87" t="b">
        <v>0</v>
      </c>
      <c r="I308" s="87" t="b">
        <v>0</v>
      </c>
      <c r="J308" s="87" t="b">
        <v>0</v>
      </c>
      <c r="K308" s="87" t="b">
        <v>0</v>
      </c>
      <c r="L308" s="87" t="b">
        <v>0</v>
      </c>
    </row>
    <row r="309" spans="1:12" ht="15">
      <c r="A309" s="87" t="s">
        <v>632</v>
      </c>
      <c r="B309" s="87" t="s">
        <v>711</v>
      </c>
      <c r="C309" s="87">
        <v>2</v>
      </c>
      <c r="D309" s="131">
        <v>0.004256979618788679</v>
      </c>
      <c r="E309" s="131">
        <v>2.1375123531221294</v>
      </c>
      <c r="F309" s="87" t="s">
        <v>496</v>
      </c>
      <c r="G309" s="87" t="b">
        <v>0</v>
      </c>
      <c r="H309" s="87" t="b">
        <v>0</v>
      </c>
      <c r="I309" s="87" t="b">
        <v>0</v>
      </c>
      <c r="J309" s="87" t="b">
        <v>0</v>
      </c>
      <c r="K309" s="87" t="b">
        <v>0</v>
      </c>
      <c r="L309" s="87" t="b">
        <v>0</v>
      </c>
    </row>
    <row r="310" spans="1:12" ht="15">
      <c r="A310" s="87" t="s">
        <v>711</v>
      </c>
      <c r="B310" s="87" t="s">
        <v>632</v>
      </c>
      <c r="C310" s="87">
        <v>2</v>
      </c>
      <c r="D310" s="131">
        <v>0.004256979618788679</v>
      </c>
      <c r="E310" s="131">
        <v>2.1375123531221294</v>
      </c>
      <c r="F310" s="87" t="s">
        <v>496</v>
      </c>
      <c r="G310" s="87" t="b">
        <v>0</v>
      </c>
      <c r="H310" s="87" t="b">
        <v>0</v>
      </c>
      <c r="I310" s="87" t="b">
        <v>0</v>
      </c>
      <c r="J310" s="87" t="b">
        <v>0</v>
      </c>
      <c r="K310" s="87" t="b">
        <v>0</v>
      </c>
      <c r="L310" s="87" t="b">
        <v>0</v>
      </c>
    </row>
    <row r="311" spans="1:12" ht="15">
      <c r="A311" s="87" t="s">
        <v>632</v>
      </c>
      <c r="B311" s="87" t="s">
        <v>714</v>
      </c>
      <c r="C311" s="87">
        <v>2</v>
      </c>
      <c r="D311" s="131">
        <v>0.004256979618788679</v>
      </c>
      <c r="E311" s="131">
        <v>2.1375123531221294</v>
      </c>
      <c r="F311" s="87" t="s">
        <v>496</v>
      </c>
      <c r="G311" s="87" t="b">
        <v>0</v>
      </c>
      <c r="H311" s="87" t="b">
        <v>0</v>
      </c>
      <c r="I311" s="87" t="b">
        <v>0</v>
      </c>
      <c r="J311" s="87" t="b">
        <v>0</v>
      </c>
      <c r="K311" s="87" t="b">
        <v>0</v>
      </c>
      <c r="L311" s="87" t="b">
        <v>0</v>
      </c>
    </row>
    <row r="312" spans="1:12" ht="15">
      <c r="A312" s="87" t="s">
        <v>714</v>
      </c>
      <c r="B312" s="87" t="s">
        <v>754</v>
      </c>
      <c r="C312" s="87">
        <v>2</v>
      </c>
      <c r="D312" s="131">
        <v>0.004256979618788679</v>
      </c>
      <c r="E312" s="131">
        <v>2.2624510897304293</v>
      </c>
      <c r="F312" s="87" t="s">
        <v>496</v>
      </c>
      <c r="G312" s="87" t="b">
        <v>0</v>
      </c>
      <c r="H312" s="87" t="b">
        <v>0</v>
      </c>
      <c r="I312" s="87" t="b">
        <v>0</v>
      </c>
      <c r="J312" s="87" t="b">
        <v>0</v>
      </c>
      <c r="K312" s="87" t="b">
        <v>0</v>
      </c>
      <c r="L312" s="87" t="b">
        <v>0</v>
      </c>
    </row>
    <row r="313" spans="1:12" ht="15">
      <c r="A313" s="87" t="s">
        <v>754</v>
      </c>
      <c r="B313" s="87" t="s">
        <v>776</v>
      </c>
      <c r="C313" s="87">
        <v>2</v>
      </c>
      <c r="D313" s="131">
        <v>0.004256979618788679</v>
      </c>
      <c r="E313" s="131">
        <v>2.2624510897304293</v>
      </c>
      <c r="F313" s="87" t="s">
        <v>496</v>
      </c>
      <c r="G313" s="87" t="b">
        <v>0</v>
      </c>
      <c r="H313" s="87" t="b">
        <v>0</v>
      </c>
      <c r="I313" s="87" t="b">
        <v>0</v>
      </c>
      <c r="J313" s="87" t="b">
        <v>0</v>
      </c>
      <c r="K313" s="87" t="b">
        <v>0</v>
      </c>
      <c r="L313" s="87" t="b">
        <v>0</v>
      </c>
    </row>
    <row r="314" spans="1:12" ht="15">
      <c r="A314" s="87" t="s">
        <v>776</v>
      </c>
      <c r="B314" s="87" t="s">
        <v>1976</v>
      </c>
      <c r="C314" s="87">
        <v>2</v>
      </c>
      <c r="D314" s="131">
        <v>0.004256979618788679</v>
      </c>
      <c r="E314" s="131">
        <v>2.2624510897304293</v>
      </c>
      <c r="F314" s="87" t="s">
        <v>496</v>
      </c>
      <c r="G314" s="87" t="b">
        <v>0</v>
      </c>
      <c r="H314" s="87" t="b">
        <v>0</v>
      </c>
      <c r="I314" s="87" t="b">
        <v>0</v>
      </c>
      <c r="J314" s="87" t="b">
        <v>0</v>
      </c>
      <c r="K314" s="87" t="b">
        <v>0</v>
      </c>
      <c r="L314" s="87" t="b">
        <v>0</v>
      </c>
    </row>
    <row r="315" spans="1:12" ht="15">
      <c r="A315" s="87" t="s">
        <v>1976</v>
      </c>
      <c r="B315" s="87" t="s">
        <v>744</v>
      </c>
      <c r="C315" s="87">
        <v>2</v>
      </c>
      <c r="D315" s="131">
        <v>0.004256979618788679</v>
      </c>
      <c r="E315" s="131">
        <v>2.2624510897304293</v>
      </c>
      <c r="F315" s="87" t="s">
        <v>496</v>
      </c>
      <c r="G315" s="87" t="b">
        <v>0</v>
      </c>
      <c r="H315" s="87" t="b">
        <v>0</v>
      </c>
      <c r="I315" s="87" t="b">
        <v>0</v>
      </c>
      <c r="J315" s="87" t="b">
        <v>0</v>
      </c>
      <c r="K315" s="87" t="b">
        <v>0</v>
      </c>
      <c r="L315" s="87" t="b">
        <v>0</v>
      </c>
    </row>
    <row r="316" spans="1:12" ht="15">
      <c r="A316" s="87" t="s">
        <v>744</v>
      </c>
      <c r="B316" s="87" t="s">
        <v>672</v>
      </c>
      <c r="C316" s="87">
        <v>2</v>
      </c>
      <c r="D316" s="131">
        <v>0.004256979618788679</v>
      </c>
      <c r="E316" s="131">
        <v>2.2624510897304293</v>
      </c>
      <c r="F316" s="87" t="s">
        <v>496</v>
      </c>
      <c r="G316" s="87" t="b">
        <v>0</v>
      </c>
      <c r="H316" s="87" t="b">
        <v>0</v>
      </c>
      <c r="I316" s="87" t="b">
        <v>0</v>
      </c>
      <c r="J316" s="87" t="b">
        <v>0</v>
      </c>
      <c r="K316" s="87" t="b">
        <v>0</v>
      </c>
      <c r="L316" s="87" t="b">
        <v>0</v>
      </c>
    </row>
    <row r="317" spans="1:12" ht="15">
      <c r="A317" s="87" t="s">
        <v>672</v>
      </c>
      <c r="B317" s="87" t="s">
        <v>610</v>
      </c>
      <c r="C317" s="87">
        <v>2</v>
      </c>
      <c r="D317" s="131">
        <v>0.004256979618788679</v>
      </c>
      <c r="E317" s="131">
        <v>2.0863598306747484</v>
      </c>
      <c r="F317" s="87" t="s">
        <v>496</v>
      </c>
      <c r="G317" s="87" t="b">
        <v>0</v>
      </c>
      <c r="H317" s="87" t="b">
        <v>0</v>
      </c>
      <c r="I317" s="87" t="b">
        <v>0</v>
      </c>
      <c r="J317" s="87" t="b">
        <v>0</v>
      </c>
      <c r="K317" s="87" t="b">
        <v>0</v>
      </c>
      <c r="L317" s="87" t="b">
        <v>0</v>
      </c>
    </row>
    <row r="318" spans="1:12" ht="15">
      <c r="A318" s="87" t="s">
        <v>622</v>
      </c>
      <c r="B318" s="87" t="s">
        <v>600</v>
      </c>
      <c r="C318" s="87">
        <v>2</v>
      </c>
      <c r="D318" s="131">
        <v>0.004256979618788679</v>
      </c>
      <c r="E318" s="131">
        <v>1.593444308771854</v>
      </c>
      <c r="F318" s="87" t="s">
        <v>496</v>
      </c>
      <c r="G318" s="87" t="b">
        <v>0</v>
      </c>
      <c r="H318" s="87" t="b">
        <v>0</v>
      </c>
      <c r="I318" s="87" t="b">
        <v>0</v>
      </c>
      <c r="J318" s="87" t="b">
        <v>0</v>
      </c>
      <c r="K318" s="87" t="b">
        <v>0</v>
      </c>
      <c r="L318" s="87" t="b">
        <v>0</v>
      </c>
    </row>
    <row r="319" spans="1:12" ht="15">
      <c r="A319" s="87" t="s">
        <v>882</v>
      </c>
      <c r="B319" s="87" t="s">
        <v>881</v>
      </c>
      <c r="C319" s="87">
        <v>2</v>
      </c>
      <c r="D319" s="131">
        <v>0.004256979618788679</v>
      </c>
      <c r="E319" s="131">
        <v>2.4385423487861106</v>
      </c>
      <c r="F319" s="87" t="s">
        <v>496</v>
      </c>
      <c r="G319" s="87" t="b">
        <v>0</v>
      </c>
      <c r="H319" s="87" t="b">
        <v>0</v>
      </c>
      <c r="I319" s="87" t="b">
        <v>0</v>
      </c>
      <c r="J319" s="87" t="b">
        <v>0</v>
      </c>
      <c r="K319" s="87" t="b">
        <v>0</v>
      </c>
      <c r="L319" s="87" t="b">
        <v>0</v>
      </c>
    </row>
    <row r="320" spans="1:12" ht="15">
      <c r="A320" s="87" t="s">
        <v>881</v>
      </c>
      <c r="B320" s="87" t="s">
        <v>880</v>
      </c>
      <c r="C320" s="87">
        <v>2</v>
      </c>
      <c r="D320" s="131">
        <v>0.004256979618788679</v>
      </c>
      <c r="E320" s="131">
        <v>2.4385423487861106</v>
      </c>
      <c r="F320" s="87" t="s">
        <v>496</v>
      </c>
      <c r="G320" s="87" t="b">
        <v>0</v>
      </c>
      <c r="H320" s="87" t="b">
        <v>0</v>
      </c>
      <c r="I320" s="87" t="b">
        <v>0</v>
      </c>
      <c r="J320" s="87" t="b">
        <v>0</v>
      </c>
      <c r="K320" s="87" t="b">
        <v>0</v>
      </c>
      <c r="L320" s="87" t="b">
        <v>0</v>
      </c>
    </row>
    <row r="321" spans="1:12" ht="15">
      <c r="A321" s="87" t="s">
        <v>1982</v>
      </c>
      <c r="B321" s="87" t="s">
        <v>1977</v>
      </c>
      <c r="C321" s="87">
        <v>2</v>
      </c>
      <c r="D321" s="131">
        <v>0.004256979618788679</v>
      </c>
      <c r="E321" s="131">
        <v>2.1375123531221294</v>
      </c>
      <c r="F321" s="87" t="s">
        <v>496</v>
      </c>
      <c r="G321" s="87" t="b">
        <v>0</v>
      </c>
      <c r="H321" s="87" t="b">
        <v>0</v>
      </c>
      <c r="I321" s="87" t="b">
        <v>0</v>
      </c>
      <c r="J321" s="87" t="b">
        <v>0</v>
      </c>
      <c r="K321" s="87" t="b">
        <v>0</v>
      </c>
      <c r="L321" s="87" t="b">
        <v>0</v>
      </c>
    </row>
    <row r="322" spans="1:12" ht="15">
      <c r="A322" s="87" t="s">
        <v>1977</v>
      </c>
      <c r="B322" s="87" t="s">
        <v>1977</v>
      </c>
      <c r="C322" s="87">
        <v>2</v>
      </c>
      <c r="D322" s="131">
        <v>0.004256979618788679</v>
      </c>
      <c r="E322" s="131">
        <v>1.8364823574581484</v>
      </c>
      <c r="F322" s="87" t="s">
        <v>496</v>
      </c>
      <c r="G322" s="87" t="b">
        <v>0</v>
      </c>
      <c r="H322" s="87" t="b">
        <v>0</v>
      </c>
      <c r="I322" s="87" t="b">
        <v>0</v>
      </c>
      <c r="J322" s="87" t="b">
        <v>0</v>
      </c>
      <c r="K322" s="87" t="b">
        <v>0</v>
      </c>
      <c r="L322" s="87" t="b">
        <v>0</v>
      </c>
    </row>
    <row r="323" spans="1:12" ht="15">
      <c r="A323" s="87" t="s">
        <v>1977</v>
      </c>
      <c r="B323" s="87" t="s">
        <v>2026</v>
      </c>
      <c r="C323" s="87">
        <v>2</v>
      </c>
      <c r="D323" s="131">
        <v>0.004256979618788679</v>
      </c>
      <c r="E323" s="131">
        <v>2.1375123531221294</v>
      </c>
      <c r="F323" s="87" t="s">
        <v>496</v>
      </c>
      <c r="G323" s="87" t="b">
        <v>0</v>
      </c>
      <c r="H323" s="87" t="b">
        <v>0</v>
      </c>
      <c r="I323" s="87" t="b">
        <v>0</v>
      </c>
      <c r="J323" s="87" t="b">
        <v>0</v>
      </c>
      <c r="K323" s="87" t="b">
        <v>0</v>
      </c>
      <c r="L323" s="87" t="b">
        <v>0</v>
      </c>
    </row>
    <row r="324" spans="1:12" ht="15">
      <c r="A324" s="87" t="s">
        <v>2026</v>
      </c>
      <c r="B324" s="87" t="s">
        <v>676</v>
      </c>
      <c r="C324" s="87">
        <v>2</v>
      </c>
      <c r="D324" s="131">
        <v>0.004256979618788679</v>
      </c>
      <c r="E324" s="131">
        <v>2.4385423487861106</v>
      </c>
      <c r="F324" s="87" t="s">
        <v>496</v>
      </c>
      <c r="G324" s="87" t="b">
        <v>0</v>
      </c>
      <c r="H324" s="87" t="b">
        <v>0</v>
      </c>
      <c r="I324" s="87" t="b">
        <v>0</v>
      </c>
      <c r="J324" s="87" t="b">
        <v>0</v>
      </c>
      <c r="K324" s="87" t="b">
        <v>0</v>
      </c>
      <c r="L324" s="87" t="b">
        <v>0</v>
      </c>
    </row>
    <row r="325" spans="1:12" ht="15">
      <c r="A325" s="87" t="s">
        <v>676</v>
      </c>
      <c r="B325" s="87" t="s">
        <v>624</v>
      </c>
      <c r="C325" s="87">
        <v>2</v>
      </c>
      <c r="D325" s="131">
        <v>0.004256979618788679</v>
      </c>
      <c r="E325" s="131">
        <v>2.2624510897304293</v>
      </c>
      <c r="F325" s="87" t="s">
        <v>496</v>
      </c>
      <c r="G325" s="87" t="b">
        <v>0</v>
      </c>
      <c r="H325" s="87" t="b">
        <v>0</v>
      </c>
      <c r="I325" s="87" t="b">
        <v>0</v>
      </c>
      <c r="J325" s="87" t="b">
        <v>0</v>
      </c>
      <c r="K325" s="87" t="b">
        <v>0</v>
      </c>
      <c r="L325" s="87" t="b">
        <v>0</v>
      </c>
    </row>
    <row r="326" spans="1:12" ht="15">
      <c r="A326" s="87" t="s">
        <v>624</v>
      </c>
      <c r="B326" s="87" t="s">
        <v>603</v>
      </c>
      <c r="C326" s="87">
        <v>2</v>
      </c>
      <c r="D326" s="131">
        <v>0.004256979618788679</v>
      </c>
      <c r="E326" s="131">
        <v>2.0863598306747484</v>
      </c>
      <c r="F326" s="87" t="s">
        <v>496</v>
      </c>
      <c r="G326" s="87" t="b">
        <v>0</v>
      </c>
      <c r="H326" s="87" t="b">
        <v>0</v>
      </c>
      <c r="I326" s="87" t="b">
        <v>0</v>
      </c>
      <c r="J326" s="87" t="b">
        <v>1</v>
      </c>
      <c r="K326" s="87" t="b">
        <v>0</v>
      </c>
      <c r="L326" s="87" t="b">
        <v>0</v>
      </c>
    </row>
    <row r="327" spans="1:12" ht="15">
      <c r="A327" s="87" t="s">
        <v>603</v>
      </c>
      <c r="B327" s="87" t="s">
        <v>1984</v>
      </c>
      <c r="C327" s="87">
        <v>2</v>
      </c>
      <c r="D327" s="131">
        <v>0.004256979618788679</v>
      </c>
      <c r="E327" s="131">
        <v>2.1375123531221294</v>
      </c>
      <c r="F327" s="87" t="s">
        <v>496</v>
      </c>
      <c r="G327" s="87" t="b">
        <v>1</v>
      </c>
      <c r="H327" s="87" t="b">
        <v>0</v>
      </c>
      <c r="I327" s="87" t="b">
        <v>0</v>
      </c>
      <c r="J327" s="87" t="b">
        <v>0</v>
      </c>
      <c r="K327" s="87" t="b">
        <v>0</v>
      </c>
      <c r="L327" s="87" t="b">
        <v>0</v>
      </c>
    </row>
    <row r="328" spans="1:12" ht="15">
      <c r="A328" s="87" t="s">
        <v>1984</v>
      </c>
      <c r="B328" s="87" t="s">
        <v>620</v>
      </c>
      <c r="C328" s="87">
        <v>2</v>
      </c>
      <c r="D328" s="131">
        <v>0.004256979618788679</v>
      </c>
      <c r="E328" s="131">
        <v>2.1375123531221294</v>
      </c>
      <c r="F328" s="87" t="s">
        <v>496</v>
      </c>
      <c r="G328" s="87" t="b">
        <v>0</v>
      </c>
      <c r="H328" s="87" t="b">
        <v>0</v>
      </c>
      <c r="I328" s="87" t="b">
        <v>0</v>
      </c>
      <c r="J328" s="87" t="b">
        <v>0</v>
      </c>
      <c r="K328" s="87" t="b">
        <v>0</v>
      </c>
      <c r="L328" s="87" t="b">
        <v>0</v>
      </c>
    </row>
    <row r="329" spans="1:12" ht="15">
      <c r="A329" s="87" t="s">
        <v>620</v>
      </c>
      <c r="B329" s="87" t="s">
        <v>738</v>
      </c>
      <c r="C329" s="87">
        <v>2</v>
      </c>
      <c r="D329" s="131">
        <v>0.004256979618788679</v>
      </c>
      <c r="E329" s="131">
        <v>2.1375123531221294</v>
      </c>
      <c r="F329" s="87" t="s">
        <v>496</v>
      </c>
      <c r="G329" s="87" t="b">
        <v>0</v>
      </c>
      <c r="H329" s="87" t="b">
        <v>0</v>
      </c>
      <c r="I329" s="87" t="b">
        <v>0</v>
      </c>
      <c r="J329" s="87" t="b">
        <v>0</v>
      </c>
      <c r="K329" s="87" t="b">
        <v>0</v>
      </c>
      <c r="L329" s="87" t="b">
        <v>0</v>
      </c>
    </row>
    <row r="330" spans="1:12" ht="15">
      <c r="A330" s="87" t="s">
        <v>738</v>
      </c>
      <c r="B330" s="87" t="s">
        <v>708</v>
      </c>
      <c r="C330" s="87">
        <v>2</v>
      </c>
      <c r="D330" s="131">
        <v>0.004256979618788679</v>
      </c>
      <c r="E330" s="131">
        <v>2.4385423487861106</v>
      </c>
      <c r="F330" s="87" t="s">
        <v>496</v>
      </c>
      <c r="G330" s="87" t="b">
        <v>0</v>
      </c>
      <c r="H330" s="87" t="b">
        <v>0</v>
      </c>
      <c r="I330" s="87" t="b">
        <v>0</v>
      </c>
      <c r="J330" s="87" t="b">
        <v>1</v>
      </c>
      <c r="K330" s="87" t="b">
        <v>0</v>
      </c>
      <c r="L330" s="87" t="b">
        <v>0</v>
      </c>
    </row>
    <row r="331" spans="1:12" ht="15">
      <c r="A331" s="87" t="s">
        <v>708</v>
      </c>
      <c r="B331" s="87" t="s">
        <v>604</v>
      </c>
      <c r="C331" s="87">
        <v>2</v>
      </c>
      <c r="D331" s="131">
        <v>0.004256979618788679</v>
      </c>
      <c r="E331" s="131">
        <v>1.8944743044358352</v>
      </c>
      <c r="F331" s="87" t="s">
        <v>496</v>
      </c>
      <c r="G331" s="87" t="b">
        <v>1</v>
      </c>
      <c r="H331" s="87" t="b">
        <v>0</v>
      </c>
      <c r="I331" s="87" t="b">
        <v>0</v>
      </c>
      <c r="J331" s="87" t="b">
        <v>0</v>
      </c>
      <c r="K331" s="87" t="b">
        <v>0</v>
      </c>
      <c r="L331" s="87" t="b">
        <v>0</v>
      </c>
    </row>
    <row r="332" spans="1:12" ht="15">
      <c r="A332" s="87" t="s">
        <v>604</v>
      </c>
      <c r="B332" s="87" t="s">
        <v>561</v>
      </c>
      <c r="C332" s="87">
        <v>2</v>
      </c>
      <c r="D332" s="131">
        <v>0.004256979618788679</v>
      </c>
      <c r="E332" s="131">
        <v>2.2624510897304293</v>
      </c>
      <c r="F332" s="87" t="s">
        <v>496</v>
      </c>
      <c r="G332" s="87" t="b">
        <v>0</v>
      </c>
      <c r="H332" s="87" t="b">
        <v>0</v>
      </c>
      <c r="I332" s="87" t="b">
        <v>0</v>
      </c>
      <c r="J332" s="87" t="b">
        <v>0</v>
      </c>
      <c r="K332" s="87" t="b">
        <v>0</v>
      </c>
      <c r="L332" s="87" t="b">
        <v>0</v>
      </c>
    </row>
    <row r="333" spans="1:12" ht="15">
      <c r="A333" s="87" t="s">
        <v>561</v>
      </c>
      <c r="B333" s="87" t="s">
        <v>684</v>
      </c>
      <c r="C333" s="87">
        <v>2</v>
      </c>
      <c r="D333" s="131">
        <v>0.004256979618788679</v>
      </c>
      <c r="E333" s="131">
        <v>2.2624510897304293</v>
      </c>
      <c r="F333" s="87" t="s">
        <v>496</v>
      </c>
      <c r="G333" s="87" t="b">
        <v>0</v>
      </c>
      <c r="H333" s="87" t="b">
        <v>0</v>
      </c>
      <c r="I333" s="87" t="b">
        <v>0</v>
      </c>
      <c r="J333" s="87" t="b">
        <v>0</v>
      </c>
      <c r="K333" s="87" t="b">
        <v>0</v>
      </c>
      <c r="L333" s="87" t="b">
        <v>0</v>
      </c>
    </row>
    <row r="334" spans="1:12" ht="15">
      <c r="A334" s="87" t="s">
        <v>684</v>
      </c>
      <c r="B334" s="87" t="s">
        <v>685</v>
      </c>
      <c r="C334" s="87">
        <v>2</v>
      </c>
      <c r="D334" s="131">
        <v>0.004256979618788679</v>
      </c>
      <c r="E334" s="131">
        <v>2.4385423487861106</v>
      </c>
      <c r="F334" s="87" t="s">
        <v>496</v>
      </c>
      <c r="G334" s="87" t="b">
        <v>0</v>
      </c>
      <c r="H334" s="87" t="b">
        <v>0</v>
      </c>
      <c r="I334" s="87" t="b">
        <v>0</v>
      </c>
      <c r="J334" s="87" t="b">
        <v>0</v>
      </c>
      <c r="K334" s="87" t="b">
        <v>0</v>
      </c>
      <c r="L334" s="87" t="b">
        <v>0</v>
      </c>
    </row>
    <row r="335" spans="1:12" ht="15">
      <c r="A335" s="87" t="s">
        <v>685</v>
      </c>
      <c r="B335" s="87" t="s">
        <v>615</v>
      </c>
      <c r="C335" s="87">
        <v>2</v>
      </c>
      <c r="D335" s="131">
        <v>0.004256979618788679</v>
      </c>
      <c r="E335" s="131">
        <v>2.4385423487861106</v>
      </c>
      <c r="F335" s="87" t="s">
        <v>496</v>
      </c>
      <c r="G335" s="87" t="b">
        <v>0</v>
      </c>
      <c r="H335" s="87" t="b">
        <v>0</v>
      </c>
      <c r="I335" s="87" t="b">
        <v>0</v>
      </c>
      <c r="J335" s="87" t="b">
        <v>0</v>
      </c>
      <c r="K335" s="87" t="b">
        <v>0</v>
      </c>
      <c r="L335" s="87" t="b">
        <v>0</v>
      </c>
    </row>
    <row r="336" spans="1:12" ht="15">
      <c r="A336" s="87" t="s">
        <v>615</v>
      </c>
      <c r="B336" s="87" t="s">
        <v>620</v>
      </c>
      <c r="C336" s="87">
        <v>2</v>
      </c>
      <c r="D336" s="131">
        <v>0.004256979618788679</v>
      </c>
      <c r="E336" s="131">
        <v>2.1375123531221294</v>
      </c>
      <c r="F336" s="87" t="s">
        <v>496</v>
      </c>
      <c r="G336" s="87" t="b">
        <v>0</v>
      </c>
      <c r="H336" s="87" t="b">
        <v>0</v>
      </c>
      <c r="I336" s="87" t="b">
        <v>0</v>
      </c>
      <c r="J336" s="87" t="b">
        <v>0</v>
      </c>
      <c r="K336" s="87" t="b">
        <v>0</v>
      </c>
      <c r="L336" s="87" t="b">
        <v>0</v>
      </c>
    </row>
    <row r="337" spans="1:12" ht="15">
      <c r="A337" s="87" t="s">
        <v>620</v>
      </c>
      <c r="B337" s="87" t="s">
        <v>2027</v>
      </c>
      <c r="C337" s="87">
        <v>2</v>
      </c>
      <c r="D337" s="131">
        <v>0.004256979618788679</v>
      </c>
      <c r="E337" s="131">
        <v>2.1375123531221294</v>
      </c>
      <c r="F337" s="87" t="s">
        <v>496</v>
      </c>
      <c r="G337" s="87" t="b">
        <v>0</v>
      </c>
      <c r="H337" s="87" t="b">
        <v>0</v>
      </c>
      <c r="I337" s="87" t="b">
        <v>0</v>
      </c>
      <c r="J337" s="87" t="b">
        <v>0</v>
      </c>
      <c r="K337" s="87" t="b">
        <v>0</v>
      </c>
      <c r="L337" s="87" t="b">
        <v>0</v>
      </c>
    </row>
    <row r="338" spans="1:12" ht="15">
      <c r="A338" s="87" t="s">
        <v>2027</v>
      </c>
      <c r="B338" s="87" t="s">
        <v>1968</v>
      </c>
      <c r="C338" s="87">
        <v>2</v>
      </c>
      <c r="D338" s="131">
        <v>0.004256979618788679</v>
      </c>
      <c r="E338" s="131">
        <v>2.040602340114073</v>
      </c>
      <c r="F338" s="87" t="s">
        <v>496</v>
      </c>
      <c r="G338" s="87" t="b">
        <v>0</v>
      </c>
      <c r="H338" s="87" t="b">
        <v>0</v>
      </c>
      <c r="I338" s="87" t="b">
        <v>0</v>
      </c>
      <c r="J338" s="87" t="b">
        <v>0</v>
      </c>
      <c r="K338" s="87" t="b">
        <v>0</v>
      </c>
      <c r="L338" s="87" t="b">
        <v>0</v>
      </c>
    </row>
    <row r="339" spans="1:12" ht="15">
      <c r="A339" s="87" t="s">
        <v>2022</v>
      </c>
      <c r="B339" s="87" t="s">
        <v>2023</v>
      </c>
      <c r="C339" s="87">
        <v>2</v>
      </c>
      <c r="D339" s="131">
        <v>0.004256979618788679</v>
      </c>
      <c r="E339" s="131">
        <v>2.4385423487861106</v>
      </c>
      <c r="F339" s="87" t="s">
        <v>496</v>
      </c>
      <c r="G339" s="87" t="b">
        <v>1</v>
      </c>
      <c r="H339" s="87" t="b">
        <v>0</v>
      </c>
      <c r="I339" s="87" t="b">
        <v>0</v>
      </c>
      <c r="J339" s="87" t="b">
        <v>0</v>
      </c>
      <c r="K339" s="87" t="b">
        <v>0</v>
      </c>
      <c r="L339" s="87" t="b">
        <v>0</v>
      </c>
    </row>
    <row r="340" spans="1:12" ht="15">
      <c r="A340" s="87" t="s">
        <v>2023</v>
      </c>
      <c r="B340" s="87" t="s">
        <v>656</v>
      </c>
      <c r="C340" s="87">
        <v>2</v>
      </c>
      <c r="D340" s="131">
        <v>0.004256979618788679</v>
      </c>
      <c r="E340" s="131">
        <v>1.8944743044358352</v>
      </c>
      <c r="F340" s="87" t="s">
        <v>496</v>
      </c>
      <c r="G340" s="87" t="b">
        <v>0</v>
      </c>
      <c r="H340" s="87" t="b">
        <v>0</v>
      </c>
      <c r="I340" s="87" t="b">
        <v>0</v>
      </c>
      <c r="J340" s="87" t="b">
        <v>1</v>
      </c>
      <c r="K340" s="87" t="b">
        <v>0</v>
      </c>
      <c r="L340" s="87" t="b">
        <v>0</v>
      </c>
    </row>
    <row r="341" spans="1:12" ht="15">
      <c r="A341" s="87" t="s">
        <v>656</v>
      </c>
      <c r="B341" s="87" t="s">
        <v>2024</v>
      </c>
      <c r="C341" s="87">
        <v>2</v>
      </c>
      <c r="D341" s="131">
        <v>0.004256979618788679</v>
      </c>
      <c r="E341" s="131">
        <v>1.8944743044358352</v>
      </c>
      <c r="F341" s="87" t="s">
        <v>496</v>
      </c>
      <c r="G341" s="87" t="b">
        <v>1</v>
      </c>
      <c r="H341" s="87" t="b">
        <v>0</v>
      </c>
      <c r="I341" s="87" t="b">
        <v>0</v>
      </c>
      <c r="J341" s="87" t="b">
        <v>0</v>
      </c>
      <c r="K341" s="87" t="b">
        <v>1</v>
      </c>
      <c r="L341" s="87" t="b">
        <v>0</v>
      </c>
    </row>
    <row r="342" spans="1:12" ht="15">
      <c r="A342" s="87" t="s">
        <v>2024</v>
      </c>
      <c r="B342" s="87" t="s">
        <v>679</v>
      </c>
      <c r="C342" s="87">
        <v>2</v>
      </c>
      <c r="D342" s="131">
        <v>0.004256979618788679</v>
      </c>
      <c r="E342" s="131">
        <v>2.4385423487861106</v>
      </c>
      <c r="F342" s="87" t="s">
        <v>496</v>
      </c>
      <c r="G342" s="87" t="b">
        <v>0</v>
      </c>
      <c r="H342" s="87" t="b">
        <v>1</v>
      </c>
      <c r="I342" s="87" t="b">
        <v>0</v>
      </c>
      <c r="J342" s="87" t="b">
        <v>0</v>
      </c>
      <c r="K342" s="87" t="b">
        <v>0</v>
      </c>
      <c r="L342" s="87" t="b">
        <v>0</v>
      </c>
    </row>
    <row r="343" spans="1:12" ht="15">
      <c r="A343" s="87" t="s">
        <v>679</v>
      </c>
      <c r="B343" s="87" t="s">
        <v>1992</v>
      </c>
      <c r="C343" s="87">
        <v>2</v>
      </c>
      <c r="D343" s="131">
        <v>0.004256979618788679</v>
      </c>
      <c r="E343" s="131">
        <v>2.2624510897304293</v>
      </c>
      <c r="F343" s="87" t="s">
        <v>496</v>
      </c>
      <c r="G343" s="87" t="b">
        <v>0</v>
      </c>
      <c r="H343" s="87" t="b">
        <v>0</v>
      </c>
      <c r="I343" s="87" t="b">
        <v>0</v>
      </c>
      <c r="J343" s="87" t="b">
        <v>1</v>
      </c>
      <c r="K343" s="87" t="b">
        <v>0</v>
      </c>
      <c r="L343" s="87" t="b">
        <v>0</v>
      </c>
    </row>
    <row r="344" spans="1:12" ht="15">
      <c r="A344" s="87" t="s">
        <v>1992</v>
      </c>
      <c r="B344" s="87" t="s">
        <v>2025</v>
      </c>
      <c r="C344" s="87">
        <v>2</v>
      </c>
      <c r="D344" s="131">
        <v>0.004256979618788679</v>
      </c>
      <c r="E344" s="131">
        <v>2.2624510897304293</v>
      </c>
      <c r="F344" s="87" t="s">
        <v>496</v>
      </c>
      <c r="G344" s="87" t="b">
        <v>1</v>
      </c>
      <c r="H344" s="87" t="b">
        <v>0</v>
      </c>
      <c r="I344" s="87" t="b">
        <v>0</v>
      </c>
      <c r="J344" s="87" t="b">
        <v>0</v>
      </c>
      <c r="K344" s="87" t="b">
        <v>0</v>
      </c>
      <c r="L344" s="87" t="b">
        <v>0</v>
      </c>
    </row>
    <row r="345" spans="1:12" ht="15">
      <c r="A345" s="87" t="s">
        <v>2025</v>
      </c>
      <c r="B345" s="87" t="s">
        <v>548</v>
      </c>
      <c r="C345" s="87">
        <v>2</v>
      </c>
      <c r="D345" s="131">
        <v>0.004256979618788679</v>
      </c>
      <c r="E345" s="131">
        <v>2.1375123531221294</v>
      </c>
      <c r="F345" s="87" t="s">
        <v>496</v>
      </c>
      <c r="G345" s="87" t="b">
        <v>0</v>
      </c>
      <c r="H345" s="87" t="b">
        <v>0</v>
      </c>
      <c r="I345" s="87" t="b">
        <v>0</v>
      </c>
      <c r="J345" s="87" t="b">
        <v>0</v>
      </c>
      <c r="K345" s="87" t="b">
        <v>0</v>
      </c>
      <c r="L345" s="87" t="b">
        <v>0</v>
      </c>
    </row>
    <row r="346" spans="1:12" ht="15">
      <c r="A346" s="87" t="s">
        <v>548</v>
      </c>
      <c r="B346" s="87" t="s">
        <v>736</v>
      </c>
      <c r="C346" s="87">
        <v>2</v>
      </c>
      <c r="D346" s="131">
        <v>0.004256979618788679</v>
      </c>
      <c r="E346" s="131">
        <v>2.1375123531221294</v>
      </c>
      <c r="F346" s="87" t="s">
        <v>496</v>
      </c>
      <c r="G346" s="87" t="b">
        <v>0</v>
      </c>
      <c r="H346" s="87" t="b">
        <v>0</v>
      </c>
      <c r="I346" s="87" t="b">
        <v>0</v>
      </c>
      <c r="J346" s="87" t="b">
        <v>0</v>
      </c>
      <c r="K346" s="87" t="b">
        <v>0</v>
      </c>
      <c r="L346" s="87" t="b">
        <v>0</v>
      </c>
    </row>
    <row r="347" spans="1:12" ht="15">
      <c r="A347" s="87" t="s">
        <v>736</v>
      </c>
      <c r="B347" s="87" t="s">
        <v>773</v>
      </c>
      <c r="C347" s="87">
        <v>2</v>
      </c>
      <c r="D347" s="131">
        <v>0.004256979618788679</v>
      </c>
      <c r="E347" s="131">
        <v>1.739572344450092</v>
      </c>
      <c r="F347" s="87" t="s">
        <v>496</v>
      </c>
      <c r="G347" s="87" t="b">
        <v>0</v>
      </c>
      <c r="H347" s="87" t="b">
        <v>0</v>
      </c>
      <c r="I347" s="87" t="b">
        <v>0</v>
      </c>
      <c r="J347" s="87" t="b">
        <v>0</v>
      </c>
      <c r="K347" s="87" t="b">
        <v>0</v>
      </c>
      <c r="L347" s="87" t="b">
        <v>0</v>
      </c>
    </row>
    <row r="348" spans="1:12" ht="15">
      <c r="A348" s="87" t="s">
        <v>616</v>
      </c>
      <c r="B348" s="87" t="s">
        <v>734</v>
      </c>
      <c r="C348" s="87">
        <v>2</v>
      </c>
      <c r="D348" s="131">
        <v>0.005287904261473546</v>
      </c>
      <c r="E348" s="131">
        <v>2.2624510897304293</v>
      </c>
      <c r="F348" s="87" t="s">
        <v>496</v>
      </c>
      <c r="G348" s="87" t="b">
        <v>0</v>
      </c>
      <c r="H348" s="87" t="b">
        <v>0</v>
      </c>
      <c r="I348" s="87" t="b">
        <v>0</v>
      </c>
      <c r="J348" s="87" t="b">
        <v>0</v>
      </c>
      <c r="K348" s="87" t="b">
        <v>0</v>
      </c>
      <c r="L348" s="87" t="b">
        <v>0</v>
      </c>
    </row>
    <row r="349" spans="1:12" ht="15">
      <c r="A349" s="87" t="s">
        <v>734</v>
      </c>
      <c r="B349" s="87" t="s">
        <v>773</v>
      </c>
      <c r="C349" s="87">
        <v>2</v>
      </c>
      <c r="D349" s="131">
        <v>0.004256979618788679</v>
      </c>
      <c r="E349" s="131">
        <v>1.5634810853944106</v>
      </c>
      <c r="F349" s="87" t="s">
        <v>496</v>
      </c>
      <c r="G349" s="87" t="b">
        <v>0</v>
      </c>
      <c r="H349" s="87" t="b">
        <v>0</v>
      </c>
      <c r="I349" s="87" t="b">
        <v>0</v>
      </c>
      <c r="J349" s="87" t="b">
        <v>0</v>
      </c>
      <c r="K349" s="87" t="b">
        <v>0</v>
      </c>
      <c r="L349" s="87" t="b">
        <v>0</v>
      </c>
    </row>
    <row r="350" spans="1:12" ht="15">
      <c r="A350" s="87" t="s">
        <v>691</v>
      </c>
      <c r="B350" s="87" t="s">
        <v>693</v>
      </c>
      <c r="C350" s="87">
        <v>4</v>
      </c>
      <c r="D350" s="131">
        <v>0.00926485721228732</v>
      </c>
      <c r="E350" s="131">
        <v>1.7160033436347992</v>
      </c>
      <c r="F350" s="87" t="s">
        <v>497</v>
      </c>
      <c r="G350" s="87" t="b">
        <v>0</v>
      </c>
      <c r="H350" s="87" t="b">
        <v>0</v>
      </c>
      <c r="I350" s="87" t="b">
        <v>0</v>
      </c>
      <c r="J350" s="87" t="b">
        <v>0</v>
      </c>
      <c r="K350" s="87" t="b">
        <v>0</v>
      </c>
      <c r="L350" s="87" t="b">
        <v>0</v>
      </c>
    </row>
    <row r="351" spans="1:12" ht="15">
      <c r="A351" s="87" t="s">
        <v>1842</v>
      </c>
      <c r="B351" s="87" t="s">
        <v>1843</v>
      </c>
      <c r="C351" s="87">
        <v>4</v>
      </c>
      <c r="D351" s="131">
        <v>0.011526191811532568</v>
      </c>
      <c r="E351" s="131">
        <v>1.7160033436347992</v>
      </c>
      <c r="F351" s="87" t="s">
        <v>497</v>
      </c>
      <c r="G351" s="87" t="b">
        <v>0</v>
      </c>
      <c r="H351" s="87" t="b">
        <v>0</v>
      </c>
      <c r="I351" s="87" t="b">
        <v>0</v>
      </c>
      <c r="J351" s="87" t="b">
        <v>0</v>
      </c>
      <c r="K351" s="87" t="b">
        <v>0</v>
      </c>
      <c r="L351" s="87" t="b">
        <v>0</v>
      </c>
    </row>
    <row r="352" spans="1:12" ht="15">
      <c r="A352" s="87" t="s">
        <v>687</v>
      </c>
      <c r="B352" s="87" t="s">
        <v>657</v>
      </c>
      <c r="C352" s="87">
        <v>2</v>
      </c>
      <c r="D352" s="131">
        <v>0.00735668196056883</v>
      </c>
      <c r="E352" s="131">
        <v>2.0170333392987803</v>
      </c>
      <c r="F352" s="87" t="s">
        <v>497</v>
      </c>
      <c r="G352" s="87" t="b">
        <v>0</v>
      </c>
      <c r="H352" s="87" t="b">
        <v>0</v>
      </c>
      <c r="I352" s="87" t="b">
        <v>0</v>
      </c>
      <c r="J352" s="87" t="b">
        <v>0</v>
      </c>
      <c r="K352" s="87" t="b">
        <v>0</v>
      </c>
      <c r="L352" s="87" t="b">
        <v>0</v>
      </c>
    </row>
    <row r="353" spans="1:12" ht="15">
      <c r="A353" s="87" t="s">
        <v>256</v>
      </c>
      <c r="B353" s="87" t="s">
        <v>253</v>
      </c>
      <c r="C353" s="87">
        <v>2</v>
      </c>
      <c r="D353" s="131">
        <v>0.00735668196056883</v>
      </c>
      <c r="E353" s="131">
        <v>1.7160033436347992</v>
      </c>
      <c r="F353" s="87" t="s">
        <v>497</v>
      </c>
      <c r="G353" s="87" t="b">
        <v>0</v>
      </c>
      <c r="H353" s="87" t="b">
        <v>0</v>
      </c>
      <c r="I353" s="87" t="b">
        <v>0</v>
      </c>
      <c r="J353" s="87" t="b">
        <v>0</v>
      </c>
      <c r="K353" s="87" t="b">
        <v>0</v>
      </c>
      <c r="L353" s="87" t="b">
        <v>0</v>
      </c>
    </row>
    <row r="354" spans="1:12" ht="15">
      <c r="A354" s="87" t="s">
        <v>253</v>
      </c>
      <c r="B354" s="87" t="s">
        <v>251</v>
      </c>
      <c r="C354" s="87">
        <v>2</v>
      </c>
      <c r="D354" s="131">
        <v>0.00735668196056883</v>
      </c>
      <c r="E354" s="131">
        <v>1.3638208255234365</v>
      </c>
      <c r="F354" s="87" t="s">
        <v>497</v>
      </c>
      <c r="G354" s="87" t="b">
        <v>0</v>
      </c>
      <c r="H354" s="87" t="b">
        <v>0</v>
      </c>
      <c r="I354" s="87" t="b">
        <v>0</v>
      </c>
      <c r="J354" s="87" t="b">
        <v>0</v>
      </c>
      <c r="K354" s="87" t="b">
        <v>0</v>
      </c>
      <c r="L354" s="87" t="b">
        <v>0</v>
      </c>
    </row>
    <row r="355" spans="1:12" ht="15">
      <c r="A355" s="87" t="s">
        <v>251</v>
      </c>
      <c r="B355" s="87" t="s">
        <v>237</v>
      </c>
      <c r="C355" s="87">
        <v>2</v>
      </c>
      <c r="D355" s="131">
        <v>0.00735668196056883</v>
      </c>
      <c r="E355" s="131">
        <v>1.8409420802430991</v>
      </c>
      <c r="F355" s="87" t="s">
        <v>497</v>
      </c>
      <c r="G355" s="87" t="b">
        <v>0</v>
      </c>
      <c r="H355" s="87" t="b">
        <v>0</v>
      </c>
      <c r="I355" s="87" t="b">
        <v>0</v>
      </c>
      <c r="J355" s="87" t="b">
        <v>0</v>
      </c>
      <c r="K355" s="87" t="b">
        <v>0</v>
      </c>
      <c r="L355" s="87" t="b">
        <v>0</v>
      </c>
    </row>
    <row r="356" spans="1:12" ht="15">
      <c r="A356" s="87" t="s">
        <v>239</v>
      </c>
      <c r="B356" s="87" t="s">
        <v>243</v>
      </c>
      <c r="C356" s="87">
        <v>2</v>
      </c>
      <c r="D356" s="131">
        <v>0.00735668196056883</v>
      </c>
      <c r="E356" s="131">
        <v>1.7160033436347992</v>
      </c>
      <c r="F356" s="87" t="s">
        <v>497</v>
      </c>
      <c r="G356" s="87" t="b">
        <v>0</v>
      </c>
      <c r="H356" s="87" t="b">
        <v>0</v>
      </c>
      <c r="I356" s="87" t="b">
        <v>0</v>
      </c>
      <c r="J356" s="87" t="b">
        <v>0</v>
      </c>
      <c r="K356" s="87" t="b">
        <v>0</v>
      </c>
      <c r="L356" s="87" t="b">
        <v>0</v>
      </c>
    </row>
    <row r="357" spans="1:12" ht="15">
      <c r="A357" s="87" t="s">
        <v>1849</v>
      </c>
      <c r="B357" s="87" t="s">
        <v>1850</v>
      </c>
      <c r="C357" s="87">
        <v>2</v>
      </c>
      <c r="D357" s="131">
        <v>0.00735668196056883</v>
      </c>
      <c r="E357" s="131">
        <v>2.0170333392987803</v>
      </c>
      <c r="F357" s="87" t="s">
        <v>497</v>
      </c>
      <c r="G357" s="87" t="b">
        <v>0</v>
      </c>
      <c r="H357" s="87" t="b">
        <v>0</v>
      </c>
      <c r="I357" s="87" t="b">
        <v>0</v>
      </c>
      <c r="J357" s="87" t="b">
        <v>0</v>
      </c>
      <c r="K357" s="87" t="b">
        <v>0</v>
      </c>
      <c r="L357" s="87" t="b">
        <v>0</v>
      </c>
    </row>
    <row r="358" spans="1:12" ht="15">
      <c r="A358" s="87" t="s">
        <v>1844</v>
      </c>
      <c r="B358" s="87" t="s">
        <v>556</v>
      </c>
      <c r="C358" s="87">
        <v>2</v>
      </c>
      <c r="D358" s="131">
        <v>0.00735668196056883</v>
      </c>
      <c r="E358" s="131">
        <v>1.8409420802430991</v>
      </c>
      <c r="F358" s="87" t="s">
        <v>497</v>
      </c>
      <c r="G358" s="87" t="b">
        <v>0</v>
      </c>
      <c r="H358" s="87" t="b">
        <v>0</v>
      </c>
      <c r="I358" s="87" t="b">
        <v>0</v>
      </c>
      <c r="J358" s="87" t="b">
        <v>0</v>
      </c>
      <c r="K358" s="87" t="b">
        <v>0</v>
      </c>
      <c r="L358" s="87" t="b">
        <v>0</v>
      </c>
    </row>
    <row r="359" spans="1:12" ht="15">
      <c r="A359" s="87" t="s">
        <v>253</v>
      </c>
      <c r="B359" s="87" t="s">
        <v>643</v>
      </c>
      <c r="C359" s="87">
        <v>2</v>
      </c>
      <c r="D359" s="131">
        <v>0.00735668196056883</v>
      </c>
      <c r="E359" s="131">
        <v>1.5399120845791179</v>
      </c>
      <c r="F359" s="87" t="s">
        <v>497</v>
      </c>
      <c r="G359" s="87" t="b">
        <v>0</v>
      </c>
      <c r="H359" s="87" t="b">
        <v>0</v>
      </c>
      <c r="I359" s="87" t="b">
        <v>0</v>
      </c>
      <c r="J359" s="87" t="b">
        <v>0</v>
      </c>
      <c r="K359" s="87" t="b">
        <v>0</v>
      </c>
      <c r="L359" s="87" t="b">
        <v>0</v>
      </c>
    </row>
    <row r="360" spans="1:12" ht="15">
      <c r="A360" s="87" t="s">
        <v>643</v>
      </c>
      <c r="B360" s="87" t="s">
        <v>661</v>
      </c>
      <c r="C360" s="87">
        <v>2</v>
      </c>
      <c r="D360" s="131">
        <v>0.00735668196056883</v>
      </c>
      <c r="E360" s="131">
        <v>1.8409420802430991</v>
      </c>
      <c r="F360" s="87" t="s">
        <v>497</v>
      </c>
      <c r="G360" s="87" t="b">
        <v>0</v>
      </c>
      <c r="H360" s="87" t="b">
        <v>0</v>
      </c>
      <c r="I360" s="87" t="b">
        <v>0</v>
      </c>
      <c r="J360" s="87" t="b">
        <v>0</v>
      </c>
      <c r="K360" s="87" t="b">
        <v>0</v>
      </c>
      <c r="L360" s="87" t="b">
        <v>0</v>
      </c>
    </row>
    <row r="361" spans="1:12" ht="15">
      <c r="A361" s="87" t="s">
        <v>661</v>
      </c>
      <c r="B361" s="87" t="s">
        <v>2034</v>
      </c>
      <c r="C361" s="87">
        <v>2</v>
      </c>
      <c r="D361" s="131">
        <v>0.00735668196056883</v>
      </c>
      <c r="E361" s="131">
        <v>1.8409420802430991</v>
      </c>
      <c r="F361" s="87" t="s">
        <v>497</v>
      </c>
      <c r="G361" s="87" t="b">
        <v>0</v>
      </c>
      <c r="H361" s="87" t="b">
        <v>0</v>
      </c>
      <c r="I361" s="87" t="b">
        <v>0</v>
      </c>
      <c r="J361" s="87" t="b">
        <v>0</v>
      </c>
      <c r="K361" s="87" t="b">
        <v>0</v>
      </c>
      <c r="L361" s="87" t="b">
        <v>0</v>
      </c>
    </row>
    <row r="362" spans="1:12" ht="15">
      <c r="A362" s="87" t="s">
        <v>2034</v>
      </c>
      <c r="B362" s="87" t="s">
        <v>739</v>
      </c>
      <c r="C362" s="87">
        <v>2</v>
      </c>
      <c r="D362" s="131">
        <v>0.00735668196056883</v>
      </c>
      <c r="E362" s="131">
        <v>2.0170333392987803</v>
      </c>
      <c r="F362" s="87" t="s">
        <v>497</v>
      </c>
      <c r="G362" s="87" t="b">
        <v>0</v>
      </c>
      <c r="H362" s="87" t="b">
        <v>0</v>
      </c>
      <c r="I362" s="87" t="b">
        <v>0</v>
      </c>
      <c r="J362" s="87" t="b">
        <v>0</v>
      </c>
      <c r="K362" s="87" t="b">
        <v>0</v>
      </c>
      <c r="L362" s="87" t="b">
        <v>0</v>
      </c>
    </row>
    <row r="363" spans="1:12" ht="15">
      <c r="A363" s="87" t="s">
        <v>739</v>
      </c>
      <c r="B363" s="87" t="s">
        <v>731</v>
      </c>
      <c r="C363" s="87">
        <v>2</v>
      </c>
      <c r="D363" s="131">
        <v>0.00735668196056883</v>
      </c>
      <c r="E363" s="131">
        <v>2.0170333392987803</v>
      </c>
      <c r="F363" s="87" t="s">
        <v>497</v>
      </c>
      <c r="G363" s="87" t="b">
        <v>0</v>
      </c>
      <c r="H363" s="87" t="b">
        <v>0</v>
      </c>
      <c r="I363" s="87" t="b">
        <v>0</v>
      </c>
      <c r="J363" s="87" t="b">
        <v>0</v>
      </c>
      <c r="K363" s="87" t="b">
        <v>0</v>
      </c>
      <c r="L363" s="87" t="b">
        <v>0</v>
      </c>
    </row>
    <row r="364" spans="1:12" ht="15">
      <c r="A364" s="87" t="s">
        <v>731</v>
      </c>
      <c r="B364" s="87" t="s">
        <v>605</v>
      </c>
      <c r="C364" s="87">
        <v>2</v>
      </c>
      <c r="D364" s="131">
        <v>0.00735668196056883</v>
      </c>
      <c r="E364" s="131">
        <v>2.0170333392987803</v>
      </c>
      <c r="F364" s="87" t="s">
        <v>497</v>
      </c>
      <c r="G364" s="87" t="b">
        <v>0</v>
      </c>
      <c r="H364" s="87" t="b">
        <v>0</v>
      </c>
      <c r="I364" s="87" t="b">
        <v>0</v>
      </c>
      <c r="J364" s="87" t="b">
        <v>0</v>
      </c>
      <c r="K364" s="87" t="b">
        <v>0</v>
      </c>
      <c r="L364" s="87" t="b">
        <v>0</v>
      </c>
    </row>
    <row r="365" spans="1:12" ht="15">
      <c r="A365" s="87" t="s">
        <v>605</v>
      </c>
      <c r="B365" s="87" t="s">
        <v>717</v>
      </c>
      <c r="C365" s="87">
        <v>2</v>
      </c>
      <c r="D365" s="131">
        <v>0.00735668196056883</v>
      </c>
      <c r="E365" s="131">
        <v>2.0170333392987803</v>
      </c>
      <c r="F365" s="87" t="s">
        <v>497</v>
      </c>
      <c r="G365" s="87" t="b">
        <v>0</v>
      </c>
      <c r="H365" s="87" t="b">
        <v>0</v>
      </c>
      <c r="I365" s="87" t="b">
        <v>0</v>
      </c>
      <c r="J365" s="87" t="b">
        <v>1</v>
      </c>
      <c r="K365" s="87" t="b">
        <v>0</v>
      </c>
      <c r="L365" s="87" t="b">
        <v>0</v>
      </c>
    </row>
    <row r="366" spans="1:12" ht="15">
      <c r="A366" s="87" t="s">
        <v>717</v>
      </c>
      <c r="B366" s="87" t="s">
        <v>683</v>
      </c>
      <c r="C366" s="87">
        <v>2</v>
      </c>
      <c r="D366" s="131">
        <v>0.00735668196056883</v>
      </c>
      <c r="E366" s="131">
        <v>2.0170333392987803</v>
      </c>
      <c r="F366" s="87" t="s">
        <v>497</v>
      </c>
      <c r="G366" s="87" t="b">
        <v>1</v>
      </c>
      <c r="H366" s="87" t="b">
        <v>0</v>
      </c>
      <c r="I366" s="87" t="b">
        <v>0</v>
      </c>
      <c r="J366" s="87" t="b">
        <v>0</v>
      </c>
      <c r="K366" s="87" t="b">
        <v>0</v>
      </c>
      <c r="L366" s="87" t="b">
        <v>0</v>
      </c>
    </row>
    <row r="367" spans="1:12" ht="15">
      <c r="A367" s="87" t="s">
        <v>683</v>
      </c>
      <c r="B367" s="87" t="s">
        <v>669</v>
      </c>
      <c r="C367" s="87">
        <v>2</v>
      </c>
      <c r="D367" s="131">
        <v>0.00735668196056883</v>
      </c>
      <c r="E367" s="131">
        <v>1.8409420802430991</v>
      </c>
      <c r="F367" s="87" t="s">
        <v>497</v>
      </c>
      <c r="G367" s="87" t="b">
        <v>0</v>
      </c>
      <c r="H367" s="87" t="b">
        <v>0</v>
      </c>
      <c r="I367" s="87" t="b">
        <v>0</v>
      </c>
      <c r="J367" s="87" t="b">
        <v>0</v>
      </c>
      <c r="K367" s="87" t="b">
        <v>0</v>
      </c>
      <c r="L367" s="87" t="b">
        <v>0</v>
      </c>
    </row>
    <row r="368" spans="1:12" ht="15">
      <c r="A368" s="87" t="s">
        <v>669</v>
      </c>
      <c r="B368" s="87" t="s">
        <v>550</v>
      </c>
      <c r="C368" s="87">
        <v>2</v>
      </c>
      <c r="D368" s="131">
        <v>0.00735668196056883</v>
      </c>
      <c r="E368" s="131">
        <v>1.8409420802430991</v>
      </c>
      <c r="F368" s="87" t="s">
        <v>497</v>
      </c>
      <c r="G368" s="87" t="b">
        <v>0</v>
      </c>
      <c r="H368" s="87" t="b">
        <v>0</v>
      </c>
      <c r="I368" s="87" t="b">
        <v>0</v>
      </c>
      <c r="J368" s="87" t="b">
        <v>0</v>
      </c>
      <c r="K368" s="87" t="b">
        <v>0</v>
      </c>
      <c r="L368" s="87" t="b">
        <v>0</v>
      </c>
    </row>
    <row r="369" spans="1:12" ht="15">
      <c r="A369" s="87" t="s">
        <v>550</v>
      </c>
      <c r="B369" s="87" t="s">
        <v>2035</v>
      </c>
      <c r="C369" s="87">
        <v>2</v>
      </c>
      <c r="D369" s="131">
        <v>0.00735668196056883</v>
      </c>
      <c r="E369" s="131">
        <v>2.0170333392987803</v>
      </c>
      <c r="F369" s="87" t="s">
        <v>497</v>
      </c>
      <c r="G369" s="87" t="b">
        <v>0</v>
      </c>
      <c r="H369" s="87" t="b">
        <v>0</v>
      </c>
      <c r="I369" s="87" t="b">
        <v>0</v>
      </c>
      <c r="J369" s="87" t="b">
        <v>0</v>
      </c>
      <c r="K369" s="87" t="b">
        <v>0</v>
      </c>
      <c r="L369" s="87" t="b">
        <v>0</v>
      </c>
    </row>
    <row r="370" spans="1:12" ht="15">
      <c r="A370" s="87" t="s">
        <v>2035</v>
      </c>
      <c r="B370" s="87" t="s">
        <v>761</v>
      </c>
      <c r="C370" s="87">
        <v>2</v>
      </c>
      <c r="D370" s="131">
        <v>0.00735668196056883</v>
      </c>
      <c r="E370" s="131">
        <v>2.0170333392987803</v>
      </c>
      <c r="F370" s="87" t="s">
        <v>497</v>
      </c>
      <c r="G370" s="87" t="b">
        <v>0</v>
      </c>
      <c r="H370" s="87" t="b">
        <v>0</v>
      </c>
      <c r="I370" s="87" t="b">
        <v>0</v>
      </c>
      <c r="J370" s="87" t="b">
        <v>0</v>
      </c>
      <c r="K370" s="87" t="b">
        <v>0</v>
      </c>
      <c r="L370" s="87" t="b">
        <v>0</v>
      </c>
    </row>
    <row r="371" spans="1:12" ht="15">
      <c r="A371" s="87" t="s">
        <v>761</v>
      </c>
      <c r="B371" s="87" t="s">
        <v>655</v>
      </c>
      <c r="C371" s="87">
        <v>2</v>
      </c>
      <c r="D371" s="131">
        <v>0.00735668196056883</v>
      </c>
      <c r="E371" s="131">
        <v>1.8409420802430991</v>
      </c>
      <c r="F371" s="87" t="s">
        <v>497</v>
      </c>
      <c r="G371" s="87" t="b">
        <v>0</v>
      </c>
      <c r="H371" s="87" t="b">
        <v>0</v>
      </c>
      <c r="I371" s="87" t="b">
        <v>0</v>
      </c>
      <c r="J371" s="87" t="b">
        <v>0</v>
      </c>
      <c r="K371" s="87" t="b">
        <v>0</v>
      </c>
      <c r="L371" s="87" t="b">
        <v>0</v>
      </c>
    </row>
    <row r="372" spans="1:12" ht="15">
      <c r="A372" s="87" t="s">
        <v>655</v>
      </c>
      <c r="B372" s="87" t="s">
        <v>691</v>
      </c>
      <c r="C372" s="87">
        <v>2</v>
      </c>
      <c r="D372" s="131">
        <v>0.00735668196056883</v>
      </c>
      <c r="E372" s="131">
        <v>1.5399120845791179</v>
      </c>
      <c r="F372" s="87" t="s">
        <v>497</v>
      </c>
      <c r="G372" s="87" t="b">
        <v>0</v>
      </c>
      <c r="H372" s="87" t="b">
        <v>0</v>
      </c>
      <c r="I372" s="87" t="b">
        <v>0</v>
      </c>
      <c r="J372" s="87" t="b">
        <v>0</v>
      </c>
      <c r="K372" s="87" t="b">
        <v>0</v>
      </c>
      <c r="L372" s="87" t="b">
        <v>0</v>
      </c>
    </row>
    <row r="373" spans="1:12" ht="15">
      <c r="A373" s="87" t="s">
        <v>693</v>
      </c>
      <c r="B373" s="87" t="s">
        <v>762</v>
      </c>
      <c r="C373" s="87">
        <v>2</v>
      </c>
      <c r="D373" s="131">
        <v>0.00735668196056883</v>
      </c>
      <c r="E373" s="131">
        <v>1.7160033436347992</v>
      </c>
      <c r="F373" s="87" t="s">
        <v>497</v>
      </c>
      <c r="G373" s="87" t="b">
        <v>0</v>
      </c>
      <c r="H373" s="87" t="b">
        <v>0</v>
      </c>
      <c r="I373" s="87" t="b">
        <v>0</v>
      </c>
      <c r="J373" s="87" t="b">
        <v>1</v>
      </c>
      <c r="K373" s="87" t="b">
        <v>0</v>
      </c>
      <c r="L373" s="87" t="b">
        <v>0</v>
      </c>
    </row>
    <row r="374" spans="1:12" ht="15">
      <c r="A374" s="87" t="s">
        <v>762</v>
      </c>
      <c r="B374" s="87" t="s">
        <v>544</v>
      </c>
      <c r="C374" s="87">
        <v>2</v>
      </c>
      <c r="D374" s="131">
        <v>0.00735668196056883</v>
      </c>
      <c r="E374" s="131">
        <v>1.7160033436347992</v>
      </c>
      <c r="F374" s="87" t="s">
        <v>497</v>
      </c>
      <c r="G374" s="87" t="b">
        <v>1</v>
      </c>
      <c r="H374" s="87" t="b">
        <v>0</v>
      </c>
      <c r="I374" s="87" t="b">
        <v>0</v>
      </c>
      <c r="J374" s="87" t="b">
        <v>0</v>
      </c>
      <c r="K374" s="87" t="b">
        <v>0</v>
      </c>
      <c r="L374" s="87" t="b">
        <v>0</v>
      </c>
    </row>
    <row r="375" spans="1:12" ht="15">
      <c r="A375" s="87" t="s">
        <v>544</v>
      </c>
      <c r="B375" s="87" t="s">
        <v>2036</v>
      </c>
      <c r="C375" s="87">
        <v>2</v>
      </c>
      <c r="D375" s="131">
        <v>0.00735668196056883</v>
      </c>
      <c r="E375" s="131">
        <v>1.7160033436347992</v>
      </c>
      <c r="F375" s="87" t="s">
        <v>497</v>
      </c>
      <c r="G375" s="87" t="b">
        <v>0</v>
      </c>
      <c r="H375" s="87" t="b">
        <v>0</v>
      </c>
      <c r="I375" s="87" t="b">
        <v>0</v>
      </c>
      <c r="J375" s="87" t="b">
        <v>0</v>
      </c>
      <c r="K375" s="87" t="b">
        <v>0</v>
      </c>
      <c r="L375" s="87" t="b">
        <v>0</v>
      </c>
    </row>
    <row r="376" spans="1:12" ht="15">
      <c r="A376" s="87" t="s">
        <v>2036</v>
      </c>
      <c r="B376" s="87" t="s">
        <v>726</v>
      </c>
      <c r="C376" s="87">
        <v>2</v>
      </c>
      <c r="D376" s="131">
        <v>0.00735668196056883</v>
      </c>
      <c r="E376" s="131">
        <v>1.3180633349627615</v>
      </c>
      <c r="F376" s="87" t="s">
        <v>497</v>
      </c>
      <c r="G376" s="87" t="b">
        <v>0</v>
      </c>
      <c r="H376" s="87" t="b">
        <v>0</v>
      </c>
      <c r="I376" s="87" t="b">
        <v>0</v>
      </c>
      <c r="J376" s="87" t="b">
        <v>0</v>
      </c>
      <c r="K376" s="87" t="b">
        <v>0</v>
      </c>
      <c r="L376" s="87" t="b">
        <v>0</v>
      </c>
    </row>
    <row r="377" spans="1:12" ht="15">
      <c r="A377" s="87" t="s">
        <v>718</v>
      </c>
      <c r="B377" s="87" t="s">
        <v>1842</v>
      </c>
      <c r="C377" s="87">
        <v>2</v>
      </c>
      <c r="D377" s="131">
        <v>0.00735668196056883</v>
      </c>
      <c r="E377" s="131">
        <v>1.7160033436347992</v>
      </c>
      <c r="F377" s="87" t="s">
        <v>497</v>
      </c>
      <c r="G377" s="87" t="b">
        <v>0</v>
      </c>
      <c r="H377" s="87" t="b">
        <v>0</v>
      </c>
      <c r="I377" s="87" t="b">
        <v>0</v>
      </c>
      <c r="J377" s="87" t="b">
        <v>0</v>
      </c>
      <c r="K377" s="87" t="b">
        <v>0</v>
      </c>
      <c r="L377" s="87" t="b">
        <v>0</v>
      </c>
    </row>
    <row r="378" spans="1:12" ht="15">
      <c r="A378" s="87" t="s">
        <v>1842</v>
      </c>
      <c r="B378" s="87" t="s">
        <v>1843</v>
      </c>
      <c r="C378" s="87">
        <v>5</v>
      </c>
      <c r="D378" s="131">
        <v>0.011704117902118753</v>
      </c>
      <c r="E378" s="131">
        <v>1.3590219426416679</v>
      </c>
      <c r="F378" s="87" t="s">
        <v>498</v>
      </c>
      <c r="G378" s="87" t="b">
        <v>0</v>
      </c>
      <c r="H378" s="87" t="b">
        <v>0</v>
      </c>
      <c r="I378" s="87" t="b">
        <v>0</v>
      </c>
      <c r="J378" s="87" t="b">
        <v>0</v>
      </c>
      <c r="K378" s="87" t="b">
        <v>0</v>
      </c>
      <c r="L378" s="87" t="b">
        <v>0</v>
      </c>
    </row>
    <row r="379" spans="1:12" ht="15">
      <c r="A379" s="87" t="s">
        <v>1844</v>
      </c>
      <c r="B379" s="87" t="s">
        <v>556</v>
      </c>
      <c r="C379" s="87">
        <v>3</v>
      </c>
      <c r="D379" s="131">
        <v>0.00922727197553537</v>
      </c>
      <c r="E379" s="131">
        <v>1.505149978319906</v>
      </c>
      <c r="F379" s="87" t="s">
        <v>498</v>
      </c>
      <c r="G379" s="87" t="b">
        <v>0</v>
      </c>
      <c r="H379" s="87" t="b">
        <v>0</v>
      </c>
      <c r="I379" s="87" t="b">
        <v>0</v>
      </c>
      <c r="J379" s="87" t="b">
        <v>0</v>
      </c>
      <c r="K379" s="87" t="b">
        <v>0</v>
      </c>
      <c r="L379" s="87" t="b">
        <v>0</v>
      </c>
    </row>
    <row r="380" spans="1:12" ht="15">
      <c r="A380" s="87" t="s">
        <v>718</v>
      </c>
      <c r="B380" s="87" t="s">
        <v>1842</v>
      </c>
      <c r="C380" s="87">
        <v>2</v>
      </c>
      <c r="D380" s="131">
        <v>0.008223176521600222</v>
      </c>
      <c r="E380" s="131">
        <v>1.359021942641668</v>
      </c>
      <c r="F380" s="87" t="s">
        <v>498</v>
      </c>
      <c r="G380" s="87" t="b">
        <v>0</v>
      </c>
      <c r="H380" s="87" t="b">
        <v>0</v>
      </c>
      <c r="I380" s="87" t="b">
        <v>0</v>
      </c>
      <c r="J380" s="87" t="b">
        <v>0</v>
      </c>
      <c r="K380" s="87" t="b">
        <v>0</v>
      </c>
      <c r="L380" s="87" t="b">
        <v>0</v>
      </c>
    </row>
    <row r="381" spans="1:12" ht="15">
      <c r="A381" s="87" t="s">
        <v>691</v>
      </c>
      <c r="B381" s="87" t="s">
        <v>693</v>
      </c>
      <c r="C381" s="87">
        <v>2</v>
      </c>
      <c r="D381" s="131">
        <v>0.008223176521600222</v>
      </c>
      <c r="E381" s="131">
        <v>1.9030899869919435</v>
      </c>
      <c r="F381" s="87" t="s">
        <v>498</v>
      </c>
      <c r="G381" s="87" t="b">
        <v>0</v>
      </c>
      <c r="H381" s="87" t="b">
        <v>0</v>
      </c>
      <c r="I381" s="87" t="b">
        <v>0</v>
      </c>
      <c r="J381" s="87" t="b">
        <v>0</v>
      </c>
      <c r="K381" s="87" t="b">
        <v>0</v>
      </c>
      <c r="L381" s="87" t="b">
        <v>0</v>
      </c>
    </row>
    <row r="382" spans="1:12" ht="15">
      <c r="A382" s="87" t="s">
        <v>253</v>
      </c>
      <c r="B382" s="87" t="s">
        <v>681</v>
      </c>
      <c r="C382" s="87">
        <v>2</v>
      </c>
      <c r="D382" s="131">
        <v>0.008223176521600222</v>
      </c>
      <c r="E382" s="131">
        <v>1.9030899869919435</v>
      </c>
      <c r="F382" s="87" t="s">
        <v>498</v>
      </c>
      <c r="G382" s="87" t="b">
        <v>0</v>
      </c>
      <c r="H382" s="87" t="b">
        <v>0</v>
      </c>
      <c r="I382" s="87" t="b">
        <v>0</v>
      </c>
      <c r="J382" s="87" t="b">
        <v>0</v>
      </c>
      <c r="K382" s="87" t="b">
        <v>0</v>
      </c>
      <c r="L382" s="87" t="b">
        <v>0</v>
      </c>
    </row>
    <row r="383" spans="1:12" ht="15">
      <c r="A383" s="87" t="s">
        <v>681</v>
      </c>
      <c r="B383" s="87" t="s">
        <v>730</v>
      </c>
      <c r="C383" s="87">
        <v>2</v>
      </c>
      <c r="D383" s="131">
        <v>0.008223176521600222</v>
      </c>
      <c r="E383" s="131">
        <v>1.9030899869919435</v>
      </c>
      <c r="F383" s="87" t="s">
        <v>498</v>
      </c>
      <c r="G383" s="87" t="b">
        <v>0</v>
      </c>
      <c r="H383" s="87" t="b">
        <v>0</v>
      </c>
      <c r="I383" s="87" t="b">
        <v>0</v>
      </c>
      <c r="J383" s="87" t="b">
        <v>0</v>
      </c>
      <c r="K383" s="87" t="b">
        <v>0</v>
      </c>
      <c r="L383" s="87" t="b">
        <v>0</v>
      </c>
    </row>
    <row r="384" spans="1:12" ht="15">
      <c r="A384" s="87" t="s">
        <v>730</v>
      </c>
      <c r="B384" s="87" t="s">
        <v>239</v>
      </c>
      <c r="C384" s="87">
        <v>2</v>
      </c>
      <c r="D384" s="131">
        <v>0.008223176521600222</v>
      </c>
      <c r="E384" s="131">
        <v>1.9030899869919435</v>
      </c>
      <c r="F384" s="87" t="s">
        <v>498</v>
      </c>
      <c r="G384" s="87" t="b">
        <v>0</v>
      </c>
      <c r="H384" s="87" t="b">
        <v>0</v>
      </c>
      <c r="I384" s="87" t="b">
        <v>0</v>
      </c>
      <c r="J384" s="87" t="b">
        <v>0</v>
      </c>
      <c r="K384" s="87" t="b">
        <v>0</v>
      </c>
      <c r="L384" s="87" t="b">
        <v>0</v>
      </c>
    </row>
    <row r="385" spans="1:12" ht="15">
      <c r="A385" s="87" t="s">
        <v>239</v>
      </c>
      <c r="B385" s="87" t="s">
        <v>252</v>
      </c>
      <c r="C385" s="87">
        <v>2</v>
      </c>
      <c r="D385" s="131">
        <v>0.008223176521600222</v>
      </c>
      <c r="E385" s="131">
        <v>1.7269987279362624</v>
      </c>
      <c r="F385" s="87" t="s">
        <v>498</v>
      </c>
      <c r="G385" s="87" t="b">
        <v>0</v>
      </c>
      <c r="H385" s="87" t="b">
        <v>0</v>
      </c>
      <c r="I385" s="87" t="b">
        <v>0</v>
      </c>
      <c r="J385" s="87" t="b">
        <v>0</v>
      </c>
      <c r="K385" s="87" t="b">
        <v>0</v>
      </c>
      <c r="L385" s="87" t="b">
        <v>0</v>
      </c>
    </row>
    <row r="386" spans="1:12" ht="15">
      <c r="A386" s="87" t="s">
        <v>252</v>
      </c>
      <c r="B386" s="87" t="s">
        <v>251</v>
      </c>
      <c r="C386" s="87">
        <v>2</v>
      </c>
      <c r="D386" s="131">
        <v>0.008223176521600222</v>
      </c>
      <c r="E386" s="131">
        <v>1.9030899869919435</v>
      </c>
      <c r="F386" s="87" t="s">
        <v>498</v>
      </c>
      <c r="G386" s="87" t="b">
        <v>0</v>
      </c>
      <c r="H386" s="87" t="b">
        <v>0</v>
      </c>
      <c r="I386" s="87" t="b">
        <v>0</v>
      </c>
      <c r="J386" s="87" t="b">
        <v>0</v>
      </c>
      <c r="K386" s="87" t="b">
        <v>0</v>
      </c>
      <c r="L386" s="87" t="b">
        <v>0</v>
      </c>
    </row>
    <row r="387" spans="1:12" ht="15">
      <c r="A387" s="87" t="s">
        <v>251</v>
      </c>
      <c r="B387" s="87" t="s">
        <v>242</v>
      </c>
      <c r="C387" s="87">
        <v>2</v>
      </c>
      <c r="D387" s="131">
        <v>0.008223176521600222</v>
      </c>
      <c r="E387" s="131">
        <v>1.9030899869919435</v>
      </c>
      <c r="F387" s="87" t="s">
        <v>498</v>
      </c>
      <c r="G387" s="87" t="b">
        <v>0</v>
      </c>
      <c r="H387" s="87" t="b">
        <v>0</v>
      </c>
      <c r="I387" s="87" t="b">
        <v>0</v>
      </c>
      <c r="J387" s="87" t="b">
        <v>0</v>
      </c>
      <c r="K387" s="87" t="b">
        <v>0</v>
      </c>
      <c r="L387" s="87" t="b">
        <v>0</v>
      </c>
    </row>
    <row r="388" spans="1:12" ht="15">
      <c r="A388" s="87" t="s">
        <v>242</v>
      </c>
      <c r="B388" s="87" t="s">
        <v>250</v>
      </c>
      <c r="C388" s="87">
        <v>2</v>
      </c>
      <c r="D388" s="131">
        <v>0.008223176521600222</v>
      </c>
      <c r="E388" s="131">
        <v>1.9030899869919435</v>
      </c>
      <c r="F388" s="87" t="s">
        <v>498</v>
      </c>
      <c r="G388" s="87" t="b">
        <v>0</v>
      </c>
      <c r="H388" s="87" t="b">
        <v>0</v>
      </c>
      <c r="I388" s="87" t="b">
        <v>0</v>
      </c>
      <c r="J388" s="87" t="b">
        <v>0</v>
      </c>
      <c r="K388" s="87" t="b">
        <v>0</v>
      </c>
      <c r="L388" s="87" t="b">
        <v>0</v>
      </c>
    </row>
    <row r="389" spans="1:12" ht="15">
      <c r="A389" s="87" t="s">
        <v>250</v>
      </c>
      <c r="B389" s="87" t="s">
        <v>246</v>
      </c>
      <c r="C389" s="87">
        <v>2</v>
      </c>
      <c r="D389" s="131">
        <v>0.008223176521600222</v>
      </c>
      <c r="E389" s="131">
        <v>1.9030899869919435</v>
      </c>
      <c r="F389" s="87" t="s">
        <v>498</v>
      </c>
      <c r="G389" s="87" t="b">
        <v>0</v>
      </c>
      <c r="H389" s="87" t="b">
        <v>0</v>
      </c>
      <c r="I389" s="87" t="b">
        <v>0</v>
      </c>
      <c r="J389" s="87" t="b">
        <v>0</v>
      </c>
      <c r="K389" s="87" t="b">
        <v>0</v>
      </c>
      <c r="L389" s="87" t="b">
        <v>0</v>
      </c>
    </row>
    <row r="390" spans="1:12" ht="15">
      <c r="A390" s="87" t="s">
        <v>246</v>
      </c>
      <c r="B390" s="87" t="s">
        <v>249</v>
      </c>
      <c r="C390" s="87">
        <v>2</v>
      </c>
      <c r="D390" s="131">
        <v>0.008223176521600222</v>
      </c>
      <c r="E390" s="131">
        <v>1.9030899869919435</v>
      </c>
      <c r="F390" s="87" t="s">
        <v>498</v>
      </c>
      <c r="G390" s="87" t="b">
        <v>0</v>
      </c>
      <c r="H390" s="87" t="b">
        <v>0</v>
      </c>
      <c r="I390" s="87" t="b">
        <v>0</v>
      </c>
      <c r="J390" s="87" t="b">
        <v>0</v>
      </c>
      <c r="K390" s="87" t="b">
        <v>0</v>
      </c>
      <c r="L390" s="87" t="b">
        <v>0</v>
      </c>
    </row>
    <row r="391" spans="1:12" ht="15">
      <c r="A391" s="87" t="s">
        <v>249</v>
      </c>
      <c r="B391" s="87" t="s">
        <v>241</v>
      </c>
      <c r="C391" s="87">
        <v>2</v>
      </c>
      <c r="D391" s="131">
        <v>0.008223176521600222</v>
      </c>
      <c r="E391" s="131">
        <v>1.9030899869919435</v>
      </c>
      <c r="F391" s="87" t="s">
        <v>498</v>
      </c>
      <c r="G391" s="87" t="b">
        <v>0</v>
      </c>
      <c r="H391" s="87" t="b">
        <v>0</v>
      </c>
      <c r="I391" s="87" t="b">
        <v>0</v>
      </c>
      <c r="J391" s="87" t="b">
        <v>0</v>
      </c>
      <c r="K391" s="87" t="b">
        <v>0</v>
      </c>
      <c r="L391" s="87" t="b">
        <v>0</v>
      </c>
    </row>
    <row r="392" spans="1:12" ht="15">
      <c r="A392" s="87" t="s">
        <v>241</v>
      </c>
      <c r="B392" s="87" t="s">
        <v>244</v>
      </c>
      <c r="C392" s="87">
        <v>2</v>
      </c>
      <c r="D392" s="131">
        <v>0.008223176521600222</v>
      </c>
      <c r="E392" s="131">
        <v>1.9030899869919435</v>
      </c>
      <c r="F392" s="87" t="s">
        <v>498</v>
      </c>
      <c r="G392" s="87" t="b">
        <v>0</v>
      </c>
      <c r="H392" s="87" t="b">
        <v>0</v>
      </c>
      <c r="I392" s="87" t="b">
        <v>0</v>
      </c>
      <c r="J392" s="87" t="b">
        <v>0</v>
      </c>
      <c r="K392" s="87" t="b">
        <v>0</v>
      </c>
      <c r="L392" s="87" t="b">
        <v>0</v>
      </c>
    </row>
    <row r="393" spans="1:12" ht="15">
      <c r="A393" s="87" t="s">
        <v>244</v>
      </c>
      <c r="B393" s="87" t="s">
        <v>705</v>
      </c>
      <c r="C393" s="87">
        <v>2</v>
      </c>
      <c r="D393" s="131">
        <v>0.008223176521600222</v>
      </c>
      <c r="E393" s="131">
        <v>1.9030899869919435</v>
      </c>
      <c r="F393" s="87" t="s">
        <v>498</v>
      </c>
      <c r="G393" s="87" t="b">
        <v>0</v>
      </c>
      <c r="H393" s="87" t="b">
        <v>0</v>
      </c>
      <c r="I393" s="87" t="b">
        <v>0</v>
      </c>
      <c r="J393" s="87" t="b">
        <v>1</v>
      </c>
      <c r="K393" s="87" t="b">
        <v>0</v>
      </c>
      <c r="L393" s="87" t="b">
        <v>0</v>
      </c>
    </row>
    <row r="394" spans="1:12" ht="15">
      <c r="A394" s="87" t="s">
        <v>705</v>
      </c>
      <c r="B394" s="87" t="s">
        <v>770</v>
      </c>
      <c r="C394" s="87">
        <v>2</v>
      </c>
      <c r="D394" s="131">
        <v>0.008223176521600222</v>
      </c>
      <c r="E394" s="131">
        <v>1.9030899869919435</v>
      </c>
      <c r="F394" s="87" t="s">
        <v>498</v>
      </c>
      <c r="G394" s="87" t="b">
        <v>1</v>
      </c>
      <c r="H394" s="87" t="b">
        <v>0</v>
      </c>
      <c r="I394" s="87" t="b">
        <v>0</v>
      </c>
      <c r="J394" s="87" t="b">
        <v>0</v>
      </c>
      <c r="K394" s="87" t="b">
        <v>0</v>
      </c>
      <c r="L394" s="87" t="b">
        <v>0</v>
      </c>
    </row>
    <row r="395" spans="1:12" ht="15">
      <c r="A395" s="87" t="s">
        <v>770</v>
      </c>
      <c r="B395" s="87" t="s">
        <v>771</v>
      </c>
      <c r="C395" s="87">
        <v>2</v>
      </c>
      <c r="D395" s="131">
        <v>0.008223176521600222</v>
      </c>
      <c r="E395" s="131">
        <v>1.9030899869919435</v>
      </c>
      <c r="F395" s="87" t="s">
        <v>498</v>
      </c>
      <c r="G395" s="87" t="b">
        <v>0</v>
      </c>
      <c r="H395" s="87" t="b">
        <v>0</v>
      </c>
      <c r="I395" s="87" t="b">
        <v>0</v>
      </c>
      <c r="J395" s="87" t="b">
        <v>0</v>
      </c>
      <c r="K395" s="87" t="b">
        <v>0</v>
      </c>
      <c r="L395" s="87" t="b">
        <v>0</v>
      </c>
    </row>
    <row r="396" spans="1:12" ht="15">
      <c r="A396" s="87" t="s">
        <v>771</v>
      </c>
      <c r="B396" s="87" t="s">
        <v>772</v>
      </c>
      <c r="C396" s="87">
        <v>2</v>
      </c>
      <c r="D396" s="131">
        <v>0.008223176521600222</v>
      </c>
      <c r="E396" s="131">
        <v>1.9030899869919435</v>
      </c>
      <c r="F396" s="87" t="s">
        <v>498</v>
      </c>
      <c r="G396" s="87" t="b">
        <v>0</v>
      </c>
      <c r="H396" s="87" t="b">
        <v>0</v>
      </c>
      <c r="I396" s="87" t="b">
        <v>0</v>
      </c>
      <c r="J396" s="87" t="b">
        <v>0</v>
      </c>
      <c r="K396" s="87" t="b">
        <v>0</v>
      </c>
      <c r="L396" s="87" t="b">
        <v>0</v>
      </c>
    </row>
    <row r="397" spans="1:12" ht="15">
      <c r="A397" s="87" t="s">
        <v>772</v>
      </c>
      <c r="B397" s="87" t="s">
        <v>773</v>
      </c>
      <c r="C397" s="87">
        <v>2</v>
      </c>
      <c r="D397" s="131">
        <v>0.008223176521600222</v>
      </c>
      <c r="E397" s="131">
        <v>1.9030899869919435</v>
      </c>
      <c r="F397" s="87" t="s">
        <v>498</v>
      </c>
      <c r="G397" s="87" t="b">
        <v>0</v>
      </c>
      <c r="H397" s="87" t="b">
        <v>0</v>
      </c>
      <c r="I397" s="87" t="b">
        <v>0</v>
      </c>
      <c r="J397" s="87" t="b">
        <v>0</v>
      </c>
      <c r="K397" s="87" t="b">
        <v>0</v>
      </c>
      <c r="L397" s="87" t="b">
        <v>0</v>
      </c>
    </row>
    <row r="398" spans="1:12" ht="15">
      <c r="A398" s="87" t="s">
        <v>773</v>
      </c>
      <c r="B398" s="87" t="s">
        <v>774</v>
      </c>
      <c r="C398" s="87">
        <v>2</v>
      </c>
      <c r="D398" s="131">
        <v>0.008223176521600222</v>
      </c>
      <c r="E398" s="131">
        <v>1.9030899869919435</v>
      </c>
      <c r="F398" s="87" t="s">
        <v>498</v>
      </c>
      <c r="G398" s="87" t="b">
        <v>0</v>
      </c>
      <c r="H398" s="87" t="b">
        <v>0</v>
      </c>
      <c r="I398" s="87" t="b">
        <v>0</v>
      </c>
      <c r="J398" s="87" t="b">
        <v>0</v>
      </c>
      <c r="K398" s="87" t="b">
        <v>0</v>
      </c>
      <c r="L398" s="87" t="b">
        <v>0</v>
      </c>
    </row>
    <row r="399" spans="1:12" ht="15">
      <c r="A399" s="87" t="s">
        <v>774</v>
      </c>
      <c r="B399" s="87" t="s">
        <v>726</v>
      </c>
      <c r="C399" s="87">
        <v>2</v>
      </c>
      <c r="D399" s="131">
        <v>0.008223176521600222</v>
      </c>
      <c r="E399" s="131">
        <v>1.2041199826559248</v>
      </c>
      <c r="F399" s="87" t="s">
        <v>498</v>
      </c>
      <c r="G399" s="87" t="b">
        <v>0</v>
      </c>
      <c r="H399" s="87" t="b">
        <v>0</v>
      </c>
      <c r="I399" s="87" t="b">
        <v>0</v>
      </c>
      <c r="J399" s="87" t="b">
        <v>0</v>
      </c>
      <c r="K399" s="87" t="b">
        <v>0</v>
      </c>
      <c r="L399" s="87" t="b">
        <v>0</v>
      </c>
    </row>
    <row r="400" spans="1:12" ht="15">
      <c r="A400" s="87" t="s">
        <v>726</v>
      </c>
      <c r="B400" s="87" t="s">
        <v>542</v>
      </c>
      <c r="C400" s="87">
        <v>2</v>
      </c>
      <c r="D400" s="131">
        <v>0.008223176521600222</v>
      </c>
      <c r="E400" s="131">
        <v>1.2498774732165998</v>
      </c>
      <c r="F400" s="87" t="s">
        <v>498</v>
      </c>
      <c r="G400" s="87" t="b">
        <v>0</v>
      </c>
      <c r="H400" s="87" t="b">
        <v>0</v>
      </c>
      <c r="I400" s="87" t="b">
        <v>0</v>
      </c>
      <c r="J400" s="87" t="b">
        <v>0</v>
      </c>
      <c r="K400" s="87" t="b">
        <v>0</v>
      </c>
      <c r="L400" s="87" t="b">
        <v>0</v>
      </c>
    </row>
    <row r="401" spans="1:12" ht="15">
      <c r="A401" s="87" t="s">
        <v>542</v>
      </c>
      <c r="B401" s="87" t="s">
        <v>775</v>
      </c>
      <c r="C401" s="87">
        <v>2</v>
      </c>
      <c r="D401" s="131">
        <v>0.008223176521600222</v>
      </c>
      <c r="E401" s="131">
        <v>1.7269987279362624</v>
      </c>
      <c r="F401" s="87" t="s">
        <v>498</v>
      </c>
      <c r="G401" s="87" t="b">
        <v>0</v>
      </c>
      <c r="H401" s="87" t="b">
        <v>0</v>
      </c>
      <c r="I401" s="87" t="b">
        <v>0</v>
      </c>
      <c r="J401" s="87" t="b">
        <v>0</v>
      </c>
      <c r="K401" s="87" t="b">
        <v>0</v>
      </c>
      <c r="L401" s="87" t="b">
        <v>0</v>
      </c>
    </row>
    <row r="402" spans="1:12" ht="15">
      <c r="A402" s="87" t="s">
        <v>1960</v>
      </c>
      <c r="B402" s="87" t="s">
        <v>647</v>
      </c>
      <c r="C402" s="87">
        <v>2</v>
      </c>
      <c r="D402" s="131">
        <v>0.008223176521600222</v>
      </c>
      <c r="E402" s="131">
        <v>1.9030899869919435</v>
      </c>
      <c r="F402" s="87" t="s">
        <v>498</v>
      </c>
      <c r="G402" s="87" t="b">
        <v>0</v>
      </c>
      <c r="H402" s="87" t="b">
        <v>0</v>
      </c>
      <c r="I402" s="87" t="b">
        <v>0</v>
      </c>
      <c r="J402" s="87" t="b">
        <v>0</v>
      </c>
      <c r="K402" s="87" t="b">
        <v>0</v>
      </c>
      <c r="L402" s="87" t="b">
        <v>0</v>
      </c>
    </row>
    <row r="403" spans="1:12" ht="15">
      <c r="A403" s="87" t="s">
        <v>647</v>
      </c>
      <c r="B403" s="87" t="s">
        <v>728</v>
      </c>
      <c r="C403" s="87">
        <v>2</v>
      </c>
      <c r="D403" s="131">
        <v>0.008223176521600222</v>
      </c>
      <c r="E403" s="131">
        <v>1.9030899869919435</v>
      </c>
      <c r="F403" s="87" t="s">
        <v>498</v>
      </c>
      <c r="G403" s="87" t="b">
        <v>0</v>
      </c>
      <c r="H403" s="87" t="b">
        <v>0</v>
      </c>
      <c r="I403" s="87" t="b">
        <v>0</v>
      </c>
      <c r="J403" s="87" t="b">
        <v>0</v>
      </c>
      <c r="K403" s="87" t="b">
        <v>0</v>
      </c>
      <c r="L403" s="87" t="b">
        <v>0</v>
      </c>
    </row>
    <row r="404" spans="1:12" ht="15">
      <c r="A404" s="87" t="s">
        <v>728</v>
      </c>
      <c r="B404" s="87" t="s">
        <v>1961</v>
      </c>
      <c r="C404" s="87">
        <v>2</v>
      </c>
      <c r="D404" s="131">
        <v>0.008223176521600222</v>
      </c>
      <c r="E404" s="131">
        <v>1.9030899869919435</v>
      </c>
      <c r="F404" s="87" t="s">
        <v>498</v>
      </c>
      <c r="G404" s="87" t="b">
        <v>0</v>
      </c>
      <c r="H404" s="87" t="b">
        <v>0</v>
      </c>
      <c r="I404" s="87" t="b">
        <v>0</v>
      </c>
      <c r="J404" s="87" t="b">
        <v>0</v>
      </c>
      <c r="K404" s="87" t="b">
        <v>1</v>
      </c>
      <c r="L404" s="87" t="b">
        <v>0</v>
      </c>
    </row>
    <row r="405" spans="1:12" ht="15">
      <c r="A405" s="87" t="s">
        <v>1961</v>
      </c>
      <c r="B405" s="87" t="s">
        <v>1962</v>
      </c>
      <c r="C405" s="87">
        <v>2</v>
      </c>
      <c r="D405" s="131">
        <v>0.008223176521600222</v>
      </c>
      <c r="E405" s="131">
        <v>1.9030899869919435</v>
      </c>
      <c r="F405" s="87" t="s">
        <v>498</v>
      </c>
      <c r="G405" s="87" t="b">
        <v>0</v>
      </c>
      <c r="H405" s="87" t="b">
        <v>1</v>
      </c>
      <c r="I405" s="87" t="b">
        <v>0</v>
      </c>
      <c r="J405" s="87" t="b">
        <v>0</v>
      </c>
      <c r="K405" s="87" t="b">
        <v>0</v>
      </c>
      <c r="L405" s="87" t="b">
        <v>0</v>
      </c>
    </row>
    <row r="406" spans="1:12" ht="15">
      <c r="A406" s="87" t="s">
        <v>1962</v>
      </c>
      <c r="B406" s="87" t="s">
        <v>623</v>
      </c>
      <c r="C406" s="87">
        <v>2</v>
      </c>
      <c r="D406" s="131">
        <v>0.008223176521600222</v>
      </c>
      <c r="E406" s="131">
        <v>1.9030899869919435</v>
      </c>
      <c r="F406" s="87" t="s">
        <v>498</v>
      </c>
      <c r="G406" s="87" t="b">
        <v>0</v>
      </c>
      <c r="H406" s="87" t="b">
        <v>0</v>
      </c>
      <c r="I406" s="87" t="b">
        <v>0</v>
      </c>
      <c r="J406" s="87" t="b">
        <v>0</v>
      </c>
      <c r="K406" s="87" t="b">
        <v>0</v>
      </c>
      <c r="L406" s="87" t="b">
        <v>0</v>
      </c>
    </row>
    <row r="407" spans="1:12" ht="15">
      <c r="A407" s="87" t="s">
        <v>623</v>
      </c>
      <c r="B407" s="87" t="s">
        <v>726</v>
      </c>
      <c r="C407" s="87">
        <v>2</v>
      </c>
      <c r="D407" s="131">
        <v>0.008223176521600222</v>
      </c>
      <c r="E407" s="131">
        <v>1.2041199826559248</v>
      </c>
      <c r="F407" s="87" t="s">
        <v>498</v>
      </c>
      <c r="G407" s="87" t="b">
        <v>0</v>
      </c>
      <c r="H407" s="87" t="b">
        <v>0</v>
      </c>
      <c r="I407" s="87" t="b">
        <v>0</v>
      </c>
      <c r="J407" s="87" t="b">
        <v>0</v>
      </c>
      <c r="K407" s="87" t="b">
        <v>0</v>
      </c>
      <c r="L407" s="87" t="b">
        <v>0</v>
      </c>
    </row>
    <row r="408" spans="1:12" ht="15">
      <c r="A408" s="87" t="s">
        <v>726</v>
      </c>
      <c r="B408" s="87" t="s">
        <v>1963</v>
      </c>
      <c r="C408" s="87">
        <v>2</v>
      </c>
      <c r="D408" s="131">
        <v>0.008223176521600222</v>
      </c>
      <c r="E408" s="131">
        <v>1.2498774732165998</v>
      </c>
      <c r="F408" s="87" t="s">
        <v>498</v>
      </c>
      <c r="G408" s="87" t="b">
        <v>0</v>
      </c>
      <c r="H408" s="87" t="b">
        <v>0</v>
      </c>
      <c r="I408" s="87" t="b">
        <v>0</v>
      </c>
      <c r="J408" s="87" t="b">
        <v>0</v>
      </c>
      <c r="K408" s="87" t="b">
        <v>0</v>
      </c>
      <c r="L408" s="87" t="b">
        <v>0</v>
      </c>
    </row>
    <row r="409" spans="1:12" ht="15">
      <c r="A409" s="87" t="s">
        <v>1963</v>
      </c>
      <c r="B409" s="87" t="s">
        <v>1848</v>
      </c>
      <c r="C409" s="87">
        <v>2</v>
      </c>
      <c r="D409" s="131">
        <v>0.008223176521600222</v>
      </c>
      <c r="E409" s="131">
        <v>1.7269987279362624</v>
      </c>
      <c r="F409" s="87" t="s">
        <v>498</v>
      </c>
      <c r="G409" s="87" t="b">
        <v>0</v>
      </c>
      <c r="H409" s="87" t="b">
        <v>0</v>
      </c>
      <c r="I409" s="87" t="b">
        <v>0</v>
      </c>
      <c r="J409" s="87" t="b">
        <v>0</v>
      </c>
      <c r="K409" s="87" t="b">
        <v>0</v>
      </c>
      <c r="L409" s="87" t="b">
        <v>0</v>
      </c>
    </row>
    <row r="410" spans="1:12" ht="15">
      <c r="A410" s="87" t="s">
        <v>1848</v>
      </c>
      <c r="B410" s="87" t="s">
        <v>1964</v>
      </c>
      <c r="C410" s="87">
        <v>2</v>
      </c>
      <c r="D410" s="131">
        <v>0.008223176521600222</v>
      </c>
      <c r="E410" s="131">
        <v>1.7269987279362624</v>
      </c>
      <c r="F410" s="87" t="s">
        <v>498</v>
      </c>
      <c r="G410" s="87" t="b">
        <v>0</v>
      </c>
      <c r="H410" s="87" t="b">
        <v>0</v>
      </c>
      <c r="I410" s="87" t="b">
        <v>0</v>
      </c>
      <c r="J410" s="87" t="b">
        <v>0</v>
      </c>
      <c r="K410" s="87" t="b">
        <v>0</v>
      </c>
      <c r="L410" s="87" t="b">
        <v>0</v>
      </c>
    </row>
    <row r="411" spans="1:12" ht="15">
      <c r="A411" s="87" t="s">
        <v>1964</v>
      </c>
      <c r="B411" s="87" t="s">
        <v>1958</v>
      </c>
      <c r="C411" s="87">
        <v>2</v>
      </c>
      <c r="D411" s="131">
        <v>0.008223176521600222</v>
      </c>
      <c r="E411" s="131">
        <v>1.9030899869919435</v>
      </c>
      <c r="F411" s="87" t="s">
        <v>498</v>
      </c>
      <c r="G411" s="87" t="b">
        <v>0</v>
      </c>
      <c r="H411" s="87" t="b">
        <v>0</v>
      </c>
      <c r="I411" s="87" t="b">
        <v>0</v>
      </c>
      <c r="J411" s="87" t="b">
        <v>1</v>
      </c>
      <c r="K411" s="87" t="b">
        <v>0</v>
      </c>
      <c r="L411" s="87" t="b">
        <v>0</v>
      </c>
    </row>
    <row r="412" spans="1:12" ht="15">
      <c r="A412" s="87" t="s">
        <v>1958</v>
      </c>
      <c r="B412" s="87" t="s">
        <v>656</v>
      </c>
      <c r="C412" s="87">
        <v>2</v>
      </c>
      <c r="D412" s="131">
        <v>0.008223176521600222</v>
      </c>
      <c r="E412" s="131">
        <v>1.9030899869919435</v>
      </c>
      <c r="F412" s="87" t="s">
        <v>498</v>
      </c>
      <c r="G412" s="87" t="b">
        <v>1</v>
      </c>
      <c r="H412" s="87" t="b">
        <v>0</v>
      </c>
      <c r="I412" s="87" t="b">
        <v>0</v>
      </c>
      <c r="J412" s="87" t="b">
        <v>1</v>
      </c>
      <c r="K412" s="87" t="b">
        <v>0</v>
      </c>
      <c r="L412" s="87" t="b">
        <v>0</v>
      </c>
    </row>
    <row r="413" spans="1:12" ht="15">
      <c r="A413" s="87" t="s">
        <v>656</v>
      </c>
      <c r="B413" s="87" t="s">
        <v>878</v>
      </c>
      <c r="C413" s="87">
        <v>2</v>
      </c>
      <c r="D413" s="131">
        <v>0.008223176521600222</v>
      </c>
      <c r="E413" s="131">
        <v>1.7269987279362624</v>
      </c>
      <c r="F413" s="87" t="s">
        <v>498</v>
      </c>
      <c r="G413" s="87" t="b">
        <v>1</v>
      </c>
      <c r="H413" s="87" t="b">
        <v>0</v>
      </c>
      <c r="I413" s="87" t="b">
        <v>0</v>
      </c>
      <c r="J413" s="87" t="b">
        <v>0</v>
      </c>
      <c r="K413" s="87" t="b">
        <v>0</v>
      </c>
      <c r="L413" s="87" t="b">
        <v>0</v>
      </c>
    </row>
    <row r="414" spans="1:12" ht="15">
      <c r="A414" s="87" t="s">
        <v>878</v>
      </c>
      <c r="B414" s="87" t="s">
        <v>1842</v>
      </c>
      <c r="C414" s="87">
        <v>2</v>
      </c>
      <c r="D414" s="131">
        <v>0.008223176521600222</v>
      </c>
      <c r="E414" s="131">
        <v>1.1829306835859867</v>
      </c>
      <c r="F414" s="87" t="s">
        <v>498</v>
      </c>
      <c r="G414" s="87" t="b">
        <v>0</v>
      </c>
      <c r="H414" s="87" t="b">
        <v>0</v>
      </c>
      <c r="I414" s="87" t="b">
        <v>0</v>
      </c>
      <c r="J414" s="87" t="b">
        <v>0</v>
      </c>
      <c r="K414" s="87" t="b">
        <v>0</v>
      </c>
      <c r="L414" s="87" t="b">
        <v>0</v>
      </c>
    </row>
    <row r="415" spans="1:12" ht="15">
      <c r="A415" s="87" t="s">
        <v>1843</v>
      </c>
      <c r="B415" s="87" t="s">
        <v>640</v>
      </c>
      <c r="C415" s="87">
        <v>2</v>
      </c>
      <c r="D415" s="131">
        <v>0.008223176521600222</v>
      </c>
      <c r="E415" s="131">
        <v>1.6020599913279623</v>
      </c>
      <c r="F415" s="87" t="s">
        <v>498</v>
      </c>
      <c r="G415" s="87" t="b">
        <v>0</v>
      </c>
      <c r="H415" s="87" t="b">
        <v>0</v>
      </c>
      <c r="I415" s="87" t="b">
        <v>0</v>
      </c>
      <c r="J415" s="87" t="b">
        <v>0</v>
      </c>
      <c r="K415" s="87" t="b">
        <v>0</v>
      </c>
      <c r="L415" s="87" t="b">
        <v>0</v>
      </c>
    </row>
    <row r="416" spans="1:12" ht="15">
      <c r="A416" s="87" t="s">
        <v>640</v>
      </c>
      <c r="B416" s="87" t="s">
        <v>1844</v>
      </c>
      <c r="C416" s="87">
        <v>2</v>
      </c>
      <c r="D416" s="131">
        <v>0.008223176521600222</v>
      </c>
      <c r="E416" s="131">
        <v>1.505149978319906</v>
      </c>
      <c r="F416" s="87" t="s">
        <v>498</v>
      </c>
      <c r="G416" s="87" t="b">
        <v>0</v>
      </c>
      <c r="H416" s="87" t="b">
        <v>0</v>
      </c>
      <c r="I416" s="87" t="b">
        <v>0</v>
      </c>
      <c r="J416" s="87" t="b">
        <v>0</v>
      </c>
      <c r="K416" s="87" t="b">
        <v>0</v>
      </c>
      <c r="L416" s="87" t="b">
        <v>0</v>
      </c>
    </row>
    <row r="417" spans="1:12" ht="15">
      <c r="A417" s="87" t="s">
        <v>1844</v>
      </c>
      <c r="B417" s="87" t="s">
        <v>1959</v>
      </c>
      <c r="C417" s="87">
        <v>2</v>
      </c>
      <c r="D417" s="131">
        <v>0.008223176521600222</v>
      </c>
      <c r="E417" s="131">
        <v>1.505149978319906</v>
      </c>
      <c r="F417" s="87" t="s">
        <v>498</v>
      </c>
      <c r="G417" s="87" t="b">
        <v>0</v>
      </c>
      <c r="H417" s="87" t="b">
        <v>0</v>
      </c>
      <c r="I417" s="87" t="b">
        <v>0</v>
      </c>
      <c r="J417" s="87" t="b">
        <v>0</v>
      </c>
      <c r="K417" s="87" t="b">
        <v>0</v>
      </c>
      <c r="L417" s="87" t="b">
        <v>0</v>
      </c>
    </row>
    <row r="418" spans="1:12" ht="15">
      <c r="A418" s="87" t="s">
        <v>1959</v>
      </c>
      <c r="B418" s="87" t="s">
        <v>752</v>
      </c>
      <c r="C418" s="87">
        <v>2</v>
      </c>
      <c r="D418" s="131">
        <v>0.008223176521600222</v>
      </c>
      <c r="E418" s="131">
        <v>1.9030899869919435</v>
      </c>
      <c r="F418" s="87" t="s">
        <v>498</v>
      </c>
      <c r="G418" s="87" t="b">
        <v>0</v>
      </c>
      <c r="H418" s="87" t="b">
        <v>0</v>
      </c>
      <c r="I418" s="87" t="b">
        <v>0</v>
      </c>
      <c r="J418" s="87" t="b">
        <v>0</v>
      </c>
      <c r="K418" s="87" t="b">
        <v>0</v>
      </c>
      <c r="L418" s="87" t="b">
        <v>0</v>
      </c>
    </row>
    <row r="419" spans="1:12" ht="15">
      <c r="A419" s="87" t="s">
        <v>752</v>
      </c>
      <c r="B419" s="87" t="s">
        <v>604</v>
      </c>
      <c r="C419" s="87">
        <v>2</v>
      </c>
      <c r="D419" s="131">
        <v>0.008223176521600222</v>
      </c>
      <c r="E419" s="131">
        <v>1.9030899869919435</v>
      </c>
      <c r="F419" s="87" t="s">
        <v>498</v>
      </c>
      <c r="G419" s="87" t="b">
        <v>0</v>
      </c>
      <c r="H419" s="87" t="b">
        <v>0</v>
      </c>
      <c r="I419" s="87" t="b">
        <v>0</v>
      </c>
      <c r="J419" s="87" t="b">
        <v>0</v>
      </c>
      <c r="K419" s="87" t="b">
        <v>0</v>
      </c>
      <c r="L419" s="87" t="b">
        <v>0</v>
      </c>
    </row>
    <row r="420" spans="1:12" ht="15">
      <c r="A420" s="87" t="s">
        <v>677</v>
      </c>
      <c r="B420" s="87" t="s">
        <v>651</v>
      </c>
      <c r="C420" s="87">
        <v>2</v>
      </c>
      <c r="D420" s="131">
        <v>0.008223176521600222</v>
      </c>
      <c r="E420" s="131">
        <v>1.9030899869919435</v>
      </c>
      <c r="F420" s="87" t="s">
        <v>498</v>
      </c>
      <c r="G420" s="87" t="b">
        <v>0</v>
      </c>
      <c r="H420" s="87" t="b">
        <v>0</v>
      </c>
      <c r="I420" s="87" t="b">
        <v>0</v>
      </c>
      <c r="J420" s="87" t="b">
        <v>0</v>
      </c>
      <c r="K420" s="87" t="b">
        <v>0</v>
      </c>
      <c r="L420" s="87" t="b">
        <v>0</v>
      </c>
    </row>
    <row r="421" spans="1:12" ht="15">
      <c r="A421" s="87" t="s">
        <v>651</v>
      </c>
      <c r="B421" s="87" t="s">
        <v>630</v>
      </c>
      <c r="C421" s="87">
        <v>2</v>
      </c>
      <c r="D421" s="131">
        <v>0.008223176521600222</v>
      </c>
      <c r="E421" s="131">
        <v>1.9030899869919435</v>
      </c>
      <c r="F421" s="87" t="s">
        <v>498</v>
      </c>
      <c r="G421" s="87" t="b">
        <v>0</v>
      </c>
      <c r="H421" s="87" t="b">
        <v>0</v>
      </c>
      <c r="I421" s="87" t="b">
        <v>0</v>
      </c>
      <c r="J421" s="87" t="b">
        <v>0</v>
      </c>
      <c r="K421" s="87" t="b">
        <v>0</v>
      </c>
      <c r="L421" s="87" t="b">
        <v>0</v>
      </c>
    </row>
    <row r="422" spans="1:12" ht="15">
      <c r="A422" s="87" t="s">
        <v>630</v>
      </c>
      <c r="B422" s="87" t="s">
        <v>729</v>
      </c>
      <c r="C422" s="87">
        <v>2</v>
      </c>
      <c r="D422" s="131">
        <v>0.008223176521600222</v>
      </c>
      <c r="E422" s="131">
        <v>1.9030899869919435</v>
      </c>
      <c r="F422" s="87" t="s">
        <v>498</v>
      </c>
      <c r="G422" s="87" t="b">
        <v>0</v>
      </c>
      <c r="H422" s="87" t="b">
        <v>0</v>
      </c>
      <c r="I422" s="87" t="b">
        <v>0</v>
      </c>
      <c r="J422" s="87" t="b">
        <v>0</v>
      </c>
      <c r="K422" s="87" t="b">
        <v>0</v>
      </c>
      <c r="L422" s="87" t="b">
        <v>0</v>
      </c>
    </row>
    <row r="423" spans="1:12" ht="15">
      <c r="A423" s="87" t="s">
        <v>729</v>
      </c>
      <c r="B423" s="87" t="s">
        <v>1842</v>
      </c>
      <c r="C423" s="87">
        <v>2</v>
      </c>
      <c r="D423" s="131">
        <v>0.008223176521600222</v>
      </c>
      <c r="E423" s="131">
        <v>1.359021942641668</v>
      </c>
      <c r="F423" s="87" t="s">
        <v>498</v>
      </c>
      <c r="G423" s="87" t="b">
        <v>0</v>
      </c>
      <c r="H423" s="87" t="b">
        <v>0</v>
      </c>
      <c r="I423" s="87" t="b">
        <v>0</v>
      </c>
      <c r="J423" s="87" t="b">
        <v>0</v>
      </c>
      <c r="K423" s="87" t="b">
        <v>0</v>
      </c>
      <c r="L423" s="87" t="b">
        <v>0</v>
      </c>
    </row>
    <row r="424" spans="1:12" ht="15">
      <c r="A424" s="87" t="s">
        <v>1842</v>
      </c>
      <c r="B424" s="87" t="s">
        <v>726</v>
      </c>
      <c r="C424" s="87">
        <v>2</v>
      </c>
      <c r="D424" s="131">
        <v>0.008223176521600222</v>
      </c>
      <c r="E424" s="131">
        <v>0.6600519383056492</v>
      </c>
      <c r="F424" s="87" t="s">
        <v>498</v>
      </c>
      <c r="G424" s="87" t="b">
        <v>0</v>
      </c>
      <c r="H424" s="87" t="b">
        <v>0</v>
      </c>
      <c r="I424" s="87" t="b">
        <v>0</v>
      </c>
      <c r="J424" s="87" t="b">
        <v>0</v>
      </c>
      <c r="K424" s="87" t="b">
        <v>0</v>
      </c>
      <c r="L424" s="87" t="b">
        <v>0</v>
      </c>
    </row>
    <row r="425" spans="1:12" ht="15">
      <c r="A425" s="87" t="s">
        <v>726</v>
      </c>
      <c r="B425" s="87" t="s">
        <v>692</v>
      </c>
      <c r="C425" s="87">
        <v>2</v>
      </c>
      <c r="D425" s="131">
        <v>0.008223176521600222</v>
      </c>
      <c r="E425" s="131">
        <v>1.2498774732165998</v>
      </c>
      <c r="F425" s="87" t="s">
        <v>498</v>
      </c>
      <c r="G425" s="87" t="b">
        <v>0</v>
      </c>
      <c r="H425" s="87" t="b">
        <v>0</v>
      </c>
      <c r="I425" s="87" t="b">
        <v>0</v>
      </c>
      <c r="J425" s="87" t="b">
        <v>0</v>
      </c>
      <c r="K425" s="87" t="b">
        <v>0</v>
      </c>
      <c r="L425" s="87" t="b">
        <v>0</v>
      </c>
    </row>
    <row r="426" spans="1:12" ht="15">
      <c r="A426" s="87" t="s">
        <v>692</v>
      </c>
      <c r="B426" s="87" t="s">
        <v>2037</v>
      </c>
      <c r="C426" s="87">
        <v>2</v>
      </c>
      <c r="D426" s="131">
        <v>0.008223176521600222</v>
      </c>
      <c r="E426" s="131">
        <v>1.9030899869919435</v>
      </c>
      <c r="F426" s="87" t="s">
        <v>498</v>
      </c>
      <c r="G426" s="87" t="b">
        <v>0</v>
      </c>
      <c r="H426" s="87" t="b">
        <v>0</v>
      </c>
      <c r="I426" s="87" t="b">
        <v>0</v>
      </c>
      <c r="J426" s="87" t="b">
        <v>0</v>
      </c>
      <c r="K426" s="87" t="b">
        <v>0</v>
      </c>
      <c r="L426" s="87" t="b">
        <v>0</v>
      </c>
    </row>
    <row r="427" spans="1:12" ht="15">
      <c r="A427" s="87" t="s">
        <v>2037</v>
      </c>
      <c r="B427" s="87" t="s">
        <v>2038</v>
      </c>
      <c r="C427" s="87">
        <v>2</v>
      </c>
      <c r="D427" s="131">
        <v>0.008223176521600222</v>
      </c>
      <c r="E427" s="131">
        <v>1.9030899869919435</v>
      </c>
      <c r="F427" s="87" t="s">
        <v>498</v>
      </c>
      <c r="G427" s="87" t="b">
        <v>0</v>
      </c>
      <c r="H427" s="87" t="b">
        <v>0</v>
      </c>
      <c r="I427" s="87" t="b">
        <v>0</v>
      </c>
      <c r="J427" s="87" t="b">
        <v>0</v>
      </c>
      <c r="K427" s="87" t="b">
        <v>0</v>
      </c>
      <c r="L427" s="87" t="b">
        <v>0</v>
      </c>
    </row>
    <row r="428" spans="1:12" ht="15">
      <c r="A428" s="87" t="s">
        <v>2038</v>
      </c>
      <c r="B428" s="87" t="s">
        <v>1844</v>
      </c>
      <c r="C428" s="87">
        <v>2</v>
      </c>
      <c r="D428" s="131">
        <v>0.008223176521600222</v>
      </c>
      <c r="E428" s="131">
        <v>1.505149978319906</v>
      </c>
      <c r="F428" s="87" t="s">
        <v>498</v>
      </c>
      <c r="G428" s="87" t="b">
        <v>0</v>
      </c>
      <c r="H428" s="87" t="b">
        <v>0</v>
      </c>
      <c r="I428" s="87" t="b">
        <v>0</v>
      </c>
      <c r="J428" s="87" t="b">
        <v>0</v>
      </c>
      <c r="K428" s="87" t="b">
        <v>0</v>
      </c>
      <c r="L428" s="87" t="b">
        <v>0</v>
      </c>
    </row>
    <row r="429" spans="1:12" ht="15">
      <c r="A429" s="87" t="s">
        <v>556</v>
      </c>
      <c r="B429" s="87" t="s">
        <v>719</v>
      </c>
      <c r="C429" s="87">
        <v>2</v>
      </c>
      <c r="D429" s="131">
        <v>0.008223176521600222</v>
      </c>
      <c r="E429" s="131">
        <v>1.9030899869919435</v>
      </c>
      <c r="F429" s="87" t="s">
        <v>498</v>
      </c>
      <c r="G429" s="87" t="b">
        <v>0</v>
      </c>
      <c r="H429" s="87" t="b">
        <v>0</v>
      </c>
      <c r="I429" s="87" t="b">
        <v>0</v>
      </c>
      <c r="J429" s="87" t="b">
        <v>0</v>
      </c>
      <c r="K429" s="87" t="b">
        <v>0</v>
      </c>
      <c r="L429" s="87" t="b">
        <v>0</v>
      </c>
    </row>
    <row r="430" spans="1:12" ht="15">
      <c r="A430" s="87" t="s">
        <v>719</v>
      </c>
      <c r="B430" s="87" t="s">
        <v>2039</v>
      </c>
      <c r="C430" s="87">
        <v>2</v>
      </c>
      <c r="D430" s="131">
        <v>0.008223176521600222</v>
      </c>
      <c r="E430" s="131">
        <v>1.9030899869919435</v>
      </c>
      <c r="F430" s="87" t="s">
        <v>498</v>
      </c>
      <c r="G430" s="87" t="b">
        <v>0</v>
      </c>
      <c r="H430" s="87" t="b">
        <v>0</v>
      </c>
      <c r="I430" s="87" t="b">
        <v>0</v>
      </c>
      <c r="J430" s="87" t="b">
        <v>0</v>
      </c>
      <c r="K430" s="87" t="b">
        <v>0</v>
      </c>
      <c r="L430" s="87" t="b">
        <v>0</v>
      </c>
    </row>
    <row r="431" spans="1:12" ht="15">
      <c r="A431" s="87" t="s">
        <v>2039</v>
      </c>
      <c r="B431" s="87" t="s">
        <v>742</v>
      </c>
      <c r="C431" s="87">
        <v>2</v>
      </c>
      <c r="D431" s="131">
        <v>0.008223176521600222</v>
      </c>
      <c r="E431" s="131">
        <v>1.9030899869919435</v>
      </c>
      <c r="F431" s="87" t="s">
        <v>498</v>
      </c>
      <c r="G431" s="87" t="b">
        <v>0</v>
      </c>
      <c r="H431" s="87" t="b">
        <v>0</v>
      </c>
      <c r="I431" s="87" t="b">
        <v>0</v>
      </c>
      <c r="J431" s="87" t="b">
        <v>0</v>
      </c>
      <c r="K431" s="87" t="b">
        <v>0</v>
      </c>
      <c r="L431" s="87" t="b">
        <v>0</v>
      </c>
    </row>
    <row r="432" spans="1:12" ht="15">
      <c r="A432" s="87" t="s">
        <v>742</v>
      </c>
      <c r="B432" s="87" t="s">
        <v>1993</v>
      </c>
      <c r="C432" s="87">
        <v>2</v>
      </c>
      <c r="D432" s="131">
        <v>0.008223176521600222</v>
      </c>
      <c r="E432" s="131">
        <v>1.9030899869919435</v>
      </c>
      <c r="F432" s="87" t="s">
        <v>498</v>
      </c>
      <c r="G432" s="87" t="b">
        <v>0</v>
      </c>
      <c r="H432" s="87" t="b">
        <v>0</v>
      </c>
      <c r="I432" s="87" t="b">
        <v>0</v>
      </c>
      <c r="J432" s="87" t="b">
        <v>0</v>
      </c>
      <c r="K432" s="87" t="b">
        <v>0</v>
      </c>
      <c r="L432"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804</v>
      </c>
      <c r="B2" s="134" t="s">
        <v>805</v>
      </c>
      <c r="C2" s="52" t="s">
        <v>806</v>
      </c>
    </row>
    <row r="3" spans="1:3" ht="15">
      <c r="A3" s="133" t="s">
        <v>495</v>
      </c>
      <c r="B3" s="133" t="s">
        <v>495</v>
      </c>
      <c r="C3" s="34">
        <v>79</v>
      </c>
    </row>
    <row r="4" spans="1:3" ht="15">
      <c r="A4" s="144" t="s">
        <v>495</v>
      </c>
      <c r="B4" s="143" t="s">
        <v>496</v>
      </c>
      <c r="C4" s="34">
        <v>6</v>
      </c>
    </row>
    <row r="5" spans="1:3" ht="15">
      <c r="A5" s="144" t="s">
        <v>495</v>
      </c>
      <c r="B5" s="143" t="s">
        <v>497</v>
      </c>
      <c r="C5" s="34">
        <v>20</v>
      </c>
    </row>
    <row r="6" spans="1:3" ht="15">
      <c r="A6" s="144" t="s">
        <v>496</v>
      </c>
      <c r="B6" s="143" t="s">
        <v>496</v>
      </c>
      <c r="C6" s="34">
        <v>55</v>
      </c>
    </row>
    <row r="7" spans="1:3" ht="15">
      <c r="A7" s="144" t="s">
        <v>496</v>
      </c>
      <c r="B7" s="143" t="s">
        <v>497</v>
      </c>
      <c r="C7" s="34">
        <v>1</v>
      </c>
    </row>
    <row r="8" spans="1:3" ht="15">
      <c r="A8" s="144" t="s">
        <v>497</v>
      </c>
      <c r="B8" s="143" t="s">
        <v>495</v>
      </c>
      <c r="C8" s="34">
        <v>3</v>
      </c>
    </row>
    <row r="9" spans="1:3" ht="15">
      <c r="A9" s="144" t="s">
        <v>497</v>
      </c>
      <c r="B9" s="143" t="s">
        <v>496</v>
      </c>
      <c r="C9" s="34">
        <v>11</v>
      </c>
    </row>
    <row r="10" spans="1:3" ht="15">
      <c r="A10" s="144" t="s">
        <v>497</v>
      </c>
      <c r="B10" s="143" t="s">
        <v>497</v>
      </c>
      <c r="C10" s="34">
        <v>19</v>
      </c>
    </row>
    <row r="11" spans="1:3" ht="15">
      <c r="A11" s="144" t="s">
        <v>498</v>
      </c>
      <c r="B11" s="143" t="s">
        <v>495</v>
      </c>
      <c r="C11" s="34">
        <v>2</v>
      </c>
    </row>
    <row r="12" spans="1:3" ht="15">
      <c r="A12" s="144" t="s">
        <v>498</v>
      </c>
      <c r="B12" s="143" t="s">
        <v>496</v>
      </c>
      <c r="C12" s="34">
        <v>9</v>
      </c>
    </row>
    <row r="13" spans="1:3" ht="15">
      <c r="A13" s="144" t="s">
        <v>498</v>
      </c>
      <c r="B13" s="143" t="s">
        <v>497</v>
      </c>
      <c r="C13" s="34">
        <v>7</v>
      </c>
    </row>
    <row r="14" spans="1:3" ht="15">
      <c r="A14" s="144" t="s">
        <v>498</v>
      </c>
      <c r="B14" s="143" t="s">
        <v>498</v>
      </c>
      <c r="C14" s="34">
        <v>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825</v>
      </c>
      <c r="B1" s="13" t="s">
        <v>17</v>
      </c>
    </row>
    <row r="2" spans="1:2" ht="15">
      <c r="A2" s="79" t="s">
        <v>826</v>
      </c>
      <c r="B2" s="79" t="s">
        <v>832</v>
      </c>
    </row>
    <row r="3" spans="1:2" ht="15">
      <c r="A3" s="79" t="s">
        <v>827</v>
      </c>
      <c r="B3" s="79" t="s">
        <v>833</v>
      </c>
    </row>
    <row r="4" spans="1:2" ht="15">
      <c r="A4" s="79" t="s">
        <v>828</v>
      </c>
      <c r="B4" s="79" t="s">
        <v>834</v>
      </c>
    </row>
    <row r="5" spans="1:2" ht="15">
      <c r="A5" s="79" t="s">
        <v>829</v>
      </c>
      <c r="B5" s="79" t="s">
        <v>835</v>
      </c>
    </row>
    <row r="6" spans="1:2" ht="15">
      <c r="A6" s="79" t="s">
        <v>830</v>
      </c>
      <c r="B6" s="79" t="s">
        <v>836</v>
      </c>
    </row>
    <row r="7" spans="1:2" ht="15">
      <c r="A7" s="79" t="s">
        <v>831</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837</v>
      </c>
      <c r="B1" s="13" t="s">
        <v>34</v>
      </c>
    </row>
    <row r="2" spans="1:2" ht="15">
      <c r="A2" s="127" t="s">
        <v>241</v>
      </c>
      <c r="B2" s="79">
        <v>4626.288889</v>
      </c>
    </row>
    <row r="3" spans="1:2" ht="15">
      <c r="A3" s="127" t="s">
        <v>253</v>
      </c>
      <c r="B3" s="79">
        <v>1747.188889</v>
      </c>
    </row>
    <row r="4" spans="1:2" ht="15">
      <c r="A4" s="127" t="s">
        <v>878</v>
      </c>
      <c r="B4" s="79">
        <v>767.344444</v>
      </c>
    </row>
    <row r="5" spans="1:2" ht="15">
      <c r="A5" s="127" t="s">
        <v>238</v>
      </c>
      <c r="B5" s="79">
        <v>467.722222</v>
      </c>
    </row>
    <row r="6" spans="1:2" ht="15">
      <c r="A6" s="127" t="s">
        <v>235</v>
      </c>
      <c r="B6" s="79">
        <v>356.011111</v>
      </c>
    </row>
    <row r="7" spans="1:2" ht="15">
      <c r="A7" s="127" t="s">
        <v>251</v>
      </c>
      <c r="B7" s="79">
        <v>247.988889</v>
      </c>
    </row>
    <row r="8" spans="1:2" ht="15">
      <c r="A8" s="127" t="s">
        <v>239</v>
      </c>
      <c r="B8" s="79">
        <v>83.355556</v>
      </c>
    </row>
    <row r="9" spans="1:2" ht="15">
      <c r="A9" s="127" t="s">
        <v>255</v>
      </c>
      <c r="B9" s="79">
        <v>18.7</v>
      </c>
    </row>
    <row r="10" spans="1:2" ht="15">
      <c r="A10" s="127" t="s">
        <v>883</v>
      </c>
      <c r="B10" s="79">
        <v>3</v>
      </c>
    </row>
    <row r="11" spans="1:2" ht="15">
      <c r="A11" s="127" t="s">
        <v>246</v>
      </c>
      <c r="B11" s="79">
        <v>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494</v>
      </c>
      <c r="BD2" s="13" t="s">
        <v>504</v>
      </c>
      <c r="BE2" s="13" t="s">
        <v>505</v>
      </c>
      <c r="BF2" s="52" t="s">
        <v>793</v>
      </c>
      <c r="BG2" s="52" t="s">
        <v>794</v>
      </c>
      <c r="BH2" s="52" t="s">
        <v>795</v>
      </c>
      <c r="BI2" s="52" t="s">
        <v>796</v>
      </c>
      <c r="BJ2" s="52" t="s">
        <v>797</v>
      </c>
      <c r="BK2" s="52" t="s">
        <v>798</v>
      </c>
      <c r="BL2" s="52" t="s">
        <v>799</v>
      </c>
      <c r="BM2" s="52" t="s">
        <v>800</v>
      </c>
      <c r="BN2" s="52" t="s">
        <v>801</v>
      </c>
    </row>
    <row r="3" spans="1:66" ht="15" customHeight="1">
      <c r="A3" s="65" t="s">
        <v>235</v>
      </c>
      <c r="B3" s="65" t="s">
        <v>238</v>
      </c>
      <c r="C3" s="66"/>
      <c r="D3" s="67"/>
      <c r="E3" s="68"/>
      <c r="F3" s="69"/>
      <c r="G3" s="66"/>
      <c r="H3" s="70"/>
      <c r="I3" s="71"/>
      <c r="J3" s="71"/>
      <c r="K3" s="34" t="s">
        <v>65</v>
      </c>
      <c r="L3" s="72">
        <v>3</v>
      </c>
      <c r="M3" s="72"/>
      <c r="N3" s="73"/>
      <c r="O3" s="79" t="s">
        <v>257</v>
      </c>
      <c r="P3" s="81">
        <v>43778.41001157407</v>
      </c>
      <c r="Q3" s="79" t="s">
        <v>260</v>
      </c>
      <c r="R3" s="83" t="s">
        <v>262</v>
      </c>
      <c r="S3" s="79" t="s">
        <v>265</v>
      </c>
      <c r="T3" s="79"/>
      <c r="U3" s="79"/>
      <c r="V3" s="83" t="s">
        <v>271</v>
      </c>
      <c r="W3" s="81">
        <v>43778.41001157407</v>
      </c>
      <c r="X3" s="85">
        <v>43778</v>
      </c>
      <c r="Y3" s="87" t="s">
        <v>284</v>
      </c>
      <c r="Z3" s="83" t="s">
        <v>287</v>
      </c>
      <c r="AA3" s="79"/>
      <c r="AB3" s="79"/>
      <c r="AC3" s="87" t="s">
        <v>290</v>
      </c>
      <c r="AD3" s="79"/>
      <c r="AE3" s="79" t="b">
        <v>0</v>
      </c>
      <c r="AF3" s="79">
        <v>0</v>
      </c>
      <c r="AG3" s="87" t="s">
        <v>293</v>
      </c>
      <c r="AH3" s="79" t="b">
        <v>0</v>
      </c>
      <c r="AI3" s="79" t="s">
        <v>298</v>
      </c>
      <c r="AJ3" s="79"/>
      <c r="AK3" s="87" t="s">
        <v>293</v>
      </c>
      <c r="AL3" s="79" t="b">
        <v>0</v>
      </c>
      <c r="AM3" s="79">
        <v>4</v>
      </c>
      <c r="AN3" s="87" t="s">
        <v>291</v>
      </c>
      <c r="AO3" s="79" t="s">
        <v>301</v>
      </c>
      <c r="AP3" s="79" t="b">
        <v>0</v>
      </c>
      <c r="AQ3" s="87" t="s">
        <v>291</v>
      </c>
      <c r="AR3" s="79" t="s">
        <v>197</v>
      </c>
      <c r="AS3" s="79">
        <v>0</v>
      </c>
      <c r="AT3" s="79">
        <v>0</v>
      </c>
      <c r="AU3" s="79"/>
      <c r="AV3" s="79"/>
      <c r="AW3" s="79"/>
      <c r="AX3" s="79"/>
      <c r="AY3" s="79"/>
      <c r="AZ3" s="79"/>
      <c r="BA3" s="79"/>
      <c r="BB3" s="79"/>
      <c r="BC3" s="79">
        <v>1</v>
      </c>
      <c r="BD3" s="79" t="str">
        <f>REPLACE(INDEX(GroupVertices[Group],MATCH(Edges37[[#This Row],[Vertex 1]],GroupVertices[Vertex],0)),1,1,"")</f>
        <v>4</v>
      </c>
      <c r="BE3" s="79" t="str">
        <f>REPLACE(INDEX(GroupVertices[Group],MATCH(Edges37[[#This Row],[Vertex 2]],GroupVertices[Vertex],0)),1,1,"")</f>
        <v>4</v>
      </c>
      <c r="BF3" s="48"/>
      <c r="BG3" s="49"/>
      <c r="BH3" s="48"/>
      <c r="BI3" s="49"/>
      <c r="BJ3" s="48"/>
      <c r="BK3" s="49"/>
      <c r="BL3" s="48"/>
      <c r="BM3" s="49"/>
      <c r="BN3" s="48"/>
    </row>
    <row r="4" spans="1:66" ht="15" customHeight="1">
      <c r="A4" s="65" t="s">
        <v>235</v>
      </c>
      <c r="B4" s="65" t="s">
        <v>244</v>
      </c>
      <c r="C4" s="66"/>
      <c r="D4" s="67"/>
      <c r="E4" s="68"/>
      <c r="F4" s="69"/>
      <c r="G4" s="66"/>
      <c r="H4" s="70"/>
      <c r="I4" s="71"/>
      <c r="J4" s="71"/>
      <c r="K4" s="34" t="s">
        <v>65</v>
      </c>
      <c r="L4" s="78">
        <v>4</v>
      </c>
      <c r="M4" s="78"/>
      <c r="N4" s="73"/>
      <c r="O4" s="80" t="s">
        <v>258</v>
      </c>
      <c r="P4" s="82">
        <v>43778.41001157407</v>
      </c>
      <c r="Q4" s="80" t="s">
        <v>260</v>
      </c>
      <c r="R4" s="84" t="s">
        <v>262</v>
      </c>
      <c r="S4" s="80" t="s">
        <v>265</v>
      </c>
      <c r="T4" s="80"/>
      <c r="U4" s="80"/>
      <c r="V4" s="84" t="s">
        <v>271</v>
      </c>
      <c r="W4" s="82">
        <v>43778.41001157407</v>
      </c>
      <c r="X4" s="86">
        <v>43778</v>
      </c>
      <c r="Y4" s="88" t="s">
        <v>284</v>
      </c>
      <c r="Z4" s="84" t="s">
        <v>287</v>
      </c>
      <c r="AA4" s="80"/>
      <c r="AB4" s="80"/>
      <c r="AC4" s="88" t="s">
        <v>290</v>
      </c>
      <c r="AD4" s="80"/>
      <c r="AE4" s="80" t="b">
        <v>0</v>
      </c>
      <c r="AF4" s="80">
        <v>0</v>
      </c>
      <c r="AG4" s="88" t="s">
        <v>293</v>
      </c>
      <c r="AH4" s="80" t="b">
        <v>0</v>
      </c>
      <c r="AI4" s="80" t="s">
        <v>298</v>
      </c>
      <c r="AJ4" s="80"/>
      <c r="AK4" s="88" t="s">
        <v>293</v>
      </c>
      <c r="AL4" s="80" t="b">
        <v>0</v>
      </c>
      <c r="AM4" s="80">
        <v>4</v>
      </c>
      <c r="AN4" s="88" t="s">
        <v>291</v>
      </c>
      <c r="AO4" s="80" t="s">
        <v>301</v>
      </c>
      <c r="AP4" s="80" t="b">
        <v>0</v>
      </c>
      <c r="AQ4" s="88" t="s">
        <v>291</v>
      </c>
      <c r="AR4" s="80" t="s">
        <v>197</v>
      </c>
      <c r="AS4" s="80">
        <v>0</v>
      </c>
      <c r="AT4" s="80">
        <v>0</v>
      </c>
      <c r="AU4" s="80"/>
      <c r="AV4" s="80"/>
      <c r="AW4" s="80"/>
      <c r="AX4" s="80"/>
      <c r="AY4" s="80"/>
      <c r="AZ4" s="80"/>
      <c r="BA4" s="80"/>
      <c r="BB4" s="80"/>
      <c r="BC4" s="80">
        <v>1</v>
      </c>
      <c r="BD4" s="79" t="str">
        <f>REPLACE(INDEX(GroupVertices[Group],MATCH(Edges37[[#This Row],[Vertex 1]],GroupVertices[Vertex],0)),1,1,"")</f>
        <v>4</v>
      </c>
      <c r="BE4" s="79" t="str">
        <f>REPLACE(INDEX(GroupVertices[Group],MATCH(Edges37[[#This Row],[Vertex 2]],GroupVertices[Vertex],0)),1,1,"")</f>
        <v>4</v>
      </c>
      <c r="BF4" s="48"/>
      <c r="BG4" s="49"/>
      <c r="BH4" s="48"/>
      <c r="BI4" s="49"/>
      <c r="BJ4" s="48"/>
      <c r="BK4" s="49"/>
      <c r="BL4" s="48"/>
      <c r="BM4" s="49"/>
      <c r="BN4" s="48"/>
    </row>
    <row r="5" spans="1:66" ht="15">
      <c r="A5" s="65" t="s">
        <v>235</v>
      </c>
      <c r="B5" s="65" t="s">
        <v>241</v>
      </c>
      <c r="C5" s="66"/>
      <c r="D5" s="67"/>
      <c r="E5" s="68"/>
      <c r="F5" s="69"/>
      <c r="G5" s="66"/>
      <c r="H5" s="70"/>
      <c r="I5" s="71"/>
      <c r="J5" s="71"/>
      <c r="K5" s="34" t="s">
        <v>65</v>
      </c>
      <c r="L5" s="78">
        <v>5</v>
      </c>
      <c r="M5" s="78"/>
      <c r="N5" s="73"/>
      <c r="O5" s="80" t="s">
        <v>258</v>
      </c>
      <c r="P5" s="82">
        <v>43778.41001157407</v>
      </c>
      <c r="Q5" s="80" t="s">
        <v>260</v>
      </c>
      <c r="R5" s="84" t="s">
        <v>262</v>
      </c>
      <c r="S5" s="80" t="s">
        <v>265</v>
      </c>
      <c r="T5" s="80"/>
      <c r="U5" s="80"/>
      <c r="V5" s="84" t="s">
        <v>271</v>
      </c>
      <c r="W5" s="82">
        <v>43778.41001157407</v>
      </c>
      <c r="X5" s="86">
        <v>43778</v>
      </c>
      <c r="Y5" s="88" t="s">
        <v>284</v>
      </c>
      <c r="Z5" s="84" t="s">
        <v>287</v>
      </c>
      <c r="AA5" s="80"/>
      <c r="AB5" s="80"/>
      <c r="AC5" s="88" t="s">
        <v>290</v>
      </c>
      <c r="AD5" s="80"/>
      <c r="AE5" s="80" t="b">
        <v>0</v>
      </c>
      <c r="AF5" s="80">
        <v>0</v>
      </c>
      <c r="AG5" s="88" t="s">
        <v>293</v>
      </c>
      <c r="AH5" s="80" t="b">
        <v>0</v>
      </c>
      <c r="AI5" s="80" t="s">
        <v>298</v>
      </c>
      <c r="AJ5" s="80"/>
      <c r="AK5" s="88" t="s">
        <v>293</v>
      </c>
      <c r="AL5" s="80" t="b">
        <v>0</v>
      </c>
      <c r="AM5" s="80">
        <v>4</v>
      </c>
      <c r="AN5" s="88" t="s">
        <v>291</v>
      </c>
      <c r="AO5" s="80" t="s">
        <v>301</v>
      </c>
      <c r="AP5" s="80" t="b">
        <v>0</v>
      </c>
      <c r="AQ5" s="88" t="s">
        <v>291</v>
      </c>
      <c r="AR5" s="80" t="s">
        <v>197</v>
      </c>
      <c r="AS5" s="80">
        <v>0</v>
      </c>
      <c r="AT5" s="80">
        <v>0</v>
      </c>
      <c r="AU5" s="80"/>
      <c r="AV5" s="80"/>
      <c r="AW5" s="80"/>
      <c r="AX5" s="80"/>
      <c r="AY5" s="80"/>
      <c r="AZ5" s="80"/>
      <c r="BA5" s="80"/>
      <c r="BB5" s="80"/>
      <c r="BC5" s="80">
        <v>1</v>
      </c>
      <c r="BD5" s="79" t="str">
        <f>REPLACE(INDEX(GroupVertices[Group],MATCH(Edges37[[#This Row],[Vertex 1]],GroupVertices[Vertex],0)),1,1,"")</f>
        <v>4</v>
      </c>
      <c r="BE5" s="79" t="str">
        <f>REPLACE(INDEX(GroupVertices[Group],MATCH(Edges37[[#This Row],[Vertex 2]],GroupVertices[Vertex],0)),1,1,"")</f>
        <v>1</v>
      </c>
      <c r="BF5" s="48"/>
      <c r="BG5" s="49"/>
      <c r="BH5" s="48"/>
      <c r="BI5" s="49"/>
      <c r="BJ5" s="48"/>
      <c r="BK5" s="49"/>
      <c r="BL5" s="48"/>
      <c r="BM5" s="49"/>
      <c r="BN5" s="48"/>
    </row>
    <row r="6" spans="1:66" ht="15">
      <c r="A6" s="65" t="s">
        <v>235</v>
      </c>
      <c r="B6" s="65" t="s">
        <v>249</v>
      </c>
      <c r="C6" s="66"/>
      <c r="D6" s="67"/>
      <c r="E6" s="68"/>
      <c r="F6" s="69"/>
      <c r="G6" s="66"/>
      <c r="H6" s="70"/>
      <c r="I6" s="71"/>
      <c r="J6" s="71"/>
      <c r="K6" s="34" t="s">
        <v>65</v>
      </c>
      <c r="L6" s="78">
        <v>6</v>
      </c>
      <c r="M6" s="78"/>
      <c r="N6" s="73"/>
      <c r="O6" s="80" t="s">
        <v>258</v>
      </c>
      <c r="P6" s="82">
        <v>43778.41001157407</v>
      </c>
      <c r="Q6" s="80" t="s">
        <v>260</v>
      </c>
      <c r="R6" s="84" t="s">
        <v>262</v>
      </c>
      <c r="S6" s="80" t="s">
        <v>265</v>
      </c>
      <c r="T6" s="80"/>
      <c r="U6" s="80"/>
      <c r="V6" s="84" t="s">
        <v>271</v>
      </c>
      <c r="W6" s="82">
        <v>43778.41001157407</v>
      </c>
      <c r="X6" s="86">
        <v>43778</v>
      </c>
      <c r="Y6" s="88" t="s">
        <v>284</v>
      </c>
      <c r="Z6" s="84" t="s">
        <v>287</v>
      </c>
      <c r="AA6" s="80"/>
      <c r="AB6" s="80"/>
      <c r="AC6" s="88" t="s">
        <v>290</v>
      </c>
      <c r="AD6" s="80"/>
      <c r="AE6" s="80" t="b">
        <v>0</v>
      </c>
      <c r="AF6" s="80">
        <v>0</v>
      </c>
      <c r="AG6" s="88" t="s">
        <v>293</v>
      </c>
      <c r="AH6" s="80" t="b">
        <v>0</v>
      </c>
      <c r="AI6" s="80" t="s">
        <v>298</v>
      </c>
      <c r="AJ6" s="80"/>
      <c r="AK6" s="88" t="s">
        <v>293</v>
      </c>
      <c r="AL6" s="80" t="b">
        <v>0</v>
      </c>
      <c r="AM6" s="80">
        <v>4</v>
      </c>
      <c r="AN6" s="88" t="s">
        <v>291</v>
      </c>
      <c r="AO6" s="80" t="s">
        <v>301</v>
      </c>
      <c r="AP6" s="80" t="b">
        <v>0</v>
      </c>
      <c r="AQ6" s="88" t="s">
        <v>291</v>
      </c>
      <c r="AR6" s="80" t="s">
        <v>197</v>
      </c>
      <c r="AS6" s="80">
        <v>0</v>
      </c>
      <c r="AT6" s="80">
        <v>0</v>
      </c>
      <c r="AU6" s="80"/>
      <c r="AV6" s="80"/>
      <c r="AW6" s="80"/>
      <c r="AX6" s="80"/>
      <c r="AY6" s="80"/>
      <c r="AZ6" s="80"/>
      <c r="BA6" s="80"/>
      <c r="BB6" s="80"/>
      <c r="BC6" s="80">
        <v>1</v>
      </c>
      <c r="BD6" s="79" t="str">
        <f>REPLACE(INDEX(GroupVertices[Group],MATCH(Edges37[[#This Row],[Vertex 1]],GroupVertices[Vertex],0)),1,1,"")</f>
        <v>4</v>
      </c>
      <c r="BE6" s="79" t="str">
        <f>REPLACE(INDEX(GroupVertices[Group],MATCH(Edges37[[#This Row],[Vertex 2]],GroupVertices[Vertex],0)),1,1,"")</f>
        <v>4</v>
      </c>
      <c r="BF6" s="48"/>
      <c r="BG6" s="49"/>
      <c r="BH6" s="48"/>
      <c r="BI6" s="49"/>
      <c r="BJ6" s="48"/>
      <c r="BK6" s="49"/>
      <c r="BL6" s="48"/>
      <c r="BM6" s="49"/>
      <c r="BN6" s="48"/>
    </row>
    <row r="7" spans="1:66" ht="15">
      <c r="A7" s="65" t="s">
        <v>235</v>
      </c>
      <c r="B7" s="65" t="s">
        <v>246</v>
      </c>
      <c r="C7" s="66"/>
      <c r="D7" s="67"/>
      <c r="E7" s="68"/>
      <c r="F7" s="69"/>
      <c r="G7" s="66"/>
      <c r="H7" s="70"/>
      <c r="I7" s="71"/>
      <c r="J7" s="71"/>
      <c r="K7" s="34" t="s">
        <v>65</v>
      </c>
      <c r="L7" s="78">
        <v>7</v>
      </c>
      <c r="M7" s="78"/>
      <c r="N7" s="73"/>
      <c r="O7" s="80" t="s">
        <v>258</v>
      </c>
      <c r="P7" s="82">
        <v>43778.41001157407</v>
      </c>
      <c r="Q7" s="80" t="s">
        <v>260</v>
      </c>
      <c r="R7" s="84" t="s">
        <v>262</v>
      </c>
      <c r="S7" s="80" t="s">
        <v>265</v>
      </c>
      <c r="T7" s="80"/>
      <c r="U7" s="80"/>
      <c r="V7" s="84" t="s">
        <v>271</v>
      </c>
      <c r="W7" s="82">
        <v>43778.41001157407</v>
      </c>
      <c r="X7" s="86">
        <v>43778</v>
      </c>
      <c r="Y7" s="88" t="s">
        <v>284</v>
      </c>
      <c r="Z7" s="84" t="s">
        <v>287</v>
      </c>
      <c r="AA7" s="80"/>
      <c r="AB7" s="80"/>
      <c r="AC7" s="88" t="s">
        <v>290</v>
      </c>
      <c r="AD7" s="80"/>
      <c r="AE7" s="80" t="b">
        <v>0</v>
      </c>
      <c r="AF7" s="80">
        <v>0</v>
      </c>
      <c r="AG7" s="88" t="s">
        <v>293</v>
      </c>
      <c r="AH7" s="80" t="b">
        <v>0</v>
      </c>
      <c r="AI7" s="80" t="s">
        <v>298</v>
      </c>
      <c r="AJ7" s="80"/>
      <c r="AK7" s="88" t="s">
        <v>293</v>
      </c>
      <c r="AL7" s="80" t="b">
        <v>0</v>
      </c>
      <c r="AM7" s="80">
        <v>4</v>
      </c>
      <c r="AN7" s="88" t="s">
        <v>291</v>
      </c>
      <c r="AO7" s="80" t="s">
        <v>301</v>
      </c>
      <c r="AP7" s="80" t="b">
        <v>0</v>
      </c>
      <c r="AQ7" s="88" t="s">
        <v>291</v>
      </c>
      <c r="AR7" s="80" t="s">
        <v>197</v>
      </c>
      <c r="AS7" s="80">
        <v>0</v>
      </c>
      <c r="AT7" s="80">
        <v>0</v>
      </c>
      <c r="AU7" s="80"/>
      <c r="AV7" s="80"/>
      <c r="AW7" s="80"/>
      <c r="AX7" s="80"/>
      <c r="AY7" s="80"/>
      <c r="AZ7" s="80"/>
      <c r="BA7" s="80"/>
      <c r="BB7" s="80"/>
      <c r="BC7" s="80">
        <v>1</v>
      </c>
      <c r="BD7" s="79" t="str">
        <f>REPLACE(INDEX(GroupVertices[Group],MATCH(Edges37[[#This Row],[Vertex 1]],GroupVertices[Vertex],0)),1,1,"")</f>
        <v>4</v>
      </c>
      <c r="BE7" s="79" t="str">
        <f>REPLACE(INDEX(GroupVertices[Group],MATCH(Edges37[[#This Row],[Vertex 2]],GroupVertices[Vertex],0)),1,1,"")</f>
        <v>4</v>
      </c>
      <c r="BF7" s="48"/>
      <c r="BG7" s="49"/>
      <c r="BH7" s="48"/>
      <c r="BI7" s="49"/>
      <c r="BJ7" s="48"/>
      <c r="BK7" s="49"/>
      <c r="BL7" s="48"/>
      <c r="BM7" s="49"/>
      <c r="BN7" s="48"/>
    </row>
    <row r="8" spans="1:66" ht="15">
      <c r="A8" s="65" t="s">
        <v>235</v>
      </c>
      <c r="B8" s="65" t="s">
        <v>250</v>
      </c>
      <c r="C8" s="66"/>
      <c r="D8" s="67"/>
      <c r="E8" s="68"/>
      <c r="F8" s="69"/>
      <c r="G8" s="66"/>
      <c r="H8" s="70"/>
      <c r="I8" s="71"/>
      <c r="J8" s="71"/>
      <c r="K8" s="34" t="s">
        <v>65</v>
      </c>
      <c r="L8" s="78">
        <v>8</v>
      </c>
      <c r="M8" s="78"/>
      <c r="N8" s="73"/>
      <c r="O8" s="80" t="s">
        <v>258</v>
      </c>
      <c r="P8" s="82">
        <v>43778.41001157407</v>
      </c>
      <c r="Q8" s="80" t="s">
        <v>260</v>
      </c>
      <c r="R8" s="84" t="s">
        <v>262</v>
      </c>
      <c r="S8" s="80" t="s">
        <v>265</v>
      </c>
      <c r="T8" s="80"/>
      <c r="U8" s="80"/>
      <c r="V8" s="84" t="s">
        <v>271</v>
      </c>
      <c r="W8" s="82">
        <v>43778.41001157407</v>
      </c>
      <c r="X8" s="86">
        <v>43778</v>
      </c>
      <c r="Y8" s="88" t="s">
        <v>284</v>
      </c>
      <c r="Z8" s="84" t="s">
        <v>287</v>
      </c>
      <c r="AA8" s="80"/>
      <c r="AB8" s="80"/>
      <c r="AC8" s="88" t="s">
        <v>290</v>
      </c>
      <c r="AD8" s="80"/>
      <c r="AE8" s="80" t="b">
        <v>0</v>
      </c>
      <c r="AF8" s="80">
        <v>0</v>
      </c>
      <c r="AG8" s="88" t="s">
        <v>293</v>
      </c>
      <c r="AH8" s="80" t="b">
        <v>0</v>
      </c>
      <c r="AI8" s="80" t="s">
        <v>298</v>
      </c>
      <c r="AJ8" s="80"/>
      <c r="AK8" s="88" t="s">
        <v>293</v>
      </c>
      <c r="AL8" s="80" t="b">
        <v>0</v>
      </c>
      <c r="AM8" s="80">
        <v>4</v>
      </c>
      <c r="AN8" s="88" t="s">
        <v>291</v>
      </c>
      <c r="AO8" s="80" t="s">
        <v>301</v>
      </c>
      <c r="AP8" s="80" t="b">
        <v>0</v>
      </c>
      <c r="AQ8" s="88" t="s">
        <v>291</v>
      </c>
      <c r="AR8" s="80" t="s">
        <v>197</v>
      </c>
      <c r="AS8" s="80">
        <v>0</v>
      </c>
      <c r="AT8" s="80">
        <v>0</v>
      </c>
      <c r="AU8" s="80"/>
      <c r="AV8" s="80"/>
      <c r="AW8" s="80"/>
      <c r="AX8" s="80"/>
      <c r="AY8" s="80"/>
      <c r="AZ8" s="80"/>
      <c r="BA8" s="80"/>
      <c r="BB8" s="80"/>
      <c r="BC8" s="80">
        <v>1</v>
      </c>
      <c r="BD8" s="79" t="str">
        <f>REPLACE(INDEX(GroupVertices[Group],MATCH(Edges37[[#This Row],[Vertex 1]],GroupVertices[Vertex],0)),1,1,"")</f>
        <v>4</v>
      </c>
      <c r="BE8" s="79" t="str">
        <f>REPLACE(INDEX(GroupVertices[Group],MATCH(Edges37[[#This Row],[Vertex 2]],GroupVertices[Vertex],0)),1,1,"")</f>
        <v>4</v>
      </c>
      <c r="BF8" s="48"/>
      <c r="BG8" s="49"/>
      <c r="BH8" s="48"/>
      <c r="BI8" s="49"/>
      <c r="BJ8" s="48"/>
      <c r="BK8" s="49"/>
      <c r="BL8" s="48"/>
      <c r="BM8" s="49"/>
      <c r="BN8" s="48"/>
    </row>
    <row r="9" spans="1:66" ht="15">
      <c r="A9" s="65" t="s">
        <v>235</v>
      </c>
      <c r="B9" s="65" t="s">
        <v>242</v>
      </c>
      <c r="C9" s="66"/>
      <c r="D9" s="67"/>
      <c r="E9" s="68"/>
      <c r="F9" s="69"/>
      <c r="G9" s="66"/>
      <c r="H9" s="70"/>
      <c r="I9" s="71"/>
      <c r="J9" s="71"/>
      <c r="K9" s="34" t="s">
        <v>65</v>
      </c>
      <c r="L9" s="78">
        <v>9</v>
      </c>
      <c r="M9" s="78"/>
      <c r="N9" s="73"/>
      <c r="O9" s="80" t="s">
        <v>258</v>
      </c>
      <c r="P9" s="82">
        <v>43778.41001157407</v>
      </c>
      <c r="Q9" s="80" t="s">
        <v>260</v>
      </c>
      <c r="R9" s="84" t="s">
        <v>262</v>
      </c>
      <c r="S9" s="80" t="s">
        <v>265</v>
      </c>
      <c r="T9" s="80"/>
      <c r="U9" s="80"/>
      <c r="V9" s="84" t="s">
        <v>271</v>
      </c>
      <c r="W9" s="82">
        <v>43778.41001157407</v>
      </c>
      <c r="X9" s="86">
        <v>43778</v>
      </c>
      <c r="Y9" s="88" t="s">
        <v>284</v>
      </c>
      <c r="Z9" s="84" t="s">
        <v>287</v>
      </c>
      <c r="AA9" s="80"/>
      <c r="AB9" s="80"/>
      <c r="AC9" s="88" t="s">
        <v>290</v>
      </c>
      <c r="AD9" s="80"/>
      <c r="AE9" s="80" t="b">
        <v>0</v>
      </c>
      <c r="AF9" s="80">
        <v>0</v>
      </c>
      <c r="AG9" s="88" t="s">
        <v>293</v>
      </c>
      <c r="AH9" s="80" t="b">
        <v>0</v>
      </c>
      <c r="AI9" s="80" t="s">
        <v>298</v>
      </c>
      <c r="AJ9" s="80"/>
      <c r="AK9" s="88" t="s">
        <v>293</v>
      </c>
      <c r="AL9" s="80" t="b">
        <v>0</v>
      </c>
      <c r="AM9" s="80">
        <v>4</v>
      </c>
      <c r="AN9" s="88" t="s">
        <v>291</v>
      </c>
      <c r="AO9" s="80" t="s">
        <v>301</v>
      </c>
      <c r="AP9" s="80" t="b">
        <v>0</v>
      </c>
      <c r="AQ9" s="88" t="s">
        <v>291</v>
      </c>
      <c r="AR9" s="80" t="s">
        <v>197</v>
      </c>
      <c r="AS9" s="80">
        <v>0</v>
      </c>
      <c r="AT9" s="80">
        <v>0</v>
      </c>
      <c r="AU9" s="80"/>
      <c r="AV9" s="80"/>
      <c r="AW9" s="80"/>
      <c r="AX9" s="80"/>
      <c r="AY9" s="80"/>
      <c r="AZ9" s="80"/>
      <c r="BA9" s="80"/>
      <c r="BB9" s="80"/>
      <c r="BC9" s="80">
        <v>1</v>
      </c>
      <c r="BD9" s="79" t="str">
        <f>REPLACE(INDEX(GroupVertices[Group],MATCH(Edges37[[#This Row],[Vertex 1]],GroupVertices[Vertex],0)),1,1,"")</f>
        <v>4</v>
      </c>
      <c r="BE9" s="79" t="str">
        <f>REPLACE(INDEX(GroupVertices[Group],MATCH(Edges37[[#This Row],[Vertex 2]],GroupVertices[Vertex],0)),1,1,"")</f>
        <v>4</v>
      </c>
      <c r="BF9" s="48"/>
      <c r="BG9" s="49"/>
      <c r="BH9" s="48"/>
      <c r="BI9" s="49"/>
      <c r="BJ9" s="48"/>
      <c r="BK9" s="49"/>
      <c r="BL9" s="48"/>
      <c r="BM9" s="49"/>
      <c r="BN9" s="48"/>
    </row>
    <row r="10" spans="1:66" ht="15">
      <c r="A10" s="65" t="s">
        <v>235</v>
      </c>
      <c r="B10" s="65" t="s">
        <v>251</v>
      </c>
      <c r="C10" s="66"/>
      <c r="D10" s="67"/>
      <c r="E10" s="68"/>
      <c r="F10" s="69"/>
      <c r="G10" s="66"/>
      <c r="H10" s="70"/>
      <c r="I10" s="71"/>
      <c r="J10" s="71"/>
      <c r="K10" s="34" t="s">
        <v>65</v>
      </c>
      <c r="L10" s="78">
        <v>10</v>
      </c>
      <c r="M10" s="78"/>
      <c r="N10" s="73"/>
      <c r="O10" s="80" t="s">
        <v>258</v>
      </c>
      <c r="P10" s="82">
        <v>43778.41001157407</v>
      </c>
      <c r="Q10" s="80" t="s">
        <v>260</v>
      </c>
      <c r="R10" s="84" t="s">
        <v>262</v>
      </c>
      <c r="S10" s="80" t="s">
        <v>265</v>
      </c>
      <c r="T10" s="80"/>
      <c r="U10" s="80"/>
      <c r="V10" s="84" t="s">
        <v>271</v>
      </c>
      <c r="W10" s="82">
        <v>43778.41001157407</v>
      </c>
      <c r="X10" s="86">
        <v>43778</v>
      </c>
      <c r="Y10" s="88" t="s">
        <v>284</v>
      </c>
      <c r="Z10" s="84" t="s">
        <v>287</v>
      </c>
      <c r="AA10" s="80"/>
      <c r="AB10" s="80"/>
      <c r="AC10" s="88" t="s">
        <v>290</v>
      </c>
      <c r="AD10" s="80"/>
      <c r="AE10" s="80" t="b">
        <v>0</v>
      </c>
      <c r="AF10" s="80">
        <v>0</v>
      </c>
      <c r="AG10" s="88" t="s">
        <v>293</v>
      </c>
      <c r="AH10" s="80" t="b">
        <v>0</v>
      </c>
      <c r="AI10" s="80" t="s">
        <v>298</v>
      </c>
      <c r="AJ10" s="80"/>
      <c r="AK10" s="88" t="s">
        <v>293</v>
      </c>
      <c r="AL10" s="80" t="b">
        <v>0</v>
      </c>
      <c r="AM10" s="80">
        <v>4</v>
      </c>
      <c r="AN10" s="88" t="s">
        <v>291</v>
      </c>
      <c r="AO10" s="80" t="s">
        <v>301</v>
      </c>
      <c r="AP10" s="80" t="b">
        <v>0</v>
      </c>
      <c r="AQ10" s="88" t="s">
        <v>291</v>
      </c>
      <c r="AR10" s="80" t="s">
        <v>197</v>
      </c>
      <c r="AS10" s="80">
        <v>0</v>
      </c>
      <c r="AT10" s="80">
        <v>0</v>
      </c>
      <c r="AU10" s="80"/>
      <c r="AV10" s="80"/>
      <c r="AW10" s="80"/>
      <c r="AX10" s="80"/>
      <c r="AY10" s="80"/>
      <c r="AZ10" s="80"/>
      <c r="BA10" s="80"/>
      <c r="BB10" s="80"/>
      <c r="BC10" s="80">
        <v>1</v>
      </c>
      <c r="BD10" s="79" t="str">
        <f>REPLACE(INDEX(GroupVertices[Group],MATCH(Edges37[[#This Row],[Vertex 1]],GroupVertices[Vertex],0)),1,1,"")</f>
        <v>4</v>
      </c>
      <c r="BE10" s="79" t="str">
        <f>REPLACE(INDEX(GroupVertices[Group],MATCH(Edges37[[#This Row],[Vertex 2]],GroupVertices[Vertex],0)),1,1,"")</f>
        <v>3</v>
      </c>
      <c r="BF10" s="48"/>
      <c r="BG10" s="49"/>
      <c r="BH10" s="48"/>
      <c r="BI10" s="49"/>
      <c r="BJ10" s="48"/>
      <c r="BK10" s="49"/>
      <c r="BL10" s="48"/>
      <c r="BM10" s="49"/>
      <c r="BN10" s="48"/>
    </row>
    <row r="11" spans="1:66" ht="15">
      <c r="A11" s="65" t="s">
        <v>235</v>
      </c>
      <c r="B11" s="65" t="s">
        <v>252</v>
      </c>
      <c r="C11" s="66"/>
      <c r="D11" s="67"/>
      <c r="E11" s="68"/>
      <c r="F11" s="69"/>
      <c r="G11" s="66"/>
      <c r="H11" s="70"/>
      <c r="I11" s="71"/>
      <c r="J11" s="71"/>
      <c r="K11" s="34" t="s">
        <v>65</v>
      </c>
      <c r="L11" s="78">
        <v>11</v>
      </c>
      <c r="M11" s="78"/>
      <c r="N11" s="73"/>
      <c r="O11" s="80" t="s">
        <v>258</v>
      </c>
      <c r="P11" s="82">
        <v>43778.41001157407</v>
      </c>
      <c r="Q11" s="80" t="s">
        <v>260</v>
      </c>
      <c r="R11" s="84" t="s">
        <v>262</v>
      </c>
      <c r="S11" s="80" t="s">
        <v>265</v>
      </c>
      <c r="T11" s="80"/>
      <c r="U11" s="80"/>
      <c r="V11" s="84" t="s">
        <v>271</v>
      </c>
      <c r="W11" s="82">
        <v>43778.41001157407</v>
      </c>
      <c r="X11" s="86">
        <v>43778</v>
      </c>
      <c r="Y11" s="88" t="s">
        <v>284</v>
      </c>
      <c r="Z11" s="84" t="s">
        <v>287</v>
      </c>
      <c r="AA11" s="80"/>
      <c r="AB11" s="80"/>
      <c r="AC11" s="88" t="s">
        <v>290</v>
      </c>
      <c r="AD11" s="80"/>
      <c r="AE11" s="80" t="b">
        <v>0</v>
      </c>
      <c r="AF11" s="80">
        <v>0</v>
      </c>
      <c r="AG11" s="88" t="s">
        <v>293</v>
      </c>
      <c r="AH11" s="80" t="b">
        <v>0</v>
      </c>
      <c r="AI11" s="80" t="s">
        <v>298</v>
      </c>
      <c r="AJ11" s="80"/>
      <c r="AK11" s="88" t="s">
        <v>293</v>
      </c>
      <c r="AL11" s="80" t="b">
        <v>0</v>
      </c>
      <c r="AM11" s="80">
        <v>4</v>
      </c>
      <c r="AN11" s="88" t="s">
        <v>291</v>
      </c>
      <c r="AO11" s="80" t="s">
        <v>301</v>
      </c>
      <c r="AP11" s="80" t="b">
        <v>0</v>
      </c>
      <c r="AQ11" s="88" t="s">
        <v>291</v>
      </c>
      <c r="AR11" s="80" t="s">
        <v>197</v>
      </c>
      <c r="AS11" s="80">
        <v>0</v>
      </c>
      <c r="AT11" s="80">
        <v>0</v>
      </c>
      <c r="AU11" s="80"/>
      <c r="AV11" s="80"/>
      <c r="AW11" s="80"/>
      <c r="AX11" s="80"/>
      <c r="AY11" s="80"/>
      <c r="AZ11" s="80"/>
      <c r="BA11" s="80"/>
      <c r="BB11" s="80"/>
      <c r="BC11" s="80">
        <v>1</v>
      </c>
      <c r="BD11" s="79" t="str">
        <f>REPLACE(INDEX(GroupVertices[Group],MATCH(Edges37[[#This Row],[Vertex 1]],GroupVertices[Vertex],0)),1,1,"")</f>
        <v>4</v>
      </c>
      <c r="BE11" s="79" t="str">
        <f>REPLACE(INDEX(GroupVertices[Group],MATCH(Edges37[[#This Row],[Vertex 2]],GroupVertices[Vertex],0)),1,1,"")</f>
        <v>4</v>
      </c>
      <c r="BF11" s="48"/>
      <c r="BG11" s="49"/>
      <c r="BH11" s="48"/>
      <c r="BI11" s="49"/>
      <c r="BJ11" s="48"/>
      <c r="BK11" s="49"/>
      <c r="BL11" s="48"/>
      <c r="BM11" s="49"/>
      <c r="BN11" s="48"/>
    </row>
    <row r="12" spans="1:66" ht="15">
      <c r="A12" s="65" t="s">
        <v>235</v>
      </c>
      <c r="B12" s="65" t="s">
        <v>239</v>
      </c>
      <c r="C12" s="66"/>
      <c r="D12" s="67"/>
      <c r="E12" s="68"/>
      <c r="F12" s="69"/>
      <c r="G12" s="66"/>
      <c r="H12" s="70"/>
      <c r="I12" s="71"/>
      <c r="J12" s="71"/>
      <c r="K12" s="34" t="s">
        <v>65</v>
      </c>
      <c r="L12" s="78">
        <v>12</v>
      </c>
      <c r="M12" s="78"/>
      <c r="N12" s="73"/>
      <c r="O12" s="80" t="s">
        <v>258</v>
      </c>
      <c r="P12" s="82">
        <v>43778.41001157407</v>
      </c>
      <c r="Q12" s="80" t="s">
        <v>260</v>
      </c>
      <c r="R12" s="84" t="s">
        <v>262</v>
      </c>
      <c r="S12" s="80" t="s">
        <v>265</v>
      </c>
      <c r="T12" s="80"/>
      <c r="U12" s="80"/>
      <c r="V12" s="84" t="s">
        <v>271</v>
      </c>
      <c r="W12" s="82">
        <v>43778.41001157407</v>
      </c>
      <c r="X12" s="86">
        <v>43778</v>
      </c>
      <c r="Y12" s="88" t="s">
        <v>284</v>
      </c>
      <c r="Z12" s="84" t="s">
        <v>287</v>
      </c>
      <c r="AA12" s="80"/>
      <c r="AB12" s="80"/>
      <c r="AC12" s="88" t="s">
        <v>290</v>
      </c>
      <c r="AD12" s="80"/>
      <c r="AE12" s="80" t="b">
        <v>0</v>
      </c>
      <c r="AF12" s="80">
        <v>0</v>
      </c>
      <c r="AG12" s="88" t="s">
        <v>293</v>
      </c>
      <c r="AH12" s="80" t="b">
        <v>0</v>
      </c>
      <c r="AI12" s="80" t="s">
        <v>298</v>
      </c>
      <c r="AJ12" s="80"/>
      <c r="AK12" s="88" t="s">
        <v>293</v>
      </c>
      <c r="AL12" s="80" t="b">
        <v>0</v>
      </c>
      <c r="AM12" s="80">
        <v>4</v>
      </c>
      <c r="AN12" s="88" t="s">
        <v>291</v>
      </c>
      <c r="AO12" s="80" t="s">
        <v>301</v>
      </c>
      <c r="AP12" s="80" t="b">
        <v>0</v>
      </c>
      <c r="AQ12" s="88" t="s">
        <v>291</v>
      </c>
      <c r="AR12" s="80" t="s">
        <v>197</v>
      </c>
      <c r="AS12" s="80">
        <v>0</v>
      </c>
      <c r="AT12" s="80">
        <v>0</v>
      </c>
      <c r="AU12" s="80"/>
      <c r="AV12" s="80"/>
      <c r="AW12" s="80"/>
      <c r="AX12" s="80"/>
      <c r="AY12" s="80"/>
      <c r="AZ12" s="80"/>
      <c r="BA12" s="80"/>
      <c r="BB12" s="80"/>
      <c r="BC12" s="80">
        <v>1</v>
      </c>
      <c r="BD12" s="79" t="str">
        <f>REPLACE(INDEX(GroupVertices[Group],MATCH(Edges37[[#This Row],[Vertex 1]],GroupVertices[Vertex],0)),1,1,"")</f>
        <v>4</v>
      </c>
      <c r="BE12" s="79" t="str">
        <f>REPLACE(INDEX(GroupVertices[Group],MATCH(Edges37[[#This Row],[Vertex 2]],GroupVertices[Vertex],0)),1,1,"")</f>
        <v>3</v>
      </c>
      <c r="BF12" s="48"/>
      <c r="BG12" s="49"/>
      <c r="BH12" s="48"/>
      <c r="BI12" s="49"/>
      <c r="BJ12" s="48"/>
      <c r="BK12" s="49"/>
      <c r="BL12" s="48"/>
      <c r="BM12" s="49"/>
      <c r="BN12" s="48"/>
    </row>
    <row r="13" spans="1:66" ht="15">
      <c r="A13" s="65" t="s">
        <v>235</v>
      </c>
      <c r="B13" s="65" t="s">
        <v>253</v>
      </c>
      <c r="C13" s="66"/>
      <c r="D13" s="67"/>
      <c r="E13" s="68"/>
      <c r="F13" s="69"/>
      <c r="G13" s="66"/>
      <c r="H13" s="70"/>
      <c r="I13" s="71"/>
      <c r="J13" s="71"/>
      <c r="K13" s="34" t="s">
        <v>65</v>
      </c>
      <c r="L13" s="78">
        <v>13</v>
      </c>
      <c r="M13" s="78"/>
      <c r="N13" s="73"/>
      <c r="O13" s="80" t="s">
        <v>259</v>
      </c>
      <c r="P13" s="82">
        <v>43778.41001157407</v>
      </c>
      <c r="Q13" s="80" t="s">
        <v>260</v>
      </c>
      <c r="R13" s="84" t="s">
        <v>262</v>
      </c>
      <c r="S13" s="80" t="s">
        <v>265</v>
      </c>
      <c r="T13" s="80"/>
      <c r="U13" s="80"/>
      <c r="V13" s="84" t="s">
        <v>271</v>
      </c>
      <c r="W13" s="82">
        <v>43778.41001157407</v>
      </c>
      <c r="X13" s="86">
        <v>43778</v>
      </c>
      <c r="Y13" s="88" t="s">
        <v>284</v>
      </c>
      <c r="Z13" s="84" t="s">
        <v>287</v>
      </c>
      <c r="AA13" s="80"/>
      <c r="AB13" s="80"/>
      <c r="AC13" s="88" t="s">
        <v>290</v>
      </c>
      <c r="AD13" s="80"/>
      <c r="AE13" s="80" t="b">
        <v>0</v>
      </c>
      <c r="AF13" s="80">
        <v>0</v>
      </c>
      <c r="AG13" s="88" t="s">
        <v>293</v>
      </c>
      <c r="AH13" s="80" t="b">
        <v>0</v>
      </c>
      <c r="AI13" s="80" t="s">
        <v>298</v>
      </c>
      <c r="AJ13" s="80"/>
      <c r="AK13" s="88" t="s">
        <v>293</v>
      </c>
      <c r="AL13" s="80" t="b">
        <v>0</v>
      </c>
      <c r="AM13" s="80">
        <v>4</v>
      </c>
      <c r="AN13" s="88" t="s">
        <v>291</v>
      </c>
      <c r="AO13" s="80" t="s">
        <v>301</v>
      </c>
      <c r="AP13" s="80" t="b">
        <v>0</v>
      </c>
      <c r="AQ13" s="88" t="s">
        <v>291</v>
      </c>
      <c r="AR13" s="80" t="s">
        <v>197</v>
      </c>
      <c r="AS13" s="80">
        <v>0</v>
      </c>
      <c r="AT13" s="80">
        <v>0</v>
      </c>
      <c r="AU13" s="80"/>
      <c r="AV13" s="80"/>
      <c r="AW13" s="80"/>
      <c r="AX13" s="80"/>
      <c r="AY13" s="80"/>
      <c r="AZ13" s="80"/>
      <c r="BA13" s="80"/>
      <c r="BB13" s="80"/>
      <c r="BC13" s="80">
        <v>1</v>
      </c>
      <c r="BD13" s="79" t="str">
        <f>REPLACE(INDEX(GroupVertices[Group],MATCH(Edges37[[#This Row],[Vertex 1]],GroupVertices[Vertex],0)),1,1,"")</f>
        <v>4</v>
      </c>
      <c r="BE13" s="79" t="str">
        <f>REPLACE(INDEX(GroupVertices[Group],MATCH(Edges37[[#This Row],[Vertex 2]],GroupVertices[Vertex],0)),1,1,"")</f>
        <v>2</v>
      </c>
      <c r="BF13" s="48">
        <v>1</v>
      </c>
      <c r="BG13" s="49">
        <v>4.545454545454546</v>
      </c>
      <c r="BH13" s="48">
        <v>0</v>
      </c>
      <c r="BI13" s="49">
        <v>0</v>
      </c>
      <c r="BJ13" s="48">
        <v>0</v>
      </c>
      <c r="BK13" s="49">
        <v>0</v>
      </c>
      <c r="BL13" s="48">
        <v>21</v>
      </c>
      <c r="BM13" s="49">
        <v>95.45454545454545</v>
      </c>
      <c r="BN13" s="48">
        <v>22</v>
      </c>
    </row>
    <row r="14" spans="1:66" ht="15">
      <c r="A14" s="65" t="s">
        <v>235</v>
      </c>
      <c r="B14" s="65" t="s">
        <v>253</v>
      </c>
      <c r="C14" s="66"/>
      <c r="D14" s="67"/>
      <c r="E14" s="68"/>
      <c r="F14" s="69"/>
      <c r="G14" s="66"/>
      <c r="H14" s="70"/>
      <c r="I14" s="71"/>
      <c r="J14" s="71"/>
      <c r="K14" s="34" t="s">
        <v>65</v>
      </c>
      <c r="L14" s="78">
        <v>14</v>
      </c>
      <c r="M14" s="78"/>
      <c r="N14" s="73"/>
      <c r="O14" s="80" t="s">
        <v>257</v>
      </c>
      <c r="P14" s="82">
        <v>43778.41583333333</v>
      </c>
      <c r="Q14" s="80" t="s">
        <v>884</v>
      </c>
      <c r="R14" s="84" t="s">
        <v>908</v>
      </c>
      <c r="S14" s="80" t="s">
        <v>264</v>
      </c>
      <c r="T14" s="80" t="s">
        <v>534</v>
      </c>
      <c r="U14" s="80"/>
      <c r="V14" s="84" t="s">
        <v>271</v>
      </c>
      <c r="W14" s="82">
        <v>43778.41583333333</v>
      </c>
      <c r="X14" s="86">
        <v>43778</v>
      </c>
      <c r="Y14" s="88" t="s">
        <v>938</v>
      </c>
      <c r="Z14" s="84" t="s">
        <v>986</v>
      </c>
      <c r="AA14" s="80"/>
      <c r="AB14" s="80"/>
      <c r="AC14" s="88" t="s">
        <v>1039</v>
      </c>
      <c r="AD14" s="80"/>
      <c r="AE14" s="80" t="b">
        <v>0</v>
      </c>
      <c r="AF14" s="80">
        <v>0</v>
      </c>
      <c r="AG14" s="88" t="s">
        <v>293</v>
      </c>
      <c r="AH14" s="80" t="b">
        <v>1</v>
      </c>
      <c r="AI14" s="80" t="s">
        <v>298</v>
      </c>
      <c r="AJ14" s="80"/>
      <c r="AK14" s="88" t="s">
        <v>1100</v>
      </c>
      <c r="AL14" s="80" t="b">
        <v>0</v>
      </c>
      <c r="AM14" s="80">
        <v>6</v>
      </c>
      <c r="AN14" s="88" t="s">
        <v>1085</v>
      </c>
      <c r="AO14" s="80" t="s">
        <v>301</v>
      </c>
      <c r="AP14" s="80" t="b">
        <v>0</v>
      </c>
      <c r="AQ14" s="88" t="s">
        <v>1085</v>
      </c>
      <c r="AR14" s="80" t="s">
        <v>197</v>
      </c>
      <c r="AS14" s="80">
        <v>0</v>
      </c>
      <c r="AT14" s="80">
        <v>0</v>
      </c>
      <c r="AU14" s="80"/>
      <c r="AV14" s="80"/>
      <c r="AW14" s="80"/>
      <c r="AX14" s="80"/>
      <c r="AY14" s="80"/>
      <c r="AZ14" s="80"/>
      <c r="BA14" s="80"/>
      <c r="BB14" s="80"/>
      <c r="BC14" s="80">
        <v>1</v>
      </c>
      <c r="BD14" s="79" t="str">
        <f>REPLACE(INDEX(GroupVertices[Group],MATCH(Edges37[[#This Row],[Vertex 1]],GroupVertices[Vertex],0)),1,1,"")</f>
        <v>4</v>
      </c>
      <c r="BE14" s="79" t="str">
        <f>REPLACE(INDEX(GroupVertices[Group],MATCH(Edges37[[#This Row],[Vertex 2]],GroupVertices[Vertex],0)),1,1,"")</f>
        <v>2</v>
      </c>
      <c r="BF14" s="48">
        <v>0</v>
      </c>
      <c r="BG14" s="49">
        <v>0</v>
      </c>
      <c r="BH14" s="48">
        <v>0</v>
      </c>
      <c r="BI14" s="49">
        <v>0</v>
      </c>
      <c r="BJ14" s="48">
        <v>0</v>
      </c>
      <c r="BK14" s="49">
        <v>0</v>
      </c>
      <c r="BL14" s="48">
        <v>3</v>
      </c>
      <c r="BM14" s="49">
        <v>100</v>
      </c>
      <c r="BN14" s="48">
        <v>3</v>
      </c>
    </row>
    <row r="15" spans="1:66" ht="15">
      <c r="A15" s="65" t="s">
        <v>235</v>
      </c>
      <c r="B15" s="65" t="s">
        <v>246</v>
      </c>
      <c r="C15" s="66"/>
      <c r="D15" s="67"/>
      <c r="E15" s="68"/>
      <c r="F15" s="69"/>
      <c r="G15" s="66"/>
      <c r="H15" s="70"/>
      <c r="I15" s="71"/>
      <c r="J15" s="71"/>
      <c r="K15" s="34" t="s">
        <v>65</v>
      </c>
      <c r="L15" s="78">
        <v>15</v>
      </c>
      <c r="M15" s="78"/>
      <c r="N15" s="73"/>
      <c r="O15" s="80" t="s">
        <v>257</v>
      </c>
      <c r="P15" s="82">
        <v>43778.41762731481</v>
      </c>
      <c r="Q15" s="80" t="s">
        <v>885</v>
      </c>
      <c r="R15" s="84" t="s">
        <v>909</v>
      </c>
      <c r="S15" s="80" t="s">
        <v>266</v>
      </c>
      <c r="T15" s="80" t="s">
        <v>534</v>
      </c>
      <c r="U15" s="80"/>
      <c r="V15" s="84" t="s">
        <v>271</v>
      </c>
      <c r="W15" s="82">
        <v>43778.41762731481</v>
      </c>
      <c r="X15" s="86">
        <v>43778</v>
      </c>
      <c r="Y15" s="88" t="s">
        <v>939</v>
      </c>
      <c r="Z15" s="84" t="s">
        <v>987</v>
      </c>
      <c r="AA15" s="80"/>
      <c r="AB15" s="80"/>
      <c r="AC15" s="88" t="s">
        <v>1040</v>
      </c>
      <c r="AD15" s="80"/>
      <c r="AE15" s="80" t="b">
        <v>0</v>
      </c>
      <c r="AF15" s="80">
        <v>0</v>
      </c>
      <c r="AG15" s="88" t="s">
        <v>293</v>
      </c>
      <c r="AH15" s="80" t="b">
        <v>1</v>
      </c>
      <c r="AI15" s="80" t="s">
        <v>298</v>
      </c>
      <c r="AJ15" s="80"/>
      <c r="AK15" s="88" t="s">
        <v>291</v>
      </c>
      <c r="AL15" s="80" t="b">
        <v>0</v>
      </c>
      <c r="AM15" s="80">
        <v>2</v>
      </c>
      <c r="AN15" s="88" t="s">
        <v>1079</v>
      </c>
      <c r="AO15" s="80" t="s">
        <v>301</v>
      </c>
      <c r="AP15" s="80" t="b">
        <v>0</v>
      </c>
      <c r="AQ15" s="88" t="s">
        <v>1079</v>
      </c>
      <c r="AR15" s="80" t="s">
        <v>197</v>
      </c>
      <c r="AS15" s="80">
        <v>0</v>
      </c>
      <c r="AT15" s="80">
        <v>0</v>
      </c>
      <c r="AU15" s="80"/>
      <c r="AV15" s="80"/>
      <c r="AW15" s="80"/>
      <c r="AX15" s="80"/>
      <c r="AY15" s="80"/>
      <c r="AZ15" s="80"/>
      <c r="BA15" s="80"/>
      <c r="BB15" s="80"/>
      <c r="BC15" s="80">
        <v>1</v>
      </c>
      <c r="BD15" s="79" t="str">
        <f>REPLACE(INDEX(GroupVertices[Group],MATCH(Edges37[[#This Row],[Vertex 1]],GroupVertices[Vertex],0)),1,1,"")</f>
        <v>4</v>
      </c>
      <c r="BE15" s="79" t="str">
        <f>REPLACE(INDEX(GroupVertices[Group],MATCH(Edges37[[#This Row],[Vertex 2]],GroupVertices[Vertex],0)),1,1,"")</f>
        <v>4</v>
      </c>
      <c r="BF15" s="48">
        <v>0</v>
      </c>
      <c r="BG15" s="49">
        <v>0</v>
      </c>
      <c r="BH15" s="48">
        <v>0</v>
      </c>
      <c r="BI15" s="49">
        <v>0</v>
      </c>
      <c r="BJ15" s="48">
        <v>0</v>
      </c>
      <c r="BK15" s="49">
        <v>0</v>
      </c>
      <c r="BL15" s="48">
        <v>25</v>
      </c>
      <c r="BM15" s="49">
        <v>100</v>
      </c>
      <c r="BN15" s="48">
        <v>25</v>
      </c>
    </row>
    <row r="16" spans="1:66" ht="15">
      <c r="A16" s="65" t="s">
        <v>248</v>
      </c>
      <c r="B16" s="65" t="s">
        <v>253</v>
      </c>
      <c r="C16" s="66"/>
      <c r="D16" s="67"/>
      <c r="E16" s="68"/>
      <c r="F16" s="69"/>
      <c r="G16" s="66"/>
      <c r="H16" s="70"/>
      <c r="I16" s="71"/>
      <c r="J16" s="71"/>
      <c r="K16" s="34" t="s">
        <v>65</v>
      </c>
      <c r="L16" s="78">
        <v>16</v>
      </c>
      <c r="M16" s="78"/>
      <c r="N16" s="73"/>
      <c r="O16" s="80" t="s">
        <v>257</v>
      </c>
      <c r="P16" s="82">
        <v>43782.386516203704</v>
      </c>
      <c r="Q16" s="80" t="s">
        <v>886</v>
      </c>
      <c r="R16" s="80"/>
      <c r="S16" s="80"/>
      <c r="T16" s="80" t="s">
        <v>534</v>
      </c>
      <c r="U16" s="80"/>
      <c r="V16" s="84" t="s">
        <v>283</v>
      </c>
      <c r="W16" s="82">
        <v>43782.386516203704</v>
      </c>
      <c r="X16" s="86">
        <v>43782</v>
      </c>
      <c r="Y16" s="88" t="s">
        <v>940</v>
      </c>
      <c r="Z16" s="84" t="s">
        <v>988</v>
      </c>
      <c r="AA16" s="80"/>
      <c r="AB16" s="80"/>
      <c r="AC16" s="88" t="s">
        <v>1041</v>
      </c>
      <c r="AD16" s="80"/>
      <c r="AE16" s="80" t="b">
        <v>0</v>
      </c>
      <c r="AF16" s="80">
        <v>0</v>
      </c>
      <c r="AG16" s="88" t="s">
        <v>293</v>
      </c>
      <c r="AH16" s="80" t="b">
        <v>0</v>
      </c>
      <c r="AI16" s="80" t="s">
        <v>298</v>
      </c>
      <c r="AJ16" s="80"/>
      <c r="AK16" s="88" t="s">
        <v>293</v>
      </c>
      <c r="AL16" s="80" t="b">
        <v>0</v>
      </c>
      <c r="AM16" s="80">
        <v>7</v>
      </c>
      <c r="AN16" s="88" t="s">
        <v>1086</v>
      </c>
      <c r="AO16" s="80" t="s">
        <v>304</v>
      </c>
      <c r="AP16" s="80" t="b">
        <v>0</v>
      </c>
      <c r="AQ16" s="88" t="s">
        <v>1086</v>
      </c>
      <c r="AR16" s="80" t="s">
        <v>197</v>
      </c>
      <c r="AS16" s="80">
        <v>0</v>
      </c>
      <c r="AT16" s="80">
        <v>0</v>
      </c>
      <c r="AU16" s="80"/>
      <c r="AV16" s="80"/>
      <c r="AW16" s="80"/>
      <c r="AX16" s="80"/>
      <c r="AY16" s="80"/>
      <c r="AZ16" s="80"/>
      <c r="BA16" s="80"/>
      <c r="BB16" s="80"/>
      <c r="BC16" s="80">
        <v>1</v>
      </c>
      <c r="BD16" s="79" t="str">
        <f>REPLACE(INDEX(GroupVertices[Group],MATCH(Edges37[[#This Row],[Vertex 1]],GroupVertices[Vertex],0)),1,1,"")</f>
        <v>2</v>
      </c>
      <c r="BE16" s="79" t="str">
        <f>REPLACE(INDEX(GroupVertices[Group],MATCH(Edges37[[#This Row],[Vertex 2]],GroupVertices[Vertex],0)),1,1,"")</f>
        <v>2</v>
      </c>
      <c r="BF16" s="48"/>
      <c r="BG16" s="49"/>
      <c r="BH16" s="48"/>
      <c r="BI16" s="49"/>
      <c r="BJ16" s="48"/>
      <c r="BK16" s="49"/>
      <c r="BL16" s="48"/>
      <c r="BM16" s="49"/>
      <c r="BN16" s="48"/>
    </row>
    <row r="17" spans="1:66" ht="15">
      <c r="A17" s="65" t="s">
        <v>248</v>
      </c>
      <c r="B17" s="65" t="s">
        <v>878</v>
      </c>
      <c r="C17" s="66"/>
      <c r="D17" s="67"/>
      <c r="E17" s="68"/>
      <c r="F17" s="69"/>
      <c r="G17" s="66"/>
      <c r="H17" s="70"/>
      <c r="I17" s="71"/>
      <c r="J17" s="71"/>
      <c r="K17" s="34" t="s">
        <v>65</v>
      </c>
      <c r="L17" s="78">
        <v>17</v>
      </c>
      <c r="M17" s="78"/>
      <c r="N17" s="73"/>
      <c r="O17" s="80" t="s">
        <v>258</v>
      </c>
      <c r="P17" s="82">
        <v>43782.386516203704</v>
      </c>
      <c r="Q17" s="80" t="s">
        <v>886</v>
      </c>
      <c r="R17" s="80"/>
      <c r="S17" s="80"/>
      <c r="T17" s="80" t="s">
        <v>534</v>
      </c>
      <c r="U17" s="80"/>
      <c r="V17" s="84" t="s">
        <v>283</v>
      </c>
      <c r="W17" s="82">
        <v>43782.386516203704</v>
      </c>
      <c r="X17" s="86">
        <v>43782</v>
      </c>
      <c r="Y17" s="88" t="s">
        <v>940</v>
      </c>
      <c r="Z17" s="84" t="s">
        <v>988</v>
      </c>
      <c r="AA17" s="80"/>
      <c r="AB17" s="80"/>
      <c r="AC17" s="88" t="s">
        <v>1041</v>
      </c>
      <c r="AD17" s="80"/>
      <c r="AE17" s="80" t="b">
        <v>0</v>
      </c>
      <c r="AF17" s="80">
        <v>0</v>
      </c>
      <c r="AG17" s="88" t="s">
        <v>293</v>
      </c>
      <c r="AH17" s="80" t="b">
        <v>0</v>
      </c>
      <c r="AI17" s="80" t="s">
        <v>298</v>
      </c>
      <c r="AJ17" s="80"/>
      <c r="AK17" s="88" t="s">
        <v>293</v>
      </c>
      <c r="AL17" s="80" t="b">
        <v>0</v>
      </c>
      <c r="AM17" s="80">
        <v>7</v>
      </c>
      <c r="AN17" s="88" t="s">
        <v>1086</v>
      </c>
      <c r="AO17" s="80" t="s">
        <v>304</v>
      </c>
      <c r="AP17" s="80" t="b">
        <v>0</v>
      </c>
      <c r="AQ17" s="88" t="s">
        <v>1086</v>
      </c>
      <c r="AR17" s="80" t="s">
        <v>197</v>
      </c>
      <c r="AS17" s="80">
        <v>0</v>
      </c>
      <c r="AT17" s="80">
        <v>0</v>
      </c>
      <c r="AU17" s="80"/>
      <c r="AV17" s="80"/>
      <c r="AW17" s="80"/>
      <c r="AX17" s="80"/>
      <c r="AY17" s="80"/>
      <c r="AZ17" s="80"/>
      <c r="BA17" s="80"/>
      <c r="BB17" s="80"/>
      <c r="BC17" s="80">
        <v>1</v>
      </c>
      <c r="BD17" s="79" t="str">
        <f>REPLACE(INDEX(GroupVertices[Group],MATCH(Edges37[[#This Row],[Vertex 1]],GroupVertices[Vertex],0)),1,1,"")</f>
        <v>2</v>
      </c>
      <c r="BE17" s="79" t="str">
        <f>REPLACE(INDEX(GroupVertices[Group],MATCH(Edges37[[#This Row],[Vertex 2]],GroupVertices[Vertex],0)),1,1,"")</f>
        <v>2</v>
      </c>
      <c r="BF17" s="48">
        <v>2</v>
      </c>
      <c r="BG17" s="49">
        <v>5.882352941176471</v>
      </c>
      <c r="BH17" s="48">
        <v>1</v>
      </c>
      <c r="BI17" s="49">
        <v>2.9411764705882355</v>
      </c>
      <c r="BJ17" s="48">
        <v>0</v>
      </c>
      <c r="BK17" s="49">
        <v>0</v>
      </c>
      <c r="BL17" s="48">
        <v>31</v>
      </c>
      <c r="BM17" s="49">
        <v>91.17647058823529</v>
      </c>
      <c r="BN17" s="48">
        <v>34</v>
      </c>
    </row>
    <row r="18" spans="1:66" ht="15">
      <c r="A18" s="65" t="s">
        <v>867</v>
      </c>
      <c r="B18" s="65" t="s">
        <v>253</v>
      </c>
      <c r="C18" s="66"/>
      <c r="D18" s="67"/>
      <c r="E18" s="68"/>
      <c r="F18" s="69"/>
      <c r="G18" s="66"/>
      <c r="H18" s="70"/>
      <c r="I18" s="71"/>
      <c r="J18" s="71"/>
      <c r="K18" s="34" t="s">
        <v>65</v>
      </c>
      <c r="L18" s="78">
        <v>18</v>
      </c>
      <c r="M18" s="78"/>
      <c r="N18" s="73"/>
      <c r="O18" s="80" t="s">
        <v>257</v>
      </c>
      <c r="P18" s="82">
        <v>43782.51400462963</v>
      </c>
      <c r="Q18" s="80" t="s">
        <v>887</v>
      </c>
      <c r="R18" s="80"/>
      <c r="S18" s="80"/>
      <c r="T18" s="80" t="s">
        <v>534</v>
      </c>
      <c r="U18" s="80"/>
      <c r="V18" s="84" t="s">
        <v>927</v>
      </c>
      <c r="W18" s="82">
        <v>43782.51400462963</v>
      </c>
      <c r="X18" s="86">
        <v>43782</v>
      </c>
      <c r="Y18" s="88" t="s">
        <v>941</v>
      </c>
      <c r="Z18" s="84" t="s">
        <v>989</v>
      </c>
      <c r="AA18" s="80"/>
      <c r="AB18" s="80"/>
      <c r="AC18" s="88" t="s">
        <v>1042</v>
      </c>
      <c r="AD18" s="80"/>
      <c r="AE18" s="80" t="b">
        <v>0</v>
      </c>
      <c r="AF18" s="80">
        <v>0</v>
      </c>
      <c r="AG18" s="88" t="s">
        <v>293</v>
      </c>
      <c r="AH18" s="80" t="b">
        <v>0</v>
      </c>
      <c r="AI18" s="80" t="s">
        <v>298</v>
      </c>
      <c r="AJ18" s="80"/>
      <c r="AK18" s="88" t="s">
        <v>293</v>
      </c>
      <c r="AL18" s="80" t="b">
        <v>0</v>
      </c>
      <c r="AM18" s="80">
        <v>13</v>
      </c>
      <c r="AN18" s="88" t="s">
        <v>1087</v>
      </c>
      <c r="AO18" s="80" t="s">
        <v>304</v>
      </c>
      <c r="AP18" s="80" t="b">
        <v>0</v>
      </c>
      <c r="AQ18" s="88" t="s">
        <v>1087</v>
      </c>
      <c r="AR18" s="80" t="s">
        <v>197</v>
      </c>
      <c r="AS18" s="80">
        <v>0</v>
      </c>
      <c r="AT18" s="80">
        <v>0</v>
      </c>
      <c r="AU18" s="80"/>
      <c r="AV18" s="80"/>
      <c r="AW18" s="80"/>
      <c r="AX18" s="80"/>
      <c r="AY18" s="80"/>
      <c r="AZ18" s="80"/>
      <c r="BA18" s="80"/>
      <c r="BB18" s="80"/>
      <c r="BC18" s="80">
        <v>1</v>
      </c>
      <c r="BD18" s="79" t="str">
        <f>REPLACE(INDEX(GroupVertices[Group],MATCH(Edges37[[#This Row],[Vertex 1]],GroupVertices[Vertex],0)),1,1,"")</f>
        <v>2</v>
      </c>
      <c r="BE18" s="79" t="str">
        <f>REPLACE(INDEX(GroupVertices[Group],MATCH(Edges37[[#This Row],[Vertex 2]],GroupVertices[Vertex],0)),1,1,"")</f>
        <v>2</v>
      </c>
      <c r="BF18" s="48"/>
      <c r="BG18" s="49"/>
      <c r="BH18" s="48"/>
      <c r="BI18" s="49"/>
      <c r="BJ18" s="48"/>
      <c r="BK18" s="49"/>
      <c r="BL18" s="48"/>
      <c r="BM18" s="49"/>
      <c r="BN18" s="48"/>
    </row>
    <row r="19" spans="1:66" ht="15">
      <c r="A19" s="65" t="s">
        <v>867</v>
      </c>
      <c r="B19" s="65" t="s">
        <v>878</v>
      </c>
      <c r="C19" s="66"/>
      <c r="D19" s="67"/>
      <c r="E19" s="68"/>
      <c r="F19" s="69"/>
      <c r="G19" s="66"/>
      <c r="H19" s="70"/>
      <c r="I19" s="71"/>
      <c r="J19" s="71"/>
      <c r="K19" s="34" t="s">
        <v>65</v>
      </c>
      <c r="L19" s="78">
        <v>19</v>
      </c>
      <c r="M19" s="78"/>
      <c r="N19" s="73"/>
      <c r="O19" s="80" t="s">
        <v>258</v>
      </c>
      <c r="P19" s="82">
        <v>43782.51400462963</v>
      </c>
      <c r="Q19" s="80" t="s">
        <v>887</v>
      </c>
      <c r="R19" s="80"/>
      <c r="S19" s="80"/>
      <c r="T19" s="80" t="s">
        <v>534</v>
      </c>
      <c r="U19" s="80"/>
      <c r="V19" s="84" t="s">
        <v>927</v>
      </c>
      <c r="W19" s="82">
        <v>43782.51400462963</v>
      </c>
      <c r="X19" s="86">
        <v>43782</v>
      </c>
      <c r="Y19" s="88" t="s">
        <v>941</v>
      </c>
      <c r="Z19" s="84" t="s">
        <v>989</v>
      </c>
      <c r="AA19" s="80"/>
      <c r="AB19" s="80"/>
      <c r="AC19" s="88" t="s">
        <v>1042</v>
      </c>
      <c r="AD19" s="80"/>
      <c r="AE19" s="80" t="b">
        <v>0</v>
      </c>
      <c r="AF19" s="80">
        <v>0</v>
      </c>
      <c r="AG19" s="88" t="s">
        <v>293</v>
      </c>
      <c r="AH19" s="80" t="b">
        <v>0</v>
      </c>
      <c r="AI19" s="80" t="s">
        <v>298</v>
      </c>
      <c r="AJ19" s="80"/>
      <c r="AK19" s="88" t="s">
        <v>293</v>
      </c>
      <c r="AL19" s="80" t="b">
        <v>0</v>
      </c>
      <c r="AM19" s="80">
        <v>13</v>
      </c>
      <c r="AN19" s="88" t="s">
        <v>1087</v>
      </c>
      <c r="AO19" s="80" t="s">
        <v>304</v>
      </c>
      <c r="AP19" s="80" t="b">
        <v>0</v>
      </c>
      <c r="AQ19" s="88" t="s">
        <v>1087</v>
      </c>
      <c r="AR19" s="80" t="s">
        <v>197</v>
      </c>
      <c r="AS19" s="80">
        <v>0</v>
      </c>
      <c r="AT19" s="80">
        <v>0</v>
      </c>
      <c r="AU19" s="80"/>
      <c r="AV19" s="80"/>
      <c r="AW19" s="80"/>
      <c r="AX19" s="80"/>
      <c r="AY19" s="80"/>
      <c r="AZ19" s="80"/>
      <c r="BA19" s="80"/>
      <c r="BB19" s="80"/>
      <c r="BC19" s="80">
        <v>1</v>
      </c>
      <c r="BD19" s="79" t="str">
        <f>REPLACE(INDEX(GroupVertices[Group],MATCH(Edges37[[#This Row],[Vertex 1]],GroupVertices[Vertex],0)),1,1,"")</f>
        <v>2</v>
      </c>
      <c r="BE19" s="79" t="str">
        <f>REPLACE(INDEX(GroupVertices[Group],MATCH(Edges37[[#This Row],[Vertex 2]],GroupVertices[Vertex],0)),1,1,"")</f>
        <v>2</v>
      </c>
      <c r="BF19" s="48">
        <v>0</v>
      </c>
      <c r="BG19" s="49">
        <v>0</v>
      </c>
      <c r="BH19" s="48">
        <v>0</v>
      </c>
      <c r="BI19" s="49">
        <v>0</v>
      </c>
      <c r="BJ19" s="48">
        <v>0</v>
      </c>
      <c r="BK19" s="49">
        <v>0</v>
      </c>
      <c r="BL19" s="48">
        <v>42</v>
      </c>
      <c r="BM19" s="49">
        <v>100</v>
      </c>
      <c r="BN19" s="48">
        <v>42</v>
      </c>
    </row>
    <row r="20" spans="1:66" ht="15">
      <c r="A20" s="65" t="s">
        <v>868</v>
      </c>
      <c r="B20" s="65" t="s">
        <v>253</v>
      </c>
      <c r="C20" s="66"/>
      <c r="D20" s="67"/>
      <c r="E20" s="68"/>
      <c r="F20" s="69"/>
      <c r="G20" s="66"/>
      <c r="H20" s="70"/>
      <c r="I20" s="71"/>
      <c r="J20" s="71"/>
      <c r="K20" s="34" t="s">
        <v>65</v>
      </c>
      <c r="L20" s="78">
        <v>20</v>
      </c>
      <c r="M20" s="78"/>
      <c r="N20" s="73"/>
      <c r="O20" s="80" t="s">
        <v>257</v>
      </c>
      <c r="P20" s="82">
        <v>43782.51693287037</v>
      </c>
      <c r="Q20" s="80" t="s">
        <v>887</v>
      </c>
      <c r="R20" s="80"/>
      <c r="S20" s="80"/>
      <c r="T20" s="80" t="s">
        <v>534</v>
      </c>
      <c r="U20" s="80"/>
      <c r="V20" s="84" t="s">
        <v>928</v>
      </c>
      <c r="W20" s="82">
        <v>43782.51693287037</v>
      </c>
      <c r="X20" s="86">
        <v>43782</v>
      </c>
      <c r="Y20" s="88" t="s">
        <v>942</v>
      </c>
      <c r="Z20" s="84" t="s">
        <v>990</v>
      </c>
      <c r="AA20" s="80"/>
      <c r="AB20" s="80"/>
      <c r="AC20" s="88" t="s">
        <v>1043</v>
      </c>
      <c r="AD20" s="80"/>
      <c r="AE20" s="80" t="b">
        <v>0</v>
      </c>
      <c r="AF20" s="80">
        <v>0</v>
      </c>
      <c r="AG20" s="88" t="s">
        <v>293</v>
      </c>
      <c r="AH20" s="80" t="b">
        <v>0</v>
      </c>
      <c r="AI20" s="80" t="s">
        <v>298</v>
      </c>
      <c r="AJ20" s="80"/>
      <c r="AK20" s="88" t="s">
        <v>293</v>
      </c>
      <c r="AL20" s="80" t="b">
        <v>0</v>
      </c>
      <c r="AM20" s="80">
        <v>13</v>
      </c>
      <c r="AN20" s="88" t="s">
        <v>1087</v>
      </c>
      <c r="AO20" s="80" t="s">
        <v>305</v>
      </c>
      <c r="AP20" s="80" t="b">
        <v>0</v>
      </c>
      <c r="AQ20" s="88" t="s">
        <v>1087</v>
      </c>
      <c r="AR20" s="80" t="s">
        <v>197</v>
      </c>
      <c r="AS20" s="80">
        <v>0</v>
      </c>
      <c r="AT20" s="80">
        <v>0</v>
      </c>
      <c r="AU20" s="80"/>
      <c r="AV20" s="80"/>
      <c r="AW20" s="80"/>
      <c r="AX20" s="80"/>
      <c r="AY20" s="80"/>
      <c r="AZ20" s="80"/>
      <c r="BA20" s="80"/>
      <c r="BB20" s="80"/>
      <c r="BC20" s="80">
        <v>1</v>
      </c>
      <c r="BD20" s="79" t="str">
        <f>REPLACE(INDEX(GroupVertices[Group],MATCH(Edges37[[#This Row],[Vertex 1]],GroupVertices[Vertex],0)),1,1,"")</f>
        <v>2</v>
      </c>
      <c r="BE20" s="79" t="str">
        <f>REPLACE(INDEX(GroupVertices[Group],MATCH(Edges37[[#This Row],[Vertex 2]],GroupVertices[Vertex],0)),1,1,"")</f>
        <v>2</v>
      </c>
      <c r="BF20" s="48"/>
      <c r="BG20" s="49"/>
      <c r="BH20" s="48"/>
      <c r="BI20" s="49"/>
      <c r="BJ20" s="48"/>
      <c r="BK20" s="49"/>
      <c r="BL20" s="48"/>
      <c r="BM20" s="49"/>
      <c r="BN20" s="48"/>
    </row>
    <row r="21" spans="1:66" ht="15">
      <c r="A21" s="65" t="s">
        <v>868</v>
      </c>
      <c r="B21" s="65" t="s">
        <v>878</v>
      </c>
      <c r="C21" s="66"/>
      <c r="D21" s="67"/>
      <c r="E21" s="68"/>
      <c r="F21" s="69"/>
      <c r="G21" s="66"/>
      <c r="H21" s="70"/>
      <c r="I21" s="71"/>
      <c r="J21" s="71"/>
      <c r="K21" s="34" t="s">
        <v>65</v>
      </c>
      <c r="L21" s="78">
        <v>21</v>
      </c>
      <c r="M21" s="78"/>
      <c r="N21" s="73"/>
      <c r="O21" s="80" t="s">
        <v>258</v>
      </c>
      <c r="P21" s="82">
        <v>43782.51693287037</v>
      </c>
      <c r="Q21" s="80" t="s">
        <v>887</v>
      </c>
      <c r="R21" s="80"/>
      <c r="S21" s="80"/>
      <c r="T21" s="80" t="s">
        <v>534</v>
      </c>
      <c r="U21" s="80"/>
      <c r="V21" s="84" t="s">
        <v>928</v>
      </c>
      <c r="W21" s="82">
        <v>43782.51693287037</v>
      </c>
      <c r="X21" s="86">
        <v>43782</v>
      </c>
      <c r="Y21" s="88" t="s">
        <v>942</v>
      </c>
      <c r="Z21" s="84" t="s">
        <v>990</v>
      </c>
      <c r="AA21" s="80"/>
      <c r="AB21" s="80"/>
      <c r="AC21" s="88" t="s">
        <v>1043</v>
      </c>
      <c r="AD21" s="80"/>
      <c r="AE21" s="80" t="b">
        <v>0</v>
      </c>
      <c r="AF21" s="80">
        <v>0</v>
      </c>
      <c r="AG21" s="88" t="s">
        <v>293</v>
      </c>
      <c r="AH21" s="80" t="b">
        <v>0</v>
      </c>
      <c r="AI21" s="80" t="s">
        <v>298</v>
      </c>
      <c r="AJ21" s="80"/>
      <c r="AK21" s="88" t="s">
        <v>293</v>
      </c>
      <c r="AL21" s="80" t="b">
        <v>0</v>
      </c>
      <c r="AM21" s="80">
        <v>13</v>
      </c>
      <c r="AN21" s="88" t="s">
        <v>1087</v>
      </c>
      <c r="AO21" s="80" t="s">
        <v>305</v>
      </c>
      <c r="AP21" s="80" t="b">
        <v>0</v>
      </c>
      <c r="AQ21" s="88" t="s">
        <v>1087</v>
      </c>
      <c r="AR21" s="80" t="s">
        <v>197</v>
      </c>
      <c r="AS21" s="80">
        <v>0</v>
      </c>
      <c r="AT21" s="80">
        <v>0</v>
      </c>
      <c r="AU21" s="80"/>
      <c r="AV21" s="80"/>
      <c r="AW21" s="80"/>
      <c r="AX21" s="80"/>
      <c r="AY21" s="80"/>
      <c r="AZ21" s="80"/>
      <c r="BA21" s="80"/>
      <c r="BB21" s="80"/>
      <c r="BC21" s="80">
        <v>1</v>
      </c>
      <c r="BD21" s="79" t="str">
        <f>REPLACE(INDEX(GroupVertices[Group],MATCH(Edges37[[#This Row],[Vertex 1]],GroupVertices[Vertex],0)),1,1,"")</f>
        <v>2</v>
      </c>
      <c r="BE21" s="79" t="str">
        <f>REPLACE(INDEX(GroupVertices[Group],MATCH(Edges37[[#This Row],[Vertex 2]],GroupVertices[Vertex],0)),1,1,"")</f>
        <v>2</v>
      </c>
      <c r="BF21" s="48">
        <v>0</v>
      </c>
      <c r="BG21" s="49">
        <v>0</v>
      </c>
      <c r="BH21" s="48">
        <v>0</v>
      </c>
      <c r="BI21" s="49">
        <v>0</v>
      </c>
      <c r="BJ21" s="48">
        <v>0</v>
      </c>
      <c r="BK21" s="49">
        <v>0</v>
      </c>
      <c r="BL21" s="48">
        <v>42</v>
      </c>
      <c r="BM21" s="49">
        <v>100</v>
      </c>
      <c r="BN21" s="48">
        <v>42</v>
      </c>
    </row>
    <row r="22" spans="1:66" ht="15">
      <c r="A22" s="65" t="s">
        <v>869</v>
      </c>
      <c r="B22" s="65" t="s">
        <v>253</v>
      </c>
      <c r="C22" s="66"/>
      <c r="D22" s="67"/>
      <c r="E22" s="68"/>
      <c r="F22" s="69"/>
      <c r="G22" s="66"/>
      <c r="H22" s="70"/>
      <c r="I22" s="71"/>
      <c r="J22" s="71"/>
      <c r="K22" s="34" t="s">
        <v>65</v>
      </c>
      <c r="L22" s="78">
        <v>22</v>
      </c>
      <c r="M22" s="78"/>
      <c r="N22" s="73"/>
      <c r="O22" s="80" t="s">
        <v>257</v>
      </c>
      <c r="P22" s="82">
        <v>43782.54923611111</v>
      </c>
      <c r="Q22" s="80" t="s">
        <v>887</v>
      </c>
      <c r="R22" s="80"/>
      <c r="S22" s="80"/>
      <c r="T22" s="80" t="s">
        <v>534</v>
      </c>
      <c r="U22" s="80"/>
      <c r="V22" s="84" t="s">
        <v>929</v>
      </c>
      <c r="W22" s="82">
        <v>43782.54923611111</v>
      </c>
      <c r="X22" s="86">
        <v>43782</v>
      </c>
      <c r="Y22" s="88" t="s">
        <v>943</v>
      </c>
      <c r="Z22" s="84" t="s">
        <v>991</v>
      </c>
      <c r="AA22" s="80"/>
      <c r="AB22" s="80"/>
      <c r="AC22" s="88" t="s">
        <v>1044</v>
      </c>
      <c r="AD22" s="80"/>
      <c r="AE22" s="80" t="b">
        <v>0</v>
      </c>
      <c r="AF22" s="80">
        <v>0</v>
      </c>
      <c r="AG22" s="88" t="s">
        <v>293</v>
      </c>
      <c r="AH22" s="80" t="b">
        <v>0</v>
      </c>
      <c r="AI22" s="80" t="s">
        <v>298</v>
      </c>
      <c r="AJ22" s="80"/>
      <c r="AK22" s="88" t="s">
        <v>293</v>
      </c>
      <c r="AL22" s="80" t="b">
        <v>0</v>
      </c>
      <c r="AM22" s="80">
        <v>13</v>
      </c>
      <c r="AN22" s="88" t="s">
        <v>1087</v>
      </c>
      <c r="AO22" s="80" t="s">
        <v>301</v>
      </c>
      <c r="AP22" s="80" t="b">
        <v>0</v>
      </c>
      <c r="AQ22" s="88" t="s">
        <v>1087</v>
      </c>
      <c r="AR22" s="80" t="s">
        <v>197</v>
      </c>
      <c r="AS22" s="80">
        <v>0</v>
      </c>
      <c r="AT22" s="80">
        <v>0</v>
      </c>
      <c r="AU22" s="80"/>
      <c r="AV22" s="80"/>
      <c r="AW22" s="80"/>
      <c r="AX22" s="80"/>
      <c r="AY22" s="80"/>
      <c r="AZ22" s="80"/>
      <c r="BA22" s="80"/>
      <c r="BB22" s="80"/>
      <c r="BC22" s="80">
        <v>1</v>
      </c>
      <c r="BD22" s="79" t="str">
        <f>REPLACE(INDEX(GroupVertices[Group],MATCH(Edges37[[#This Row],[Vertex 1]],GroupVertices[Vertex],0)),1,1,"")</f>
        <v>2</v>
      </c>
      <c r="BE22" s="79" t="str">
        <f>REPLACE(INDEX(GroupVertices[Group],MATCH(Edges37[[#This Row],[Vertex 2]],GroupVertices[Vertex],0)),1,1,"")</f>
        <v>2</v>
      </c>
      <c r="BF22" s="48"/>
      <c r="BG22" s="49"/>
      <c r="BH22" s="48"/>
      <c r="BI22" s="49"/>
      <c r="BJ22" s="48"/>
      <c r="BK22" s="49"/>
      <c r="BL22" s="48"/>
      <c r="BM22" s="49"/>
      <c r="BN22" s="48"/>
    </row>
    <row r="23" spans="1:66" ht="15">
      <c r="A23" s="65" t="s">
        <v>869</v>
      </c>
      <c r="B23" s="65" t="s">
        <v>878</v>
      </c>
      <c r="C23" s="66"/>
      <c r="D23" s="67"/>
      <c r="E23" s="68"/>
      <c r="F23" s="69"/>
      <c r="G23" s="66"/>
      <c r="H23" s="70"/>
      <c r="I23" s="71"/>
      <c r="J23" s="71"/>
      <c r="K23" s="34" t="s">
        <v>65</v>
      </c>
      <c r="L23" s="78">
        <v>23</v>
      </c>
      <c r="M23" s="78"/>
      <c r="N23" s="73"/>
      <c r="O23" s="80" t="s">
        <v>258</v>
      </c>
      <c r="P23" s="82">
        <v>43782.54923611111</v>
      </c>
      <c r="Q23" s="80" t="s">
        <v>887</v>
      </c>
      <c r="R23" s="80"/>
      <c r="S23" s="80"/>
      <c r="T23" s="80" t="s">
        <v>534</v>
      </c>
      <c r="U23" s="80"/>
      <c r="V23" s="84" t="s">
        <v>929</v>
      </c>
      <c r="W23" s="82">
        <v>43782.54923611111</v>
      </c>
      <c r="X23" s="86">
        <v>43782</v>
      </c>
      <c r="Y23" s="88" t="s">
        <v>943</v>
      </c>
      <c r="Z23" s="84" t="s">
        <v>991</v>
      </c>
      <c r="AA23" s="80"/>
      <c r="AB23" s="80"/>
      <c r="AC23" s="88" t="s">
        <v>1044</v>
      </c>
      <c r="AD23" s="80"/>
      <c r="AE23" s="80" t="b">
        <v>0</v>
      </c>
      <c r="AF23" s="80">
        <v>0</v>
      </c>
      <c r="AG23" s="88" t="s">
        <v>293</v>
      </c>
      <c r="AH23" s="80" t="b">
        <v>0</v>
      </c>
      <c r="AI23" s="80" t="s">
        <v>298</v>
      </c>
      <c r="AJ23" s="80"/>
      <c r="AK23" s="88" t="s">
        <v>293</v>
      </c>
      <c r="AL23" s="80" t="b">
        <v>0</v>
      </c>
      <c r="AM23" s="80">
        <v>13</v>
      </c>
      <c r="AN23" s="88" t="s">
        <v>1087</v>
      </c>
      <c r="AO23" s="80" t="s">
        <v>301</v>
      </c>
      <c r="AP23" s="80" t="b">
        <v>0</v>
      </c>
      <c r="AQ23" s="88" t="s">
        <v>1087</v>
      </c>
      <c r="AR23" s="80" t="s">
        <v>197</v>
      </c>
      <c r="AS23" s="80">
        <v>0</v>
      </c>
      <c r="AT23" s="80">
        <v>0</v>
      </c>
      <c r="AU23" s="80"/>
      <c r="AV23" s="80"/>
      <c r="AW23" s="80"/>
      <c r="AX23" s="80"/>
      <c r="AY23" s="80"/>
      <c r="AZ23" s="80"/>
      <c r="BA23" s="80"/>
      <c r="BB23" s="80"/>
      <c r="BC23" s="80">
        <v>1</v>
      </c>
      <c r="BD23" s="79" t="str">
        <f>REPLACE(INDEX(GroupVertices[Group],MATCH(Edges37[[#This Row],[Vertex 1]],GroupVertices[Vertex],0)),1,1,"")</f>
        <v>2</v>
      </c>
      <c r="BE23" s="79" t="str">
        <f>REPLACE(INDEX(GroupVertices[Group],MATCH(Edges37[[#This Row],[Vertex 2]],GroupVertices[Vertex],0)),1,1,"")</f>
        <v>2</v>
      </c>
      <c r="BF23" s="48">
        <v>0</v>
      </c>
      <c r="BG23" s="49">
        <v>0</v>
      </c>
      <c r="BH23" s="48">
        <v>0</v>
      </c>
      <c r="BI23" s="49">
        <v>0</v>
      </c>
      <c r="BJ23" s="48">
        <v>0</v>
      </c>
      <c r="BK23" s="49">
        <v>0</v>
      </c>
      <c r="BL23" s="48">
        <v>42</v>
      </c>
      <c r="BM23" s="49">
        <v>100</v>
      </c>
      <c r="BN23" s="48">
        <v>42</v>
      </c>
    </row>
    <row r="24" spans="1:66" ht="15">
      <c r="A24" s="65" t="s">
        <v>870</v>
      </c>
      <c r="B24" s="65" t="s">
        <v>253</v>
      </c>
      <c r="C24" s="66"/>
      <c r="D24" s="67"/>
      <c r="E24" s="68"/>
      <c r="F24" s="69"/>
      <c r="G24" s="66"/>
      <c r="H24" s="70"/>
      <c r="I24" s="71"/>
      <c r="J24" s="71"/>
      <c r="K24" s="34" t="s">
        <v>65</v>
      </c>
      <c r="L24" s="78">
        <v>24</v>
      </c>
      <c r="M24" s="78"/>
      <c r="N24" s="73"/>
      <c r="O24" s="80" t="s">
        <v>257</v>
      </c>
      <c r="P24" s="82">
        <v>43782.5522337963</v>
      </c>
      <c r="Q24" s="80" t="s">
        <v>887</v>
      </c>
      <c r="R24" s="80"/>
      <c r="S24" s="80"/>
      <c r="T24" s="80" t="s">
        <v>534</v>
      </c>
      <c r="U24" s="80"/>
      <c r="V24" s="84" t="s">
        <v>930</v>
      </c>
      <c r="W24" s="82">
        <v>43782.5522337963</v>
      </c>
      <c r="X24" s="86">
        <v>43782</v>
      </c>
      <c r="Y24" s="88" t="s">
        <v>944</v>
      </c>
      <c r="Z24" s="84" t="s">
        <v>992</v>
      </c>
      <c r="AA24" s="80"/>
      <c r="AB24" s="80"/>
      <c r="AC24" s="88" t="s">
        <v>1045</v>
      </c>
      <c r="AD24" s="80"/>
      <c r="AE24" s="80" t="b">
        <v>0</v>
      </c>
      <c r="AF24" s="80">
        <v>0</v>
      </c>
      <c r="AG24" s="88" t="s">
        <v>293</v>
      </c>
      <c r="AH24" s="80" t="b">
        <v>0</v>
      </c>
      <c r="AI24" s="80" t="s">
        <v>298</v>
      </c>
      <c r="AJ24" s="80"/>
      <c r="AK24" s="88" t="s">
        <v>293</v>
      </c>
      <c r="AL24" s="80" t="b">
        <v>0</v>
      </c>
      <c r="AM24" s="80">
        <v>13</v>
      </c>
      <c r="AN24" s="88" t="s">
        <v>1087</v>
      </c>
      <c r="AO24" s="80" t="s">
        <v>302</v>
      </c>
      <c r="AP24" s="80" t="b">
        <v>0</v>
      </c>
      <c r="AQ24" s="88" t="s">
        <v>1087</v>
      </c>
      <c r="AR24" s="80" t="s">
        <v>197</v>
      </c>
      <c r="AS24" s="80">
        <v>0</v>
      </c>
      <c r="AT24" s="80">
        <v>0</v>
      </c>
      <c r="AU24" s="80"/>
      <c r="AV24" s="80"/>
      <c r="AW24" s="80"/>
      <c r="AX24" s="80"/>
      <c r="AY24" s="80"/>
      <c r="AZ24" s="80"/>
      <c r="BA24" s="80"/>
      <c r="BB24" s="80"/>
      <c r="BC24" s="80">
        <v>1</v>
      </c>
      <c r="BD24" s="79" t="str">
        <f>REPLACE(INDEX(GroupVertices[Group],MATCH(Edges37[[#This Row],[Vertex 1]],GroupVertices[Vertex],0)),1,1,"")</f>
        <v>2</v>
      </c>
      <c r="BE24" s="79" t="str">
        <f>REPLACE(INDEX(GroupVertices[Group],MATCH(Edges37[[#This Row],[Vertex 2]],GroupVertices[Vertex],0)),1,1,"")</f>
        <v>2</v>
      </c>
      <c r="BF24" s="48"/>
      <c r="BG24" s="49"/>
      <c r="BH24" s="48"/>
      <c r="BI24" s="49"/>
      <c r="BJ24" s="48"/>
      <c r="BK24" s="49"/>
      <c r="BL24" s="48"/>
      <c r="BM24" s="49"/>
      <c r="BN24" s="48"/>
    </row>
    <row r="25" spans="1:66" ht="15">
      <c r="A25" s="65" t="s">
        <v>870</v>
      </c>
      <c r="B25" s="65" t="s">
        <v>878</v>
      </c>
      <c r="C25" s="66"/>
      <c r="D25" s="67"/>
      <c r="E25" s="68"/>
      <c r="F25" s="69"/>
      <c r="G25" s="66"/>
      <c r="H25" s="70"/>
      <c r="I25" s="71"/>
      <c r="J25" s="71"/>
      <c r="K25" s="34" t="s">
        <v>65</v>
      </c>
      <c r="L25" s="78">
        <v>25</v>
      </c>
      <c r="M25" s="78"/>
      <c r="N25" s="73"/>
      <c r="O25" s="80" t="s">
        <v>258</v>
      </c>
      <c r="P25" s="82">
        <v>43782.5522337963</v>
      </c>
      <c r="Q25" s="80" t="s">
        <v>887</v>
      </c>
      <c r="R25" s="80"/>
      <c r="S25" s="80"/>
      <c r="T25" s="80" t="s">
        <v>534</v>
      </c>
      <c r="U25" s="80"/>
      <c r="V25" s="84" t="s">
        <v>930</v>
      </c>
      <c r="W25" s="82">
        <v>43782.5522337963</v>
      </c>
      <c r="X25" s="86">
        <v>43782</v>
      </c>
      <c r="Y25" s="88" t="s">
        <v>944</v>
      </c>
      <c r="Z25" s="84" t="s">
        <v>992</v>
      </c>
      <c r="AA25" s="80"/>
      <c r="AB25" s="80"/>
      <c r="AC25" s="88" t="s">
        <v>1045</v>
      </c>
      <c r="AD25" s="80"/>
      <c r="AE25" s="80" t="b">
        <v>0</v>
      </c>
      <c r="AF25" s="80">
        <v>0</v>
      </c>
      <c r="AG25" s="88" t="s">
        <v>293</v>
      </c>
      <c r="AH25" s="80" t="b">
        <v>0</v>
      </c>
      <c r="AI25" s="80" t="s">
        <v>298</v>
      </c>
      <c r="AJ25" s="80"/>
      <c r="AK25" s="88" t="s">
        <v>293</v>
      </c>
      <c r="AL25" s="80" t="b">
        <v>0</v>
      </c>
      <c r="AM25" s="80">
        <v>13</v>
      </c>
      <c r="AN25" s="88" t="s">
        <v>1087</v>
      </c>
      <c r="AO25" s="80" t="s">
        <v>302</v>
      </c>
      <c r="AP25" s="80" t="b">
        <v>0</v>
      </c>
      <c r="AQ25" s="88" t="s">
        <v>1087</v>
      </c>
      <c r="AR25" s="80" t="s">
        <v>197</v>
      </c>
      <c r="AS25" s="80">
        <v>0</v>
      </c>
      <c r="AT25" s="80">
        <v>0</v>
      </c>
      <c r="AU25" s="80"/>
      <c r="AV25" s="80"/>
      <c r="AW25" s="80"/>
      <c r="AX25" s="80"/>
      <c r="AY25" s="80"/>
      <c r="AZ25" s="80"/>
      <c r="BA25" s="80"/>
      <c r="BB25" s="80"/>
      <c r="BC25" s="80">
        <v>1</v>
      </c>
      <c r="BD25" s="79" t="str">
        <f>REPLACE(INDEX(GroupVertices[Group],MATCH(Edges37[[#This Row],[Vertex 1]],GroupVertices[Vertex],0)),1,1,"")</f>
        <v>2</v>
      </c>
      <c r="BE25" s="79" t="str">
        <f>REPLACE(INDEX(GroupVertices[Group],MATCH(Edges37[[#This Row],[Vertex 2]],GroupVertices[Vertex],0)),1,1,"")</f>
        <v>2</v>
      </c>
      <c r="BF25" s="48">
        <v>0</v>
      </c>
      <c r="BG25" s="49">
        <v>0</v>
      </c>
      <c r="BH25" s="48">
        <v>0</v>
      </c>
      <c r="BI25" s="49">
        <v>0</v>
      </c>
      <c r="BJ25" s="48">
        <v>0</v>
      </c>
      <c r="BK25" s="49">
        <v>0</v>
      </c>
      <c r="BL25" s="48">
        <v>42</v>
      </c>
      <c r="BM25" s="49">
        <v>100</v>
      </c>
      <c r="BN25" s="48">
        <v>42</v>
      </c>
    </row>
    <row r="26" spans="1:66" ht="15">
      <c r="A26" s="65" t="s">
        <v>254</v>
      </c>
      <c r="B26" s="65" t="s">
        <v>253</v>
      </c>
      <c r="C26" s="66"/>
      <c r="D26" s="67"/>
      <c r="E26" s="68"/>
      <c r="F26" s="69"/>
      <c r="G26" s="66"/>
      <c r="H26" s="70"/>
      <c r="I26" s="71"/>
      <c r="J26" s="71"/>
      <c r="K26" s="34" t="s">
        <v>65</v>
      </c>
      <c r="L26" s="78">
        <v>26</v>
      </c>
      <c r="M26" s="78"/>
      <c r="N26" s="73"/>
      <c r="O26" s="80" t="s">
        <v>257</v>
      </c>
      <c r="P26" s="82">
        <v>43782.559537037036</v>
      </c>
      <c r="Q26" s="80" t="s">
        <v>887</v>
      </c>
      <c r="R26" s="80"/>
      <c r="S26" s="80"/>
      <c r="T26" s="80" t="s">
        <v>534</v>
      </c>
      <c r="U26" s="80"/>
      <c r="V26" s="84" t="s">
        <v>445</v>
      </c>
      <c r="W26" s="82">
        <v>43782.559537037036</v>
      </c>
      <c r="X26" s="86">
        <v>43782</v>
      </c>
      <c r="Y26" s="88" t="s">
        <v>945</v>
      </c>
      <c r="Z26" s="84" t="s">
        <v>993</v>
      </c>
      <c r="AA26" s="80"/>
      <c r="AB26" s="80"/>
      <c r="AC26" s="88" t="s">
        <v>1046</v>
      </c>
      <c r="AD26" s="80"/>
      <c r="AE26" s="80" t="b">
        <v>0</v>
      </c>
      <c r="AF26" s="80">
        <v>0</v>
      </c>
      <c r="AG26" s="88" t="s">
        <v>293</v>
      </c>
      <c r="AH26" s="80" t="b">
        <v>0</v>
      </c>
      <c r="AI26" s="80" t="s">
        <v>298</v>
      </c>
      <c r="AJ26" s="80"/>
      <c r="AK26" s="88" t="s">
        <v>293</v>
      </c>
      <c r="AL26" s="80" t="b">
        <v>0</v>
      </c>
      <c r="AM26" s="80">
        <v>13</v>
      </c>
      <c r="AN26" s="88" t="s">
        <v>1087</v>
      </c>
      <c r="AO26" s="80" t="s">
        <v>303</v>
      </c>
      <c r="AP26" s="80" t="b">
        <v>0</v>
      </c>
      <c r="AQ26" s="88" t="s">
        <v>1087</v>
      </c>
      <c r="AR26" s="80" t="s">
        <v>197</v>
      </c>
      <c r="AS26" s="80">
        <v>0</v>
      </c>
      <c r="AT26" s="80">
        <v>0</v>
      </c>
      <c r="AU26" s="80"/>
      <c r="AV26" s="80"/>
      <c r="AW26" s="80"/>
      <c r="AX26" s="80"/>
      <c r="AY26" s="80"/>
      <c r="AZ26" s="80"/>
      <c r="BA26" s="80"/>
      <c r="BB26" s="80"/>
      <c r="BC26" s="80">
        <v>1</v>
      </c>
      <c r="BD26" s="79" t="str">
        <f>REPLACE(INDEX(GroupVertices[Group],MATCH(Edges37[[#This Row],[Vertex 1]],GroupVertices[Vertex],0)),1,1,"")</f>
        <v>2</v>
      </c>
      <c r="BE26" s="79" t="str">
        <f>REPLACE(INDEX(GroupVertices[Group],MATCH(Edges37[[#This Row],[Vertex 2]],GroupVertices[Vertex],0)),1,1,"")</f>
        <v>2</v>
      </c>
      <c r="BF26" s="48"/>
      <c r="BG26" s="49"/>
      <c r="BH26" s="48"/>
      <c r="BI26" s="49"/>
      <c r="BJ26" s="48"/>
      <c r="BK26" s="49"/>
      <c r="BL26" s="48"/>
      <c r="BM26" s="49"/>
      <c r="BN26" s="48"/>
    </row>
    <row r="27" spans="1:66" ht="15">
      <c r="A27" s="65" t="s">
        <v>254</v>
      </c>
      <c r="B27" s="65" t="s">
        <v>878</v>
      </c>
      <c r="C27" s="66"/>
      <c r="D27" s="67"/>
      <c r="E27" s="68"/>
      <c r="F27" s="69"/>
      <c r="G27" s="66"/>
      <c r="H27" s="70"/>
      <c r="I27" s="71"/>
      <c r="J27" s="71"/>
      <c r="K27" s="34" t="s">
        <v>65</v>
      </c>
      <c r="L27" s="78">
        <v>27</v>
      </c>
      <c r="M27" s="78"/>
      <c r="N27" s="73"/>
      <c r="O27" s="80" t="s">
        <v>258</v>
      </c>
      <c r="P27" s="82">
        <v>43782.559537037036</v>
      </c>
      <c r="Q27" s="80" t="s">
        <v>887</v>
      </c>
      <c r="R27" s="80"/>
      <c r="S27" s="80"/>
      <c r="T27" s="80" t="s">
        <v>534</v>
      </c>
      <c r="U27" s="80"/>
      <c r="V27" s="84" t="s">
        <v>445</v>
      </c>
      <c r="W27" s="82">
        <v>43782.559537037036</v>
      </c>
      <c r="X27" s="86">
        <v>43782</v>
      </c>
      <c r="Y27" s="88" t="s">
        <v>945</v>
      </c>
      <c r="Z27" s="84" t="s">
        <v>993</v>
      </c>
      <c r="AA27" s="80"/>
      <c r="AB27" s="80"/>
      <c r="AC27" s="88" t="s">
        <v>1046</v>
      </c>
      <c r="AD27" s="80"/>
      <c r="AE27" s="80" t="b">
        <v>0</v>
      </c>
      <c r="AF27" s="80">
        <v>0</v>
      </c>
      <c r="AG27" s="88" t="s">
        <v>293</v>
      </c>
      <c r="AH27" s="80" t="b">
        <v>0</v>
      </c>
      <c r="AI27" s="80" t="s">
        <v>298</v>
      </c>
      <c r="AJ27" s="80"/>
      <c r="AK27" s="88" t="s">
        <v>293</v>
      </c>
      <c r="AL27" s="80" t="b">
        <v>0</v>
      </c>
      <c r="AM27" s="80">
        <v>13</v>
      </c>
      <c r="AN27" s="88" t="s">
        <v>1087</v>
      </c>
      <c r="AO27" s="80" t="s">
        <v>303</v>
      </c>
      <c r="AP27" s="80" t="b">
        <v>0</v>
      </c>
      <c r="AQ27" s="88" t="s">
        <v>1087</v>
      </c>
      <c r="AR27" s="80" t="s">
        <v>197</v>
      </c>
      <c r="AS27" s="80">
        <v>0</v>
      </c>
      <c r="AT27" s="80">
        <v>0</v>
      </c>
      <c r="AU27" s="80"/>
      <c r="AV27" s="80"/>
      <c r="AW27" s="80"/>
      <c r="AX27" s="80"/>
      <c r="AY27" s="80"/>
      <c r="AZ27" s="80"/>
      <c r="BA27" s="80"/>
      <c r="BB27" s="80"/>
      <c r="BC27" s="80">
        <v>1</v>
      </c>
      <c r="BD27" s="79" t="str">
        <f>REPLACE(INDEX(GroupVertices[Group],MATCH(Edges37[[#This Row],[Vertex 1]],GroupVertices[Vertex],0)),1,1,"")</f>
        <v>2</v>
      </c>
      <c r="BE27" s="79" t="str">
        <f>REPLACE(INDEX(GroupVertices[Group],MATCH(Edges37[[#This Row],[Vertex 2]],GroupVertices[Vertex],0)),1,1,"")</f>
        <v>2</v>
      </c>
      <c r="BF27" s="48">
        <v>0</v>
      </c>
      <c r="BG27" s="49">
        <v>0</v>
      </c>
      <c r="BH27" s="48">
        <v>0</v>
      </c>
      <c r="BI27" s="49">
        <v>0</v>
      </c>
      <c r="BJ27" s="48">
        <v>0</v>
      </c>
      <c r="BK27" s="49">
        <v>0</v>
      </c>
      <c r="BL27" s="48">
        <v>42</v>
      </c>
      <c r="BM27" s="49">
        <v>100</v>
      </c>
      <c r="BN27" s="48">
        <v>42</v>
      </c>
    </row>
    <row r="28" spans="1:66" ht="15">
      <c r="A28" s="65" t="s">
        <v>871</v>
      </c>
      <c r="B28" s="65" t="s">
        <v>253</v>
      </c>
      <c r="C28" s="66"/>
      <c r="D28" s="67"/>
      <c r="E28" s="68"/>
      <c r="F28" s="69"/>
      <c r="G28" s="66"/>
      <c r="H28" s="70"/>
      <c r="I28" s="71"/>
      <c r="J28" s="71"/>
      <c r="K28" s="34" t="s">
        <v>65</v>
      </c>
      <c r="L28" s="78">
        <v>28</v>
      </c>
      <c r="M28" s="78"/>
      <c r="N28" s="73"/>
      <c r="O28" s="80" t="s">
        <v>257</v>
      </c>
      <c r="P28" s="82">
        <v>43782.56920138889</v>
      </c>
      <c r="Q28" s="80" t="s">
        <v>887</v>
      </c>
      <c r="R28" s="80"/>
      <c r="S28" s="80"/>
      <c r="T28" s="80" t="s">
        <v>534</v>
      </c>
      <c r="U28" s="80"/>
      <c r="V28" s="84" t="s">
        <v>931</v>
      </c>
      <c r="W28" s="82">
        <v>43782.56920138889</v>
      </c>
      <c r="X28" s="86">
        <v>43782</v>
      </c>
      <c r="Y28" s="88" t="s">
        <v>946</v>
      </c>
      <c r="Z28" s="84" t="s">
        <v>994</v>
      </c>
      <c r="AA28" s="80"/>
      <c r="AB28" s="80"/>
      <c r="AC28" s="88" t="s">
        <v>1047</v>
      </c>
      <c r="AD28" s="80"/>
      <c r="AE28" s="80" t="b">
        <v>0</v>
      </c>
      <c r="AF28" s="80">
        <v>0</v>
      </c>
      <c r="AG28" s="88" t="s">
        <v>293</v>
      </c>
      <c r="AH28" s="80" t="b">
        <v>0</v>
      </c>
      <c r="AI28" s="80" t="s">
        <v>298</v>
      </c>
      <c r="AJ28" s="80"/>
      <c r="AK28" s="88" t="s">
        <v>293</v>
      </c>
      <c r="AL28" s="80" t="b">
        <v>0</v>
      </c>
      <c r="AM28" s="80">
        <v>13</v>
      </c>
      <c r="AN28" s="88" t="s">
        <v>1087</v>
      </c>
      <c r="AO28" s="80" t="s">
        <v>303</v>
      </c>
      <c r="AP28" s="80" t="b">
        <v>0</v>
      </c>
      <c r="AQ28" s="88" t="s">
        <v>1087</v>
      </c>
      <c r="AR28" s="80" t="s">
        <v>197</v>
      </c>
      <c r="AS28" s="80">
        <v>0</v>
      </c>
      <c r="AT28" s="80">
        <v>0</v>
      </c>
      <c r="AU28" s="80"/>
      <c r="AV28" s="80"/>
      <c r="AW28" s="80"/>
      <c r="AX28" s="80"/>
      <c r="AY28" s="80"/>
      <c r="AZ28" s="80"/>
      <c r="BA28" s="80"/>
      <c r="BB28" s="80"/>
      <c r="BC28" s="80">
        <v>1</v>
      </c>
      <c r="BD28" s="79" t="str">
        <f>REPLACE(INDEX(GroupVertices[Group],MATCH(Edges37[[#This Row],[Vertex 1]],GroupVertices[Vertex],0)),1,1,"")</f>
        <v>2</v>
      </c>
      <c r="BE28" s="79" t="str">
        <f>REPLACE(INDEX(GroupVertices[Group],MATCH(Edges37[[#This Row],[Vertex 2]],GroupVertices[Vertex],0)),1,1,"")</f>
        <v>2</v>
      </c>
      <c r="BF28" s="48"/>
      <c r="BG28" s="49"/>
      <c r="BH28" s="48"/>
      <c r="BI28" s="49"/>
      <c r="BJ28" s="48"/>
      <c r="BK28" s="49"/>
      <c r="BL28" s="48"/>
      <c r="BM28" s="49"/>
      <c r="BN28" s="48"/>
    </row>
    <row r="29" spans="1:66" ht="15">
      <c r="A29" s="65" t="s">
        <v>871</v>
      </c>
      <c r="B29" s="65" t="s">
        <v>878</v>
      </c>
      <c r="C29" s="66"/>
      <c r="D29" s="67"/>
      <c r="E29" s="68"/>
      <c r="F29" s="69"/>
      <c r="G29" s="66"/>
      <c r="H29" s="70"/>
      <c r="I29" s="71"/>
      <c r="J29" s="71"/>
      <c r="K29" s="34" t="s">
        <v>65</v>
      </c>
      <c r="L29" s="78">
        <v>29</v>
      </c>
      <c r="M29" s="78"/>
      <c r="N29" s="73"/>
      <c r="O29" s="80" t="s">
        <v>258</v>
      </c>
      <c r="P29" s="82">
        <v>43782.56920138889</v>
      </c>
      <c r="Q29" s="80" t="s">
        <v>887</v>
      </c>
      <c r="R29" s="80"/>
      <c r="S29" s="80"/>
      <c r="T29" s="80" t="s">
        <v>534</v>
      </c>
      <c r="U29" s="80"/>
      <c r="V29" s="84" t="s">
        <v>931</v>
      </c>
      <c r="W29" s="82">
        <v>43782.56920138889</v>
      </c>
      <c r="X29" s="86">
        <v>43782</v>
      </c>
      <c r="Y29" s="88" t="s">
        <v>946</v>
      </c>
      <c r="Z29" s="84" t="s">
        <v>994</v>
      </c>
      <c r="AA29" s="80"/>
      <c r="AB29" s="80"/>
      <c r="AC29" s="88" t="s">
        <v>1047</v>
      </c>
      <c r="AD29" s="80"/>
      <c r="AE29" s="80" t="b">
        <v>0</v>
      </c>
      <c r="AF29" s="80">
        <v>0</v>
      </c>
      <c r="AG29" s="88" t="s">
        <v>293</v>
      </c>
      <c r="AH29" s="80" t="b">
        <v>0</v>
      </c>
      <c r="AI29" s="80" t="s">
        <v>298</v>
      </c>
      <c r="AJ29" s="80"/>
      <c r="AK29" s="88" t="s">
        <v>293</v>
      </c>
      <c r="AL29" s="80" t="b">
        <v>0</v>
      </c>
      <c r="AM29" s="80">
        <v>13</v>
      </c>
      <c r="AN29" s="88" t="s">
        <v>1087</v>
      </c>
      <c r="AO29" s="80" t="s">
        <v>303</v>
      </c>
      <c r="AP29" s="80" t="b">
        <v>0</v>
      </c>
      <c r="AQ29" s="88" t="s">
        <v>1087</v>
      </c>
      <c r="AR29" s="80" t="s">
        <v>197</v>
      </c>
      <c r="AS29" s="80">
        <v>0</v>
      </c>
      <c r="AT29" s="80">
        <v>0</v>
      </c>
      <c r="AU29" s="80"/>
      <c r="AV29" s="80"/>
      <c r="AW29" s="80"/>
      <c r="AX29" s="80"/>
      <c r="AY29" s="80"/>
      <c r="AZ29" s="80"/>
      <c r="BA29" s="80"/>
      <c r="BB29" s="80"/>
      <c r="BC29" s="80">
        <v>1</v>
      </c>
      <c r="BD29" s="79" t="str">
        <f>REPLACE(INDEX(GroupVertices[Group],MATCH(Edges37[[#This Row],[Vertex 1]],GroupVertices[Vertex],0)),1,1,"")</f>
        <v>2</v>
      </c>
      <c r="BE29" s="79" t="str">
        <f>REPLACE(INDEX(GroupVertices[Group],MATCH(Edges37[[#This Row],[Vertex 2]],GroupVertices[Vertex],0)),1,1,"")</f>
        <v>2</v>
      </c>
      <c r="BF29" s="48">
        <v>0</v>
      </c>
      <c r="BG29" s="49">
        <v>0</v>
      </c>
      <c r="BH29" s="48">
        <v>0</v>
      </c>
      <c r="BI29" s="49">
        <v>0</v>
      </c>
      <c r="BJ29" s="48">
        <v>0</v>
      </c>
      <c r="BK29" s="49">
        <v>0</v>
      </c>
      <c r="BL29" s="48">
        <v>42</v>
      </c>
      <c r="BM29" s="49">
        <v>100</v>
      </c>
      <c r="BN29" s="48">
        <v>42</v>
      </c>
    </row>
    <row r="30" spans="1:66" ht="15">
      <c r="A30" s="65" t="s">
        <v>240</v>
      </c>
      <c r="B30" s="65" t="s">
        <v>253</v>
      </c>
      <c r="C30" s="66"/>
      <c r="D30" s="67"/>
      <c r="E30" s="68"/>
      <c r="F30" s="69"/>
      <c r="G30" s="66"/>
      <c r="H30" s="70"/>
      <c r="I30" s="71"/>
      <c r="J30" s="71"/>
      <c r="K30" s="34" t="s">
        <v>65</v>
      </c>
      <c r="L30" s="78">
        <v>30</v>
      </c>
      <c r="M30" s="78"/>
      <c r="N30" s="73"/>
      <c r="O30" s="80" t="s">
        <v>257</v>
      </c>
      <c r="P30" s="82">
        <v>43782.394849537035</v>
      </c>
      <c r="Q30" s="80" t="s">
        <v>886</v>
      </c>
      <c r="R30" s="80"/>
      <c r="S30" s="80"/>
      <c r="T30" s="80" t="s">
        <v>534</v>
      </c>
      <c r="U30" s="80"/>
      <c r="V30" s="84" t="s">
        <v>276</v>
      </c>
      <c r="W30" s="82">
        <v>43782.394849537035</v>
      </c>
      <c r="X30" s="86">
        <v>43782</v>
      </c>
      <c r="Y30" s="88" t="s">
        <v>947</v>
      </c>
      <c r="Z30" s="84" t="s">
        <v>995</v>
      </c>
      <c r="AA30" s="80"/>
      <c r="AB30" s="80"/>
      <c r="AC30" s="88" t="s">
        <v>1048</v>
      </c>
      <c r="AD30" s="80"/>
      <c r="AE30" s="80" t="b">
        <v>0</v>
      </c>
      <c r="AF30" s="80">
        <v>0</v>
      </c>
      <c r="AG30" s="88" t="s">
        <v>293</v>
      </c>
      <c r="AH30" s="80" t="b">
        <v>0</v>
      </c>
      <c r="AI30" s="80" t="s">
        <v>298</v>
      </c>
      <c r="AJ30" s="80"/>
      <c r="AK30" s="88" t="s">
        <v>293</v>
      </c>
      <c r="AL30" s="80" t="b">
        <v>0</v>
      </c>
      <c r="AM30" s="80">
        <v>7</v>
      </c>
      <c r="AN30" s="88" t="s">
        <v>1086</v>
      </c>
      <c r="AO30" s="80" t="s">
        <v>304</v>
      </c>
      <c r="AP30" s="80" t="b">
        <v>0</v>
      </c>
      <c r="AQ30" s="88" t="s">
        <v>1086</v>
      </c>
      <c r="AR30" s="80" t="s">
        <v>197</v>
      </c>
      <c r="AS30" s="80">
        <v>0</v>
      </c>
      <c r="AT30" s="80">
        <v>0</v>
      </c>
      <c r="AU30" s="80"/>
      <c r="AV30" s="80"/>
      <c r="AW30" s="80"/>
      <c r="AX30" s="80"/>
      <c r="AY30" s="80"/>
      <c r="AZ30" s="80"/>
      <c r="BA30" s="80"/>
      <c r="BB30" s="80"/>
      <c r="BC30" s="80">
        <v>2</v>
      </c>
      <c r="BD30" s="79" t="str">
        <f>REPLACE(INDEX(GroupVertices[Group],MATCH(Edges37[[#This Row],[Vertex 1]],GroupVertices[Vertex],0)),1,1,"")</f>
        <v>2</v>
      </c>
      <c r="BE30" s="79" t="str">
        <f>REPLACE(INDEX(GroupVertices[Group],MATCH(Edges37[[#This Row],[Vertex 2]],GroupVertices[Vertex],0)),1,1,"")</f>
        <v>2</v>
      </c>
      <c r="BF30" s="48"/>
      <c r="BG30" s="49"/>
      <c r="BH30" s="48"/>
      <c r="BI30" s="49"/>
      <c r="BJ30" s="48"/>
      <c r="BK30" s="49"/>
      <c r="BL30" s="48"/>
      <c r="BM30" s="49"/>
      <c r="BN30" s="48"/>
    </row>
    <row r="31" spans="1:66" ht="15">
      <c r="A31" s="65" t="s">
        <v>240</v>
      </c>
      <c r="B31" s="65" t="s">
        <v>878</v>
      </c>
      <c r="C31" s="66"/>
      <c r="D31" s="67"/>
      <c r="E31" s="68"/>
      <c r="F31" s="69"/>
      <c r="G31" s="66"/>
      <c r="H31" s="70"/>
      <c r="I31" s="71"/>
      <c r="J31" s="71"/>
      <c r="K31" s="34" t="s">
        <v>65</v>
      </c>
      <c r="L31" s="78">
        <v>31</v>
      </c>
      <c r="M31" s="78"/>
      <c r="N31" s="73"/>
      <c r="O31" s="80" t="s">
        <v>258</v>
      </c>
      <c r="P31" s="82">
        <v>43782.394849537035</v>
      </c>
      <c r="Q31" s="80" t="s">
        <v>886</v>
      </c>
      <c r="R31" s="80"/>
      <c r="S31" s="80"/>
      <c r="T31" s="80" t="s">
        <v>534</v>
      </c>
      <c r="U31" s="80"/>
      <c r="V31" s="84" t="s">
        <v>276</v>
      </c>
      <c r="W31" s="82">
        <v>43782.394849537035</v>
      </c>
      <c r="X31" s="86">
        <v>43782</v>
      </c>
      <c r="Y31" s="88" t="s">
        <v>947</v>
      </c>
      <c r="Z31" s="84" t="s">
        <v>995</v>
      </c>
      <c r="AA31" s="80"/>
      <c r="AB31" s="80"/>
      <c r="AC31" s="88" t="s">
        <v>1048</v>
      </c>
      <c r="AD31" s="80"/>
      <c r="AE31" s="80" t="b">
        <v>0</v>
      </c>
      <c r="AF31" s="80">
        <v>0</v>
      </c>
      <c r="AG31" s="88" t="s">
        <v>293</v>
      </c>
      <c r="AH31" s="80" t="b">
        <v>0</v>
      </c>
      <c r="AI31" s="80" t="s">
        <v>298</v>
      </c>
      <c r="AJ31" s="80"/>
      <c r="AK31" s="88" t="s">
        <v>293</v>
      </c>
      <c r="AL31" s="80" t="b">
        <v>0</v>
      </c>
      <c r="AM31" s="80">
        <v>7</v>
      </c>
      <c r="AN31" s="88" t="s">
        <v>1086</v>
      </c>
      <c r="AO31" s="80" t="s">
        <v>304</v>
      </c>
      <c r="AP31" s="80" t="b">
        <v>0</v>
      </c>
      <c r="AQ31" s="88" t="s">
        <v>1086</v>
      </c>
      <c r="AR31" s="80" t="s">
        <v>197</v>
      </c>
      <c r="AS31" s="80">
        <v>0</v>
      </c>
      <c r="AT31" s="80">
        <v>0</v>
      </c>
      <c r="AU31" s="80"/>
      <c r="AV31" s="80"/>
      <c r="AW31" s="80"/>
      <c r="AX31" s="80"/>
      <c r="AY31" s="80"/>
      <c r="AZ31" s="80"/>
      <c r="BA31" s="80"/>
      <c r="BB31" s="80"/>
      <c r="BC31" s="80">
        <v>2</v>
      </c>
      <c r="BD31" s="79" t="str">
        <f>REPLACE(INDEX(GroupVertices[Group],MATCH(Edges37[[#This Row],[Vertex 1]],GroupVertices[Vertex],0)),1,1,"")</f>
        <v>2</v>
      </c>
      <c r="BE31" s="79" t="str">
        <f>REPLACE(INDEX(GroupVertices[Group],MATCH(Edges37[[#This Row],[Vertex 2]],GroupVertices[Vertex],0)),1,1,"")</f>
        <v>2</v>
      </c>
      <c r="BF31" s="48">
        <v>2</v>
      </c>
      <c r="BG31" s="49">
        <v>5.882352941176471</v>
      </c>
      <c r="BH31" s="48">
        <v>1</v>
      </c>
      <c r="BI31" s="49">
        <v>2.9411764705882355</v>
      </c>
      <c r="BJ31" s="48">
        <v>0</v>
      </c>
      <c r="BK31" s="49">
        <v>0</v>
      </c>
      <c r="BL31" s="48">
        <v>31</v>
      </c>
      <c r="BM31" s="49">
        <v>91.17647058823529</v>
      </c>
      <c r="BN31" s="48">
        <v>34</v>
      </c>
    </row>
    <row r="32" spans="1:66" ht="15">
      <c r="A32" s="65" t="s">
        <v>240</v>
      </c>
      <c r="B32" s="65" t="s">
        <v>253</v>
      </c>
      <c r="C32" s="66"/>
      <c r="D32" s="67"/>
      <c r="E32" s="68"/>
      <c r="F32" s="69"/>
      <c r="G32" s="66"/>
      <c r="H32" s="70"/>
      <c r="I32" s="71"/>
      <c r="J32" s="71"/>
      <c r="K32" s="34" t="s">
        <v>65</v>
      </c>
      <c r="L32" s="78">
        <v>32</v>
      </c>
      <c r="M32" s="78"/>
      <c r="N32" s="73"/>
      <c r="O32" s="80" t="s">
        <v>257</v>
      </c>
      <c r="P32" s="82">
        <v>43782.65076388889</v>
      </c>
      <c r="Q32" s="80" t="s">
        <v>887</v>
      </c>
      <c r="R32" s="80"/>
      <c r="S32" s="80"/>
      <c r="T32" s="80" t="s">
        <v>534</v>
      </c>
      <c r="U32" s="80"/>
      <c r="V32" s="84" t="s">
        <v>276</v>
      </c>
      <c r="W32" s="82">
        <v>43782.65076388889</v>
      </c>
      <c r="X32" s="86">
        <v>43782</v>
      </c>
      <c r="Y32" s="88" t="s">
        <v>948</v>
      </c>
      <c r="Z32" s="84" t="s">
        <v>996</v>
      </c>
      <c r="AA32" s="80"/>
      <c r="AB32" s="80"/>
      <c r="AC32" s="88" t="s">
        <v>1049</v>
      </c>
      <c r="AD32" s="80"/>
      <c r="AE32" s="80" t="b">
        <v>0</v>
      </c>
      <c r="AF32" s="80">
        <v>0</v>
      </c>
      <c r="AG32" s="88" t="s">
        <v>293</v>
      </c>
      <c r="AH32" s="80" t="b">
        <v>0</v>
      </c>
      <c r="AI32" s="80" t="s">
        <v>298</v>
      </c>
      <c r="AJ32" s="80"/>
      <c r="AK32" s="88" t="s">
        <v>293</v>
      </c>
      <c r="AL32" s="80" t="b">
        <v>0</v>
      </c>
      <c r="AM32" s="80">
        <v>13</v>
      </c>
      <c r="AN32" s="88" t="s">
        <v>1087</v>
      </c>
      <c r="AO32" s="80" t="s">
        <v>304</v>
      </c>
      <c r="AP32" s="80" t="b">
        <v>0</v>
      </c>
      <c r="AQ32" s="88" t="s">
        <v>1087</v>
      </c>
      <c r="AR32" s="80" t="s">
        <v>197</v>
      </c>
      <c r="AS32" s="80">
        <v>0</v>
      </c>
      <c r="AT32" s="80">
        <v>0</v>
      </c>
      <c r="AU32" s="80"/>
      <c r="AV32" s="80"/>
      <c r="AW32" s="80"/>
      <c r="AX32" s="80"/>
      <c r="AY32" s="80"/>
      <c r="AZ32" s="80"/>
      <c r="BA32" s="80"/>
      <c r="BB32" s="80"/>
      <c r="BC32" s="80">
        <v>2</v>
      </c>
      <c r="BD32" s="79" t="str">
        <f>REPLACE(INDEX(GroupVertices[Group],MATCH(Edges37[[#This Row],[Vertex 1]],GroupVertices[Vertex],0)),1,1,"")</f>
        <v>2</v>
      </c>
      <c r="BE32" s="79" t="str">
        <f>REPLACE(INDEX(GroupVertices[Group],MATCH(Edges37[[#This Row],[Vertex 2]],GroupVertices[Vertex],0)),1,1,"")</f>
        <v>2</v>
      </c>
      <c r="BF32" s="48"/>
      <c r="BG32" s="49"/>
      <c r="BH32" s="48"/>
      <c r="BI32" s="49"/>
      <c r="BJ32" s="48"/>
      <c r="BK32" s="49"/>
      <c r="BL32" s="48"/>
      <c r="BM32" s="49"/>
      <c r="BN32" s="48"/>
    </row>
    <row r="33" spans="1:66" ht="15">
      <c r="A33" s="65" t="s">
        <v>240</v>
      </c>
      <c r="B33" s="65" t="s">
        <v>878</v>
      </c>
      <c r="C33" s="66"/>
      <c r="D33" s="67"/>
      <c r="E33" s="68"/>
      <c r="F33" s="69"/>
      <c r="G33" s="66"/>
      <c r="H33" s="70"/>
      <c r="I33" s="71"/>
      <c r="J33" s="71"/>
      <c r="K33" s="34" t="s">
        <v>65</v>
      </c>
      <c r="L33" s="78">
        <v>33</v>
      </c>
      <c r="M33" s="78"/>
      <c r="N33" s="73"/>
      <c r="O33" s="80" t="s">
        <v>258</v>
      </c>
      <c r="P33" s="82">
        <v>43782.65076388889</v>
      </c>
      <c r="Q33" s="80" t="s">
        <v>887</v>
      </c>
      <c r="R33" s="80"/>
      <c r="S33" s="80"/>
      <c r="T33" s="80" t="s">
        <v>534</v>
      </c>
      <c r="U33" s="80"/>
      <c r="V33" s="84" t="s">
        <v>276</v>
      </c>
      <c r="W33" s="82">
        <v>43782.65076388889</v>
      </c>
      <c r="X33" s="86">
        <v>43782</v>
      </c>
      <c r="Y33" s="88" t="s">
        <v>948</v>
      </c>
      <c r="Z33" s="84" t="s">
        <v>996</v>
      </c>
      <c r="AA33" s="80"/>
      <c r="AB33" s="80"/>
      <c r="AC33" s="88" t="s">
        <v>1049</v>
      </c>
      <c r="AD33" s="80"/>
      <c r="AE33" s="80" t="b">
        <v>0</v>
      </c>
      <c r="AF33" s="80">
        <v>0</v>
      </c>
      <c r="AG33" s="88" t="s">
        <v>293</v>
      </c>
      <c r="AH33" s="80" t="b">
        <v>0</v>
      </c>
      <c r="AI33" s="80" t="s">
        <v>298</v>
      </c>
      <c r="AJ33" s="80"/>
      <c r="AK33" s="88" t="s">
        <v>293</v>
      </c>
      <c r="AL33" s="80" t="b">
        <v>0</v>
      </c>
      <c r="AM33" s="80">
        <v>13</v>
      </c>
      <c r="AN33" s="88" t="s">
        <v>1087</v>
      </c>
      <c r="AO33" s="80" t="s">
        <v>304</v>
      </c>
      <c r="AP33" s="80" t="b">
        <v>0</v>
      </c>
      <c r="AQ33" s="88" t="s">
        <v>1087</v>
      </c>
      <c r="AR33" s="80" t="s">
        <v>197</v>
      </c>
      <c r="AS33" s="80">
        <v>0</v>
      </c>
      <c r="AT33" s="80">
        <v>0</v>
      </c>
      <c r="AU33" s="80"/>
      <c r="AV33" s="80"/>
      <c r="AW33" s="80"/>
      <c r="AX33" s="80"/>
      <c r="AY33" s="80"/>
      <c r="AZ33" s="80"/>
      <c r="BA33" s="80"/>
      <c r="BB33" s="80"/>
      <c r="BC33" s="80">
        <v>2</v>
      </c>
      <c r="BD33" s="79" t="str">
        <f>REPLACE(INDEX(GroupVertices[Group],MATCH(Edges37[[#This Row],[Vertex 1]],GroupVertices[Vertex],0)),1,1,"")</f>
        <v>2</v>
      </c>
      <c r="BE33" s="79" t="str">
        <f>REPLACE(INDEX(GroupVertices[Group],MATCH(Edges37[[#This Row],[Vertex 2]],GroupVertices[Vertex],0)),1,1,"")</f>
        <v>2</v>
      </c>
      <c r="BF33" s="48">
        <v>0</v>
      </c>
      <c r="BG33" s="49">
        <v>0</v>
      </c>
      <c r="BH33" s="48">
        <v>0</v>
      </c>
      <c r="BI33" s="49">
        <v>0</v>
      </c>
      <c r="BJ33" s="48">
        <v>0</v>
      </c>
      <c r="BK33" s="49">
        <v>0</v>
      </c>
      <c r="BL33" s="48">
        <v>42</v>
      </c>
      <c r="BM33" s="49">
        <v>100</v>
      </c>
      <c r="BN33" s="48">
        <v>42</v>
      </c>
    </row>
    <row r="34" spans="1:66" ht="15">
      <c r="A34" s="65" t="s">
        <v>236</v>
      </c>
      <c r="B34" s="65" t="s">
        <v>253</v>
      </c>
      <c r="C34" s="66"/>
      <c r="D34" s="67"/>
      <c r="E34" s="68"/>
      <c r="F34" s="69"/>
      <c r="G34" s="66"/>
      <c r="H34" s="70"/>
      <c r="I34" s="71"/>
      <c r="J34" s="71"/>
      <c r="K34" s="34" t="s">
        <v>65</v>
      </c>
      <c r="L34" s="78">
        <v>34</v>
      </c>
      <c r="M34" s="78"/>
      <c r="N34" s="73"/>
      <c r="O34" s="80" t="s">
        <v>257</v>
      </c>
      <c r="P34" s="82">
        <v>43782.40849537037</v>
      </c>
      <c r="Q34" s="80" t="s">
        <v>886</v>
      </c>
      <c r="R34" s="80"/>
      <c r="S34" s="80"/>
      <c r="T34" s="80" t="s">
        <v>534</v>
      </c>
      <c r="U34" s="80"/>
      <c r="V34" s="84" t="s">
        <v>272</v>
      </c>
      <c r="W34" s="82">
        <v>43782.40849537037</v>
      </c>
      <c r="X34" s="86">
        <v>43782</v>
      </c>
      <c r="Y34" s="88" t="s">
        <v>949</v>
      </c>
      <c r="Z34" s="84" t="s">
        <v>997</v>
      </c>
      <c r="AA34" s="80"/>
      <c r="AB34" s="80"/>
      <c r="AC34" s="88" t="s">
        <v>1050</v>
      </c>
      <c r="AD34" s="80"/>
      <c r="AE34" s="80" t="b">
        <v>0</v>
      </c>
      <c r="AF34" s="80">
        <v>0</v>
      </c>
      <c r="AG34" s="88" t="s">
        <v>293</v>
      </c>
      <c r="AH34" s="80" t="b">
        <v>0</v>
      </c>
      <c r="AI34" s="80" t="s">
        <v>298</v>
      </c>
      <c r="AJ34" s="80"/>
      <c r="AK34" s="88" t="s">
        <v>293</v>
      </c>
      <c r="AL34" s="80" t="b">
        <v>0</v>
      </c>
      <c r="AM34" s="80">
        <v>7</v>
      </c>
      <c r="AN34" s="88" t="s">
        <v>1086</v>
      </c>
      <c r="AO34" s="80" t="s">
        <v>304</v>
      </c>
      <c r="AP34" s="80" t="b">
        <v>0</v>
      </c>
      <c r="AQ34" s="88" t="s">
        <v>1086</v>
      </c>
      <c r="AR34" s="80" t="s">
        <v>197</v>
      </c>
      <c r="AS34" s="80">
        <v>0</v>
      </c>
      <c r="AT34" s="80">
        <v>0</v>
      </c>
      <c r="AU34" s="80"/>
      <c r="AV34" s="80"/>
      <c r="AW34" s="80"/>
      <c r="AX34" s="80"/>
      <c r="AY34" s="80"/>
      <c r="AZ34" s="80"/>
      <c r="BA34" s="80"/>
      <c r="BB34" s="80"/>
      <c r="BC34" s="80">
        <v>2</v>
      </c>
      <c r="BD34" s="79" t="str">
        <f>REPLACE(INDEX(GroupVertices[Group],MATCH(Edges37[[#This Row],[Vertex 1]],GroupVertices[Vertex],0)),1,1,"")</f>
        <v>2</v>
      </c>
      <c r="BE34" s="79" t="str">
        <f>REPLACE(INDEX(GroupVertices[Group],MATCH(Edges37[[#This Row],[Vertex 2]],GroupVertices[Vertex],0)),1,1,"")</f>
        <v>2</v>
      </c>
      <c r="BF34" s="48"/>
      <c r="BG34" s="49"/>
      <c r="BH34" s="48"/>
      <c r="BI34" s="49"/>
      <c r="BJ34" s="48"/>
      <c r="BK34" s="49"/>
      <c r="BL34" s="48"/>
      <c r="BM34" s="49"/>
      <c r="BN34" s="48"/>
    </row>
    <row r="35" spans="1:66" ht="15">
      <c r="A35" s="65" t="s">
        <v>236</v>
      </c>
      <c r="B35" s="65" t="s">
        <v>878</v>
      </c>
      <c r="C35" s="66"/>
      <c r="D35" s="67"/>
      <c r="E35" s="68"/>
      <c r="F35" s="69"/>
      <c r="G35" s="66"/>
      <c r="H35" s="70"/>
      <c r="I35" s="71"/>
      <c r="J35" s="71"/>
      <c r="K35" s="34" t="s">
        <v>65</v>
      </c>
      <c r="L35" s="78">
        <v>35</v>
      </c>
      <c r="M35" s="78"/>
      <c r="N35" s="73"/>
      <c r="O35" s="80" t="s">
        <v>258</v>
      </c>
      <c r="P35" s="82">
        <v>43782.40849537037</v>
      </c>
      <c r="Q35" s="80" t="s">
        <v>886</v>
      </c>
      <c r="R35" s="80"/>
      <c r="S35" s="80"/>
      <c r="T35" s="80" t="s">
        <v>534</v>
      </c>
      <c r="U35" s="80"/>
      <c r="V35" s="84" t="s">
        <v>272</v>
      </c>
      <c r="W35" s="82">
        <v>43782.40849537037</v>
      </c>
      <c r="X35" s="86">
        <v>43782</v>
      </c>
      <c r="Y35" s="88" t="s">
        <v>949</v>
      </c>
      <c r="Z35" s="84" t="s">
        <v>997</v>
      </c>
      <c r="AA35" s="80"/>
      <c r="AB35" s="80"/>
      <c r="AC35" s="88" t="s">
        <v>1050</v>
      </c>
      <c r="AD35" s="80"/>
      <c r="AE35" s="80" t="b">
        <v>0</v>
      </c>
      <c r="AF35" s="80">
        <v>0</v>
      </c>
      <c r="AG35" s="88" t="s">
        <v>293</v>
      </c>
      <c r="AH35" s="80" t="b">
        <v>0</v>
      </c>
      <c r="AI35" s="80" t="s">
        <v>298</v>
      </c>
      <c r="AJ35" s="80"/>
      <c r="AK35" s="88" t="s">
        <v>293</v>
      </c>
      <c r="AL35" s="80" t="b">
        <v>0</v>
      </c>
      <c r="AM35" s="80">
        <v>7</v>
      </c>
      <c r="AN35" s="88" t="s">
        <v>1086</v>
      </c>
      <c r="AO35" s="80" t="s">
        <v>304</v>
      </c>
      <c r="AP35" s="80" t="b">
        <v>0</v>
      </c>
      <c r="AQ35" s="88" t="s">
        <v>1086</v>
      </c>
      <c r="AR35" s="80" t="s">
        <v>197</v>
      </c>
      <c r="AS35" s="80">
        <v>0</v>
      </c>
      <c r="AT35" s="80">
        <v>0</v>
      </c>
      <c r="AU35" s="80"/>
      <c r="AV35" s="80"/>
      <c r="AW35" s="80"/>
      <c r="AX35" s="80"/>
      <c r="AY35" s="80"/>
      <c r="AZ35" s="80"/>
      <c r="BA35" s="80"/>
      <c r="BB35" s="80"/>
      <c r="BC35" s="80">
        <v>2</v>
      </c>
      <c r="BD35" s="79" t="str">
        <f>REPLACE(INDEX(GroupVertices[Group],MATCH(Edges37[[#This Row],[Vertex 1]],GroupVertices[Vertex],0)),1,1,"")</f>
        <v>2</v>
      </c>
      <c r="BE35" s="79" t="str">
        <f>REPLACE(INDEX(GroupVertices[Group],MATCH(Edges37[[#This Row],[Vertex 2]],GroupVertices[Vertex],0)),1,1,"")</f>
        <v>2</v>
      </c>
      <c r="BF35" s="48">
        <v>2</v>
      </c>
      <c r="BG35" s="49">
        <v>5.882352941176471</v>
      </c>
      <c r="BH35" s="48">
        <v>1</v>
      </c>
      <c r="BI35" s="49">
        <v>2.9411764705882355</v>
      </c>
      <c r="BJ35" s="48">
        <v>0</v>
      </c>
      <c r="BK35" s="49">
        <v>0</v>
      </c>
      <c r="BL35" s="48">
        <v>31</v>
      </c>
      <c r="BM35" s="49">
        <v>91.17647058823529</v>
      </c>
      <c r="BN35" s="48">
        <v>34</v>
      </c>
    </row>
    <row r="36" spans="1:66" ht="15">
      <c r="A36" s="65" t="s">
        <v>236</v>
      </c>
      <c r="B36" s="65" t="s">
        <v>253</v>
      </c>
      <c r="C36" s="66"/>
      <c r="D36" s="67"/>
      <c r="E36" s="68"/>
      <c r="F36" s="69"/>
      <c r="G36" s="66"/>
      <c r="H36" s="70"/>
      <c r="I36" s="71"/>
      <c r="J36" s="71"/>
      <c r="K36" s="34" t="s">
        <v>65</v>
      </c>
      <c r="L36" s="78">
        <v>36</v>
      </c>
      <c r="M36" s="78"/>
      <c r="N36" s="73"/>
      <c r="O36" s="80" t="s">
        <v>257</v>
      </c>
      <c r="P36" s="82">
        <v>43782.70118055555</v>
      </c>
      <c r="Q36" s="80" t="s">
        <v>887</v>
      </c>
      <c r="R36" s="80"/>
      <c r="S36" s="80"/>
      <c r="T36" s="80" t="s">
        <v>534</v>
      </c>
      <c r="U36" s="80"/>
      <c r="V36" s="84" t="s">
        <v>272</v>
      </c>
      <c r="W36" s="82">
        <v>43782.70118055555</v>
      </c>
      <c r="X36" s="86">
        <v>43782</v>
      </c>
      <c r="Y36" s="88" t="s">
        <v>950</v>
      </c>
      <c r="Z36" s="84" t="s">
        <v>998</v>
      </c>
      <c r="AA36" s="80"/>
      <c r="AB36" s="80"/>
      <c r="AC36" s="88" t="s">
        <v>1051</v>
      </c>
      <c r="AD36" s="80"/>
      <c r="AE36" s="80" t="b">
        <v>0</v>
      </c>
      <c r="AF36" s="80">
        <v>0</v>
      </c>
      <c r="AG36" s="88" t="s">
        <v>293</v>
      </c>
      <c r="AH36" s="80" t="b">
        <v>0</v>
      </c>
      <c r="AI36" s="80" t="s">
        <v>298</v>
      </c>
      <c r="AJ36" s="80"/>
      <c r="AK36" s="88" t="s">
        <v>293</v>
      </c>
      <c r="AL36" s="80" t="b">
        <v>0</v>
      </c>
      <c r="AM36" s="80">
        <v>13</v>
      </c>
      <c r="AN36" s="88" t="s">
        <v>1087</v>
      </c>
      <c r="AO36" s="80" t="s">
        <v>304</v>
      </c>
      <c r="AP36" s="80" t="b">
        <v>0</v>
      </c>
      <c r="AQ36" s="88" t="s">
        <v>1087</v>
      </c>
      <c r="AR36" s="80" t="s">
        <v>197</v>
      </c>
      <c r="AS36" s="80">
        <v>0</v>
      </c>
      <c r="AT36" s="80">
        <v>0</v>
      </c>
      <c r="AU36" s="80"/>
      <c r="AV36" s="80"/>
      <c r="AW36" s="80"/>
      <c r="AX36" s="80"/>
      <c r="AY36" s="80"/>
      <c r="AZ36" s="80"/>
      <c r="BA36" s="80"/>
      <c r="BB36" s="80"/>
      <c r="BC36" s="80">
        <v>2</v>
      </c>
      <c r="BD36" s="79" t="str">
        <f>REPLACE(INDEX(GroupVertices[Group],MATCH(Edges37[[#This Row],[Vertex 1]],GroupVertices[Vertex],0)),1,1,"")</f>
        <v>2</v>
      </c>
      <c r="BE36" s="79" t="str">
        <f>REPLACE(INDEX(GroupVertices[Group],MATCH(Edges37[[#This Row],[Vertex 2]],GroupVertices[Vertex],0)),1,1,"")</f>
        <v>2</v>
      </c>
      <c r="BF36" s="48"/>
      <c r="BG36" s="49"/>
      <c r="BH36" s="48"/>
      <c r="BI36" s="49"/>
      <c r="BJ36" s="48"/>
      <c r="BK36" s="49"/>
      <c r="BL36" s="48"/>
      <c r="BM36" s="49"/>
      <c r="BN36" s="48"/>
    </row>
    <row r="37" spans="1:66" ht="15">
      <c r="A37" s="65" t="s">
        <v>236</v>
      </c>
      <c r="B37" s="65" t="s">
        <v>878</v>
      </c>
      <c r="C37" s="66"/>
      <c r="D37" s="67"/>
      <c r="E37" s="68"/>
      <c r="F37" s="69"/>
      <c r="G37" s="66"/>
      <c r="H37" s="70"/>
      <c r="I37" s="71"/>
      <c r="J37" s="71"/>
      <c r="K37" s="34" t="s">
        <v>65</v>
      </c>
      <c r="L37" s="78">
        <v>37</v>
      </c>
      <c r="M37" s="78"/>
      <c r="N37" s="73"/>
      <c r="O37" s="80" t="s">
        <v>258</v>
      </c>
      <c r="P37" s="82">
        <v>43782.70118055555</v>
      </c>
      <c r="Q37" s="80" t="s">
        <v>887</v>
      </c>
      <c r="R37" s="80"/>
      <c r="S37" s="80"/>
      <c r="T37" s="80" t="s">
        <v>534</v>
      </c>
      <c r="U37" s="80"/>
      <c r="V37" s="84" t="s">
        <v>272</v>
      </c>
      <c r="W37" s="82">
        <v>43782.70118055555</v>
      </c>
      <c r="X37" s="86">
        <v>43782</v>
      </c>
      <c r="Y37" s="88" t="s">
        <v>950</v>
      </c>
      <c r="Z37" s="84" t="s">
        <v>998</v>
      </c>
      <c r="AA37" s="80"/>
      <c r="AB37" s="80"/>
      <c r="AC37" s="88" t="s">
        <v>1051</v>
      </c>
      <c r="AD37" s="80"/>
      <c r="AE37" s="80" t="b">
        <v>0</v>
      </c>
      <c r="AF37" s="80">
        <v>0</v>
      </c>
      <c r="AG37" s="88" t="s">
        <v>293</v>
      </c>
      <c r="AH37" s="80" t="b">
        <v>0</v>
      </c>
      <c r="AI37" s="80" t="s">
        <v>298</v>
      </c>
      <c r="AJ37" s="80"/>
      <c r="AK37" s="88" t="s">
        <v>293</v>
      </c>
      <c r="AL37" s="80" t="b">
        <v>0</v>
      </c>
      <c r="AM37" s="80">
        <v>13</v>
      </c>
      <c r="AN37" s="88" t="s">
        <v>1087</v>
      </c>
      <c r="AO37" s="80" t="s">
        <v>304</v>
      </c>
      <c r="AP37" s="80" t="b">
        <v>0</v>
      </c>
      <c r="AQ37" s="88" t="s">
        <v>1087</v>
      </c>
      <c r="AR37" s="80" t="s">
        <v>197</v>
      </c>
      <c r="AS37" s="80">
        <v>0</v>
      </c>
      <c r="AT37" s="80">
        <v>0</v>
      </c>
      <c r="AU37" s="80"/>
      <c r="AV37" s="80"/>
      <c r="AW37" s="80"/>
      <c r="AX37" s="80"/>
      <c r="AY37" s="80"/>
      <c r="AZ37" s="80"/>
      <c r="BA37" s="80"/>
      <c r="BB37" s="80"/>
      <c r="BC37" s="80">
        <v>2</v>
      </c>
      <c r="BD37" s="79" t="str">
        <f>REPLACE(INDEX(GroupVertices[Group],MATCH(Edges37[[#This Row],[Vertex 1]],GroupVertices[Vertex],0)),1,1,"")</f>
        <v>2</v>
      </c>
      <c r="BE37" s="79" t="str">
        <f>REPLACE(INDEX(GroupVertices[Group],MATCH(Edges37[[#This Row],[Vertex 2]],GroupVertices[Vertex],0)),1,1,"")</f>
        <v>2</v>
      </c>
      <c r="BF37" s="48">
        <v>0</v>
      </c>
      <c r="BG37" s="49">
        <v>0</v>
      </c>
      <c r="BH37" s="48">
        <v>0</v>
      </c>
      <c r="BI37" s="49">
        <v>0</v>
      </c>
      <c r="BJ37" s="48">
        <v>0</v>
      </c>
      <c r="BK37" s="49">
        <v>0</v>
      </c>
      <c r="BL37" s="48">
        <v>42</v>
      </c>
      <c r="BM37" s="49">
        <v>100</v>
      </c>
      <c r="BN37" s="48">
        <v>42</v>
      </c>
    </row>
    <row r="38" spans="1:66" ht="15">
      <c r="A38" s="65" t="s">
        <v>872</v>
      </c>
      <c r="B38" s="65" t="s">
        <v>253</v>
      </c>
      <c r="C38" s="66"/>
      <c r="D38" s="67"/>
      <c r="E38" s="68"/>
      <c r="F38" s="69"/>
      <c r="G38" s="66"/>
      <c r="H38" s="70"/>
      <c r="I38" s="71"/>
      <c r="J38" s="71"/>
      <c r="K38" s="34" t="s">
        <v>65</v>
      </c>
      <c r="L38" s="78">
        <v>38</v>
      </c>
      <c r="M38" s="78"/>
      <c r="N38" s="73"/>
      <c r="O38" s="80" t="s">
        <v>257</v>
      </c>
      <c r="P38" s="82">
        <v>43782.75193287037</v>
      </c>
      <c r="Q38" s="80" t="s">
        <v>886</v>
      </c>
      <c r="R38" s="80"/>
      <c r="S38" s="80"/>
      <c r="T38" s="80" t="s">
        <v>534</v>
      </c>
      <c r="U38" s="80"/>
      <c r="V38" s="84" t="s">
        <v>932</v>
      </c>
      <c r="W38" s="82">
        <v>43782.75193287037</v>
      </c>
      <c r="X38" s="86">
        <v>43782</v>
      </c>
      <c r="Y38" s="88" t="s">
        <v>951</v>
      </c>
      <c r="Z38" s="84" t="s">
        <v>999</v>
      </c>
      <c r="AA38" s="80"/>
      <c r="AB38" s="80"/>
      <c r="AC38" s="88" t="s">
        <v>1052</v>
      </c>
      <c r="AD38" s="80"/>
      <c r="AE38" s="80" t="b">
        <v>0</v>
      </c>
      <c r="AF38" s="80">
        <v>0</v>
      </c>
      <c r="AG38" s="88" t="s">
        <v>293</v>
      </c>
      <c r="AH38" s="80" t="b">
        <v>0</v>
      </c>
      <c r="AI38" s="80" t="s">
        <v>298</v>
      </c>
      <c r="AJ38" s="80"/>
      <c r="AK38" s="88" t="s">
        <v>293</v>
      </c>
      <c r="AL38" s="80" t="b">
        <v>0</v>
      </c>
      <c r="AM38" s="80">
        <v>7</v>
      </c>
      <c r="AN38" s="88" t="s">
        <v>1086</v>
      </c>
      <c r="AO38" s="80" t="s">
        <v>303</v>
      </c>
      <c r="AP38" s="80" t="b">
        <v>0</v>
      </c>
      <c r="AQ38" s="88" t="s">
        <v>1086</v>
      </c>
      <c r="AR38" s="80" t="s">
        <v>197</v>
      </c>
      <c r="AS38" s="80">
        <v>0</v>
      </c>
      <c r="AT38" s="80">
        <v>0</v>
      </c>
      <c r="AU38" s="80"/>
      <c r="AV38" s="80"/>
      <c r="AW38" s="80"/>
      <c r="AX38" s="80"/>
      <c r="AY38" s="80"/>
      <c r="AZ38" s="80"/>
      <c r="BA38" s="80"/>
      <c r="BB38" s="80"/>
      <c r="BC38" s="80">
        <v>1</v>
      </c>
      <c r="BD38" s="79" t="str">
        <f>REPLACE(INDEX(GroupVertices[Group],MATCH(Edges37[[#This Row],[Vertex 1]],GroupVertices[Vertex],0)),1,1,"")</f>
        <v>2</v>
      </c>
      <c r="BE38" s="79" t="str">
        <f>REPLACE(INDEX(GroupVertices[Group],MATCH(Edges37[[#This Row],[Vertex 2]],GroupVertices[Vertex],0)),1,1,"")</f>
        <v>2</v>
      </c>
      <c r="BF38" s="48"/>
      <c r="BG38" s="49"/>
      <c r="BH38" s="48"/>
      <c r="BI38" s="49"/>
      <c r="BJ38" s="48"/>
      <c r="BK38" s="49"/>
      <c r="BL38" s="48"/>
      <c r="BM38" s="49"/>
      <c r="BN38" s="48"/>
    </row>
    <row r="39" spans="1:66" ht="15">
      <c r="A39" s="65" t="s">
        <v>872</v>
      </c>
      <c r="B39" s="65" t="s">
        <v>878</v>
      </c>
      <c r="C39" s="66"/>
      <c r="D39" s="67"/>
      <c r="E39" s="68"/>
      <c r="F39" s="69"/>
      <c r="G39" s="66"/>
      <c r="H39" s="70"/>
      <c r="I39" s="71"/>
      <c r="J39" s="71"/>
      <c r="K39" s="34" t="s">
        <v>65</v>
      </c>
      <c r="L39" s="78">
        <v>39</v>
      </c>
      <c r="M39" s="78"/>
      <c r="N39" s="73"/>
      <c r="O39" s="80" t="s">
        <v>258</v>
      </c>
      <c r="P39" s="82">
        <v>43782.75193287037</v>
      </c>
      <c r="Q39" s="80" t="s">
        <v>886</v>
      </c>
      <c r="R39" s="80"/>
      <c r="S39" s="80"/>
      <c r="T39" s="80" t="s">
        <v>534</v>
      </c>
      <c r="U39" s="80"/>
      <c r="V39" s="84" t="s">
        <v>932</v>
      </c>
      <c r="W39" s="82">
        <v>43782.75193287037</v>
      </c>
      <c r="X39" s="86">
        <v>43782</v>
      </c>
      <c r="Y39" s="88" t="s">
        <v>951</v>
      </c>
      <c r="Z39" s="84" t="s">
        <v>999</v>
      </c>
      <c r="AA39" s="80"/>
      <c r="AB39" s="80"/>
      <c r="AC39" s="88" t="s">
        <v>1052</v>
      </c>
      <c r="AD39" s="80"/>
      <c r="AE39" s="80" t="b">
        <v>0</v>
      </c>
      <c r="AF39" s="80">
        <v>0</v>
      </c>
      <c r="AG39" s="88" t="s">
        <v>293</v>
      </c>
      <c r="AH39" s="80" t="b">
        <v>0</v>
      </c>
      <c r="AI39" s="80" t="s">
        <v>298</v>
      </c>
      <c r="AJ39" s="80"/>
      <c r="AK39" s="88" t="s">
        <v>293</v>
      </c>
      <c r="AL39" s="80" t="b">
        <v>0</v>
      </c>
      <c r="AM39" s="80">
        <v>7</v>
      </c>
      <c r="AN39" s="88" t="s">
        <v>1086</v>
      </c>
      <c r="AO39" s="80" t="s">
        <v>303</v>
      </c>
      <c r="AP39" s="80" t="b">
        <v>0</v>
      </c>
      <c r="AQ39" s="88" t="s">
        <v>1086</v>
      </c>
      <c r="AR39" s="80" t="s">
        <v>197</v>
      </c>
      <c r="AS39" s="80">
        <v>0</v>
      </c>
      <c r="AT39" s="80">
        <v>0</v>
      </c>
      <c r="AU39" s="80"/>
      <c r="AV39" s="80"/>
      <c r="AW39" s="80"/>
      <c r="AX39" s="80"/>
      <c r="AY39" s="80"/>
      <c r="AZ39" s="80"/>
      <c r="BA39" s="80"/>
      <c r="BB39" s="80"/>
      <c r="BC39" s="80">
        <v>1</v>
      </c>
      <c r="BD39" s="79" t="str">
        <f>REPLACE(INDEX(GroupVertices[Group],MATCH(Edges37[[#This Row],[Vertex 1]],GroupVertices[Vertex],0)),1,1,"")</f>
        <v>2</v>
      </c>
      <c r="BE39" s="79" t="str">
        <f>REPLACE(INDEX(GroupVertices[Group],MATCH(Edges37[[#This Row],[Vertex 2]],GroupVertices[Vertex],0)),1,1,"")</f>
        <v>2</v>
      </c>
      <c r="BF39" s="48">
        <v>2</v>
      </c>
      <c r="BG39" s="49">
        <v>5.882352941176471</v>
      </c>
      <c r="BH39" s="48">
        <v>1</v>
      </c>
      <c r="BI39" s="49">
        <v>2.9411764705882355</v>
      </c>
      <c r="BJ39" s="48">
        <v>0</v>
      </c>
      <c r="BK39" s="49">
        <v>0</v>
      </c>
      <c r="BL39" s="48">
        <v>31</v>
      </c>
      <c r="BM39" s="49">
        <v>91.17647058823529</v>
      </c>
      <c r="BN39" s="48">
        <v>34</v>
      </c>
    </row>
    <row r="40" spans="1:66" ht="15">
      <c r="A40" s="65" t="s">
        <v>873</v>
      </c>
      <c r="B40" s="65" t="s">
        <v>253</v>
      </c>
      <c r="C40" s="66"/>
      <c r="D40" s="67"/>
      <c r="E40" s="68"/>
      <c r="F40" s="69"/>
      <c r="G40" s="66"/>
      <c r="H40" s="70"/>
      <c r="I40" s="71"/>
      <c r="J40" s="71"/>
      <c r="K40" s="34" t="s">
        <v>65</v>
      </c>
      <c r="L40" s="78">
        <v>40</v>
      </c>
      <c r="M40" s="78"/>
      <c r="N40" s="73"/>
      <c r="O40" s="80" t="s">
        <v>257</v>
      </c>
      <c r="P40" s="82">
        <v>43782.75556712963</v>
      </c>
      <c r="Q40" s="80" t="s">
        <v>887</v>
      </c>
      <c r="R40" s="80"/>
      <c r="S40" s="80"/>
      <c r="T40" s="80" t="s">
        <v>534</v>
      </c>
      <c r="U40" s="80"/>
      <c r="V40" s="84" t="s">
        <v>933</v>
      </c>
      <c r="W40" s="82">
        <v>43782.75556712963</v>
      </c>
      <c r="X40" s="86">
        <v>43782</v>
      </c>
      <c r="Y40" s="88" t="s">
        <v>952</v>
      </c>
      <c r="Z40" s="84" t="s">
        <v>1000</v>
      </c>
      <c r="AA40" s="80"/>
      <c r="AB40" s="80"/>
      <c r="AC40" s="88" t="s">
        <v>1053</v>
      </c>
      <c r="AD40" s="80"/>
      <c r="AE40" s="80" t="b">
        <v>0</v>
      </c>
      <c r="AF40" s="80">
        <v>0</v>
      </c>
      <c r="AG40" s="88" t="s">
        <v>293</v>
      </c>
      <c r="AH40" s="80" t="b">
        <v>0</v>
      </c>
      <c r="AI40" s="80" t="s">
        <v>298</v>
      </c>
      <c r="AJ40" s="80"/>
      <c r="AK40" s="88" t="s">
        <v>293</v>
      </c>
      <c r="AL40" s="80" t="b">
        <v>0</v>
      </c>
      <c r="AM40" s="80">
        <v>13</v>
      </c>
      <c r="AN40" s="88" t="s">
        <v>1087</v>
      </c>
      <c r="AO40" s="80" t="s">
        <v>301</v>
      </c>
      <c r="AP40" s="80" t="b">
        <v>0</v>
      </c>
      <c r="AQ40" s="88" t="s">
        <v>1087</v>
      </c>
      <c r="AR40" s="80" t="s">
        <v>197</v>
      </c>
      <c r="AS40" s="80">
        <v>0</v>
      </c>
      <c r="AT40" s="80">
        <v>0</v>
      </c>
      <c r="AU40" s="80"/>
      <c r="AV40" s="80"/>
      <c r="AW40" s="80"/>
      <c r="AX40" s="80"/>
      <c r="AY40" s="80"/>
      <c r="AZ40" s="80"/>
      <c r="BA40" s="80"/>
      <c r="BB40" s="80"/>
      <c r="BC40" s="80">
        <v>1</v>
      </c>
      <c r="BD40" s="79" t="str">
        <f>REPLACE(INDEX(GroupVertices[Group],MATCH(Edges37[[#This Row],[Vertex 1]],GroupVertices[Vertex],0)),1,1,"")</f>
        <v>2</v>
      </c>
      <c r="BE40" s="79" t="str">
        <f>REPLACE(INDEX(GroupVertices[Group],MATCH(Edges37[[#This Row],[Vertex 2]],GroupVertices[Vertex],0)),1,1,"")</f>
        <v>2</v>
      </c>
      <c r="BF40" s="48"/>
      <c r="BG40" s="49"/>
      <c r="BH40" s="48"/>
      <c r="BI40" s="49"/>
      <c r="BJ40" s="48"/>
      <c r="BK40" s="49"/>
      <c r="BL40" s="48"/>
      <c r="BM40" s="49"/>
      <c r="BN40" s="48"/>
    </row>
    <row r="41" spans="1:66" ht="15">
      <c r="A41" s="65" t="s">
        <v>873</v>
      </c>
      <c r="B41" s="65" t="s">
        <v>878</v>
      </c>
      <c r="C41" s="66"/>
      <c r="D41" s="67"/>
      <c r="E41" s="68"/>
      <c r="F41" s="69"/>
      <c r="G41" s="66"/>
      <c r="H41" s="70"/>
      <c r="I41" s="71"/>
      <c r="J41" s="71"/>
      <c r="K41" s="34" t="s">
        <v>65</v>
      </c>
      <c r="L41" s="78">
        <v>41</v>
      </c>
      <c r="M41" s="78"/>
      <c r="N41" s="73"/>
      <c r="O41" s="80" t="s">
        <v>258</v>
      </c>
      <c r="P41" s="82">
        <v>43782.75556712963</v>
      </c>
      <c r="Q41" s="80" t="s">
        <v>887</v>
      </c>
      <c r="R41" s="80"/>
      <c r="S41" s="80"/>
      <c r="T41" s="80" t="s">
        <v>534</v>
      </c>
      <c r="U41" s="80"/>
      <c r="V41" s="84" t="s">
        <v>933</v>
      </c>
      <c r="W41" s="82">
        <v>43782.75556712963</v>
      </c>
      <c r="X41" s="86">
        <v>43782</v>
      </c>
      <c r="Y41" s="88" t="s">
        <v>952</v>
      </c>
      <c r="Z41" s="84" t="s">
        <v>1000</v>
      </c>
      <c r="AA41" s="80"/>
      <c r="AB41" s="80"/>
      <c r="AC41" s="88" t="s">
        <v>1053</v>
      </c>
      <c r="AD41" s="80"/>
      <c r="AE41" s="80" t="b">
        <v>0</v>
      </c>
      <c r="AF41" s="80">
        <v>0</v>
      </c>
      <c r="AG41" s="88" t="s">
        <v>293</v>
      </c>
      <c r="AH41" s="80" t="b">
        <v>0</v>
      </c>
      <c r="AI41" s="80" t="s">
        <v>298</v>
      </c>
      <c r="AJ41" s="80"/>
      <c r="AK41" s="88" t="s">
        <v>293</v>
      </c>
      <c r="AL41" s="80" t="b">
        <v>0</v>
      </c>
      <c r="AM41" s="80">
        <v>13</v>
      </c>
      <c r="AN41" s="88" t="s">
        <v>1087</v>
      </c>
      <c r="AO41" s="80" t="s">
        <v>301</v>
      </c>
      <c r="AP41" s="80" t="b">
        <v>0</v>
      </c>
      <c r="AQ41" s="88" t="s">
        <v>1087</v>
      </c>
      <c r="AR41" s="80" t="s">
        <v>197</v>
      </c>
      <c r="AS41" s="80">
        <v>0</v>
      </c>
      <c r="AT41" s="80">
        <v>0</v>
      </c>
      <c r="AU41" s="80"/>
      <c r="AV41" s="80"/>
      <c r="AW41" s="80"/>
      <c r="AX41" s="80"/>
      <c r="AY41" s="80"/>
      <c r="AZ41" s="80"/>
      <c r="BA41" s="80"/>
      <c r="BB41" s="80"/>
      <c r="BC41" s="80">
        <v>1</v>
      </c>
      <c r="BD41" s="79" t="str">
        <f>REPLACE(INDEX(GroupVertices[Group],MATCH(Edges37[[#This Row],[Vertex 1]],GroupVertices[Vertex],0)),1,1,"")</f>
        <v>2</v>
      </c>
      <c r="BE41" s="79" t="str">
        <f>REPLACE(INDEX(GroupVertices[Group],MATCH(Edges37[[#This Row],[Vertex 2]],GroupVertices[Vertex],0)),1,1,"")</f>
        <v>2</v>
      </c>
      <c r="BF41" s="48">
        <v>0</v>
      </c>
      <c r="BG41" s="49">
        <v>0</v>
      </c>
      <c r="BH41" s="48">
        <v>0</v>
      </c>
      <c r="BI41" s="49">
        <v>0</v>
      </c>
      <c r="BJ41" s="48">
        <v>0</v>
      </c>
      <c r="BK41" s="49">
        <v>0</v>
      </c>
      <c r="BL41" s="48">
        <v>42</v>
      </c>
      <c r="BM41" s="49">
        <v>100</v>
      </c>
      <c r="BN41" s="48">
        <v>42</v>
      </c>
    </row>
    <row r="42" spans="1:66" ht="15">
      <c r="A42" s="65" t="s">
        <v>874</v>
      </c>
      <c r="B42" s="65" t="s">
        <v>253</v>
      </c>
      <c r="C42" s="66"/>
      <c r="D42" s="67"/>
      <c r="E42" s="68"/>
      <c r="F42" s="69"/>
      <c r="G42" s="66"/>
      <c r="H42" s="70"/>
      <c r="I42" s="71"/>
      <c r="J42" s="71"/>
      <c r="K42" s="34" t="s">
        <v>65</v>
      </c>
      <c r="L42" s="78">
        <v>42</v>
      </c>
      <c r="M42" s="78"/>
      <c r="N42" s="73"/>
      <c r="O42" s="80" t="s">
        <v>257</v>
      </c>
      <c r="P42" s="82">
        <v>43782.82671296296</v>
      </c>
      <c r="Q42" s="80" t="s">
        <v>887</v>
      </c>
      <c r="R42" s="80"/>
      <c r="S42" s="80"/>
      <c r="T42" s="80" t="s">
        <v>534</v>
      </c>
      <c r="U42" s="80"/>
      <c r="V42" s="84" t="s">
        <v>934</v>
      </c>
      <c r="W42" s="82">
        <v>43782.82671296296</v>
      </c>
      <c r="X42" s="86">
        <v>43782</v>
      </c>
      <c r="Y42" s="88" t="s">
        <v>953</v>
      </c>
      <c r="Z42" s="84" t="s">
        <v>1001</v>
      </c>
      <c r="AA42" s="80"/>
      <c r="AB42" s="80"/>
      <c r="AC42" s="88" t="s">
        <v>1054</v>
      </c>
      <c r="AD42" s="80"/>
      <c r="AE42" s="80" t="b">
        <v>0</v>
      </c>
      <c r="AF42" s="80">
        <v>0</v>
      </c>
      <c r="AG42" s="88" t="s">
        <v>293</v>
      </c>
      <c r="AH42" s="80" t="b">
        <v>0</v>
      </c>
      <c r="AI42" s="80" t="s">
        <v>298</v>
      </c>
      <c r="AJ42" s="80"/>
      <c r="AK42" s="88" t="s">
        <v>293</v>
      </c>
      <c r="AL42" s="80" t="b">
        <v>0</v>
      </c>
      <c r="AM42" s="80">
        <v>13</v>
      </c>
      <c r="AN42" s="88" t="s">
        <v>1087</v>
      </c>
      <c r="AO42" s="80" t="s">
        <v>304</v>
      </c>
      <c r="AP42" s="80" t="b">
        <v>0</v>
      </c>
      <c r="AQ42" s="88" t="s">
        <v>1087</v>
      </c>
      <c r="AR42" s="80" t="s">
        <v>197</v>
      </c>
      <c r="AS42" s="80">
        <v>0</v>
      </c>
      <c r="AT42" s="80">
        <v>0</v>
      </c>
      <c r="AU42" s="80"/>
      <c r="AV42" s="80"/>
      <c r="AW42" s="80"/>
      <c r="AX42" s="80"/>
      <c r="AY42" s="80"/>
      <c r="AZ42" s="80"/>
      <c r="BA42" s="80"/>
      <c r="BB42" s="80"/>
      <c r="BC42" s="80">
        <v>1</v>
      </c>
      <c r="BD42" s="79" t="str">
        <f>REPLACE(INDEX(GroupVertices[Group],MATCH(Edges37[[#This Row],[Vertex 1]],GroupVertices[Vertex],0)),1,1,"")</f>
        <v>2</v>
      </c>
      <c r="BE42" s="79" t="str">
        <f>REPLACE(INDEX(GroupVertices[Group],MATCH(Edges37[[#This Row],[Vertex 2]],GroupVertices[Vertex],0)),1,1,"")</f>
        <v>2</v>
      </c>
      <c r="BF42" s="48"/>
      <c r="BG42" s="49"/>
      <c r="BH42" s="48"/>
      <c r="BI42" s="49"/>
      <c r="BJ42" s="48"/>
      <c r="BK42" s="49"/>
      <c r="BL42" s="48"/>
      <c r="BM42" s="49"/>
      <c r="BN42" s="48"/>
    </row>
    <row r="43" spans="1:66" ht="15">
      <c r="A43" s="65" t="s">
        <v>874</v>
      </c>
      <c r="B43" s="65" t="s">
        <v>878</v>
      </c>
      <c r="C43" s="66"/>
      <c r="D43" s="67"/>
      <c r="E43" s="68"/>
      <c r="F43" s="69"/>
      <c r="G43" s="66"/>
      <c r="H43" s="70"/>
      <c r="I43" s="71"/>
      <c r="J43" s="71"/>
      <c r="K43" s="34" t="s">
        <v>65</v>
      </c>
      <c r="L43" s="78">
        <v>43</v>
      </c>
      <c r="M43" s="78"/>
      <c r="N43" s="73"/>
      <c r="O43" s="80" t="s">
        <v>258</v>
      </c>
      <c r="P43" s="82">
        <v>43782.82671296296</v>
      </c>
      <c r="Q43" s="80" t="s">
        <v>887</v>
      </c>
      <c r="R43" s="80"/>
      <c r="S43" s="80"/>
      <c r="T43" s="80" t="s">
        <v>534</v>
      </c>
      <c r="U43" s="80"/>
      <c r="V43" s="84" t="s">
        <v>934</v>
      </c>
      <c r="W43" s="82">
        <v>43782.82671296296</v>
      </c>
      <c r="X43" s="86">
        <v>43782</v>
      </c>
      <c r="Y43" s="88" t="s">
        <v>953</v>
      </c>
      <c r="Z43" s="84" t="s">
        <v>1001</v>
      </c>
      <c r="AA43" s="80"/>
      <c r="AB43" s="80"/>
      <c r="AC43" s="88" t="s">
        <v>1054</v>
      </c>
      <c r="AD43" s="80"/>
      <c r="AE43" s="80" t="b">
        <v>0</v>
      </c>
      <c r="AF43" s="80">
        <v>0</v>
      </c>
      <c r="AG43" s="88" t="s">
        <v>293</v>
      </c>
      <c r="AH43" s="80" t="b">
        <v>0</v>
      </c>
      <c r="AI43" s="80" t="s">
        <v>298</v>
      </c>
      <c r="AJ43" s="80"/>
      <c r="AK43" s="88" t="s">
        <v>293</v>
      </c>
      <c r="AL43" s="80" t="b">
        <v>0</v>
      </c>
      <c r="AM43" s="80">
        <v>13</v>
      </c>
      <c r="AN43" s="88" t="s">
        <v>1087</v>
      </c>
      <c r="AO43" s="80" t="s">
        <v>304</v>
      </c>
      <c r="AP43" s="80" t="b">
        <v>0</v>
      </c>
      <c r="AQ43" s="88" t="s">
        <v>1087</v>
      </c>
      <c r="AR43" s="80" t="s">
        <v>197</v>
      </c>
      <c r="AS43" s="80">
        <v>0</v>
      </c>
      <c r="AT43" s="80">
        <v>0</v>
      </c>
      <c r="AU43" s="80"/>
      <c r="AV43" s="80"/>
      <c r="AW43" s="80"/>
      <c r="AX43" s="80"/>
      <c r="AY43" s="80"/>
      <c r="AZ43" s="80"/>
      <c r="BA43" s="80"/>
      <c r="BB43" s="80"/>
      <c r="BC43" s="80">
        <v>1</v>
      </c>
      <c r="BD43" s="79" t="str">
        <f>REPLACE(INDEX(GroupVertices[Group],MATCH(Edges37[[#This Row],[Vertex 1]],GroupVertices[Vertex],0)),1,1,"")</f>
        <v>2</v>
      </c>
      <c r="BE43" s="79" t="str">
        <f>REPLACE(INDEX(GroupVertices[Group],MATCH(Edges37[[#This Row],[Vertex 2]],GroupVertices[Vertex],0)),1,1,"")</f>
        <v>2</v>
      </c>
      <c r="BF43" s="48">
        <v>0</v>
      </c>
      <c r="BG43" s="49">
        <v>0</v>
      </c>
      <c r="BH43" s="48">
        <v>0</v>
      </c>
      <c r="BI43" s="49">
        <v>0</v>
      </c>
      <c r="BJ43" s="48">
        <v>0</v>
      </c>
      <c r="BK43" s="49">
        <v>0</v>
      </c>
      <c r="BL43" s="48">
        <v>42</v>
      </c>
      <c r="BM43" s="49">
        <v>100</v>
      </c>
      <c r="BN43" s="48">
        <v>42</v>
      </c>
    </row>
    <row r="44" spans="1:66" ht="15">
      <c r="A44" s="65" t="s">
        <v>251</v>
      </c>
      <c r="B44" s="65" t="s">
        <v>879</v>
      </c>
      <c r="C44" s="66"/>
      <c r="D44" s="67"/>
      <c r="E44" s="68"/>
      <c r="F44" s="69"/>
      <c r="G44" s="66"/>
      <c r="H44" s="70"/>
      <c r="I44" s="71"/>
      <c r="J44" s="71"/>
      <c r="K44" s="34" t="s">
        <v>65</v>
      </c>
      <c r="L44" s="78">
        <v>44</v>
      </c>
      <c r="M44" s="78"/>
      <c r="N44" s="73"/>
      <c r="O44" s="80" t="s">
        <v>258</v>
      </c>
      <c r="P44" s="82">
        <v>43782.915358796294</v>
      </c>
      <c r="Q44" s="80" t="s">
        <v>888</v>
      </c>
      <c r="R44" s="80"/>
      <c r="S44" s="80"/>
      <c r="T44" s="80" t="s">
        <v>534</v>
      </c>
      <c r="U44" s="80"/>
      <c r="V44" s="84" t="s">
        <v>442</v>
      </c>
      <c r="W44" s="82">
        <v>43782.915358796294</v>
      </c>
      <c r="X44" s="86">
        <v>43782</v>
      </c>
      <c r="Y44" s="88" t="s">
        <v>954</v>
      </c>
      <c r="Z44" s="84" t="s">
        <v>1002</v>
      </c>
      <c r="AA44" s="80"/>
      <c r="AB44" s="80"/>
      <c r="AC44" s="88" t="s">
        <v>1055</v>
      </c>
      <c r="AD44" s="88" t="s">
        <v>1056</v>
      </c>
      <c r="AE44" s="80" t="b">
        <v>0</v>
      </c>
      <c r="AF44" s="80">
        <v>1</v>
      </c>
      <c r="AG44" s="88" t="s">
        <v>1096</v>
      </c>
      <c r="AH44" s="80" t="b">
        <v>0</v>
      </c>
      <c r="AI44" s="80" t="s">
        <v>298</v>
      </c>
      <c r="AJ44" s="80"/>
      <c r="AK44" s="88" t="s">
        <v>293</v>
      </c>
      <c r="AL44" s="80" t="b">
        <v>0</v>
      </c>
      <c r="AM44" s="80">
        <v>0</v>
      </c>
      <c r="AN44" s="88" t="s">
        <v>293</v>
      </c>
      <c r="AO44" s="80" t="s">
        <v>304</v>
      </c>
      <c r="AP44" s="80" t="b">
        <v>0</v>
      </c>
      <c r="AQ44" s="88" t="s">
        <v>1056</v>
      </c>
      <c r="AR44" s="80" t="s">
        <v>197</v>
      </c>
      <c r="AS44" s="80">
        <v>0</v>
      </c>
      <c r="AT44" s="80">
        <v>0</v>
      </c>
      <c r="AU44" s="80"/>
      <c r="AV44" s="80"/>
      <c r="AW44" s="80"/>
      <c r="AX44" s="80"/>
      <c r="AY44" s="80"/>
      <c r="AZ44" s="80"/>
      <c r="BA44" s="80"/>
      <c r="BB44" s="80"/>
      <c r="BC44" s="80">
        <v>1</v>
      </c>
      <c r="BD44" s="79" t="str">
        <f>REPLACE(INDEX(GroupVertices[Group],MATCH(Edges37[[#This Row],[Vertex 1]],GroupVertices[Vertex],0)),1,1,"")</f>
        <v>3</v>
      </c>
      <c r="BE44" s="79" t="str">
        <f>REPLACE(INDEX(GroupVertices[Group],MATCH(Edges37[[#This Row],[Vertex 2]],GroupVertices[Vertex],0)),1,1,"")</f>
        <v>3</v>
      </c>
      <c r="BF44" s="48"/>
      <c r="BG44" s="49"/>
      <c r="BH44" s="48"/>
      <c r="BI44" s="49"/>
      <c r="BJ44" s="48"/>
      <c r="BK44" s="49"/>
      <c r="BL44" s="48"/>
      <c r="BM44" s="49"/>
      <c r="BN44" s="48"/>
    </row>
    <row r="45" spans="1:66" ht="15">
      <c r="A45" s="65" t="s">
        <v>875</v>
      </c>
      <c r="B45" s="65" t="s">
        <v>253</v>
      </c>
      <c r="C45" s="66"/>
      <c r="D45" s="67"/>
      <c r="E45" s="68"/>
      <c r="F45" s="69"/>
      <c r="G45" s="66"/>
      <c r="H45" s="70"/>
      <c r="I45" s="71"/>
      <c r="J45" s="71"/>
      <c r="K45" s="34" t="s">
        <v>65</v>
      </c>
      <c r="L45" s="78">
        <v>45</v>
      </c>
      <c r="M45" s="78"/>
      <c r="N45" s="73"/>
      <c r="O45" s="80" t="s">
        <v>259</v>
      </c>
      <c r="P45" s="82">
        <v>43772.414305555554</v>
      </c>
      <c r="Q45" s="80" t="s">
        <v>889</v>
      </c>
      <c r="R45" s="84" t="s">
        <v>910</v>
      </c>
      <c r="S45" s="80" t="s">
        <v>264</v>
      </c>
      <c r="T45" s="80" t="s">
        <v>534</v>
      </c>
      <c r="U45" s="80"/>
      <c r="V45" s="84" t="s">
        <v>935</v>
      </c>
      <c r="W45" s="82">
        <v>43772.414305555554</v>
      </c>
      <c r="X45" s="86">
        <v>43772</v>
      </c>
      <c r="Y45" s="88" t="s">
        <v>955</v>
      </c>
      <c r="Z45" s="84" t="s">
        <v>1003</v>
      </c>
      <c r="AA45" s="80"/>
      <c r="AB45" s="80"/>
      <c r="AC45" s="88" t="s">
        <v>1056</v>
      </c>
      <c r="AD45" s="80"/>
      <c r="AE45" s="80" t="b">
        <v>0</v>
      </c>
      <c r="AF45" s="80">
        <v>4</v>
      </c>
      <c r="AG45" s="88" t="s">
        <v>294</v>
      </c>
      <c r="AH45" s="80" t="b">
        <v>1</v>
      </c>
      <c r="AI45" s="80" t="s">
        <v>298</v>
      </c>
      <c r="AJ45" s="80"/>
      <c r="AK45" s="88" t="s">
        <v>1101</v>
      </c>
      <c r="AL45" s="80" t="b">
        <v>0</v>
      </c>
      <c r="AM45" s="80">
        <v>1</v>
      </c>
      <c r="AN45" s="88" t="s">
        <v>293</v>
      </c>
      <c r="AO45" s="80" t="s">
        <v>301</v>
      </c>
      <c r="AP45" s="80" t="b">
        <v>0</v>
      </c>
      <c r="AQ45" s="88" t="s">
        <v>1056</v>
      </c>
      <c r="AR45" s="80" t="s">
        <v>257</v>
      </c>
      <c r="AS45" s="80">
        <v>0</v>
      </c>
      <c r="AT45" s="80">
        <v>0</v>
      </c>
      <c r="AU45" s="80"/>
      <c r="AV45" s="80"/>
      <c r="AW45" s="80"/>
      <c r="AX45" s="80"/>
      <c r="AY45" s="80"/>
      <c r="AZ45" s="80"/>
      <c r="BA45" s="80"/>
      <c r="BB45" s="80"/>
      <c r="BC45" s="80">
        <v>1</v>
      </c>
      <c r="BD45" s="79" t="str">
        <f>REPLACE(INDEX(GroupVertices[Group],MATCH(Edges37[[#This Row],[Vertex 1]],GroupVertices[Vertex],0)),1,1,"")</f>
        <v>3</v>
      </c>
      <c r="BE45" s="79" t="str">
        <f>REPLACE(INDEX(GroupVertices[Group],MATCH(Edges37[[#This Row],[Vertex 2]],GroupVertices[Vertex],0)),1,1,"")</f>
        <v>2</v>
      </c>
      <c r="BF45" s="48">
        <v>2</v>
      </c>
      <c r="BG45" s="49">
        <v>6.666666666666667</v>
      </c>
      <c r="BH45" s="48">
        <v>0</v>
      </c>
      <c r="BI45" s="49">
        <v>0</v>
      </c>
      <c r="BJ45" s="48">
        <v>0</v>
      </c>
      <c r="BK45" s="49">
        <v>0</v>
      </c>
      <c r="BL45" s="48">
        <v>28</v>
      </c>
      <c r="BM45" s="49">
        <v>93.33333333333333</v>
      </c>
      <c r="BN45" s="48">
        <v>30</v>
      </c>
    </row>
    <row r="46" spans="1:66" ht="15">
      <c r="A46" s="65" t="s">
        <v>251</v>
      </c>
      <c r="B46" s="65" t="s">
        <v>875</v>
      </c>
      <c r="C46" s="66"/>
      <c r="D46" s="67"/>
      <c r="E46" s="68"/>
      <c r="F46" s="69"/>
      <c r="G46" s="66"/>
      <c r="H46" s="70"/>
      <c r="I46" s="71"/>
      <c r="J46" s="71"/>
      <c r="K46" s="34" t="s">
        <v>65</v>
      </c>
      <c r="L46" s="78">
        <v>46</v>
      </c>
      <c r="M46" s="78"/>
      <c r="N46" s="73"/>
      <c r="O46" s="80" t="s">
        <v>259</v>
      </c>
      <c r="P46" s="82">
        <v>43782.915358796294</v>
      </c>
      <c r="Q46" s="80" t="s">
        <v>888</v>
      </c>
      <c r="R46" s="80"/>
      <c r="S46" s="80"/>
      <c r="T46" s="80" t="s">
        <v>534</v>
      </c>
      <c r="U46" s="80"/>
      <c r="V46" s="84" t="s">
        <v>442</v>
      </c>
      <c r="W46" s="82">
        <v>43782.915358796294</v>
      </c>
      <c r="X46" s="86">
        <v>43782</v>
      </c>
      <c r="Y46" s="88" t="s">
        <v>954</v>
      </c>
      <c r="Z46" s="84" t="s">
        <v>1002</v>
      </c>
      <c r="AA46" s="80"/>
      <c r="AB46" s="80"/>
      <c r="AC46" s="88" t="s">
        <v>1055</v>
      </c>
      <c r="AD46" s="88" t="s">
        <v>1056</v>
      </c>
      <c r="AE46" s="80" t="b">
        <v>0</v>
      </c>
      <c r="AF46" s="80">
        <v>1</v>
      </c>
      <c r="AG46" s="88" t="s">
        <v>1096</v>
      </c>
      <c r="AH46" s="80" t="b">
        <v>0</v>
      </c>
      <c r="AI46" s="80" t="s">
        <v>298</v>
      </c>
      <c r="AJ46" s="80"/>
      <c r="AK46" s="88" t="s">
        <v>293</v>
      </c>
      <c r="AL46" s="80" t="b">
        <v>0</v>
      </c>
      <c r="AM46" s="80">
        <v>0</v>
      </c>
      <c r="AN46" s="88" t="s">
        <v>293</v>
      </c>
      <c r="AO46" s="80" t="s">
        <v>304</v>
      </c>
      <c r="AP46" s="80" t="b">
        <v>0</v>
      </c>
      <c r="AQ46" s="88" t="s">
        <v>1056</v>
      </c>
      <c r="AR46" s="80" t="s">
        <v>197</v>
      </c>
      <c r="AS46" s="80">
        <v>0</v>
      </c>
      <c r="AT46" s="80">
        <v>0</v>
      </c>
      <c r="AU46" s="80"/>
      <c r="AV46" s="80"/>
      <c r="AW46" s="80"/>
      <c r="AX46" s="80"/>
      <c r="AY46" s="80"/>
      <c r="AZ46" s="80"/>
      <c r="BA46" s="80"/>
      <c r="BB46" s="80"/>
      <c r="BC46" s="80">
        <v>1</v>
      </c>
      <c r="BD46" s="79" t="str">
        <f>REPLACE(INDEX(GroupVertices[Group],MATCH(Edges37[[#This Row],[Vertex 1]],GroupVertices[Vertex],0)),1,1,"")</f>
        <v>3</v>
      </c>
      <c r="BE46" s="79" t="str">
        <f>REPLACE(INDEX(GroupVertices[Group],MATCH(Edges37[[#This Row],[Vertex 2]],GroupVertices[Vertex],0)),1,1,"")</f>
        <v>3</v>
      </c>
      <c r="BF46" s="48">
        <v>2</v>
      </c>
      <c r="BG46" s="49">
        <v>5</v>
      </c>
      <c r="BH46" s="48">
        <v>0</v>
      </c>
      <c r="BI46" s="49">
        <v>0</v>
      </c>
      <c r="BJ46" s="48">
        <v>0</v>
      </c>
      <c r="BK46" s="49">
        <v>0</v>
      </c>
      <c r="BL46" s="48">
        <v>38</v>
      </c>
      <c r="BM46" s="49">
        <v>95</v>
      </c>
      <c r="BN46" s="48">
        <v>40</v>
      </c>
    </row>
    <row r="47" spans="1:66" ht="15">
      <c r="A47" s="65" t="s">
        <v>251</v>
      </c>
      <c r="B47" s="65" t="s">
        <v>875</v>
      </c>
      <c r="C47" s="66"/>
      <c r="D47" s="67"/>
      <c r="E47" s="68"/>
      <c r="F47" s="69"/>
      <c r="G47" s="66"/>
      <c r="H47" s="70"/>
      <c r="I47" s="71"/>
      <c r="J47" s="71"/>
      <c r="K47" s="34" t="s">
        <v>65</v>
      </c>
      <c r="L47" s="78">
        <v>47</v>
      </c>
      <c r="M47" s="78"/>
      <c r="N47" s="73"/>
      <c r="O47" s="80" t="s">
        <v>257</v>
      </c>
      <c r="P47" s="82">
        <v>43782.91542824074</v>
      </c>
      <c r="Q47" s="80" t="s">
        <v>889</v>
      </c>
      <c r="R47" s="80"/>
      <c r="S47" s="80"/>
      <c r="T47" s="80"/>
      <c r="U47" s="80"/>
      <c r="V47" s="84" t="s">
        <v>442</v>
      </c>
      <c r="W47" s="82">
        <v>43782.91542824074</v>
      </c>
      <c r="X47" s="86">
        <v>43782</v>
      </c>
      <c r="Y47" s="88" t="s">
        <v>956</v>
      </c>
      <c r="Z47" s="84" t="s">
        <v>1004</v>
      </c>
      <c r="AA47" s="80"/>
      <c r="AB47" s="80"/>
      <c r="AC47" s="88" t="s">
        <v>1057</v>
      </c>
      <c r="AD47" s="80"/>
      <c r="AE47" s="80" t="b">
        <v>0</v>
      </c>
      <c r="AF47" s="80">
        <v>0</v>
      </c>
      <c r="AG47" s="88" t="s">
        <v>293</v>
      </c>
      <c r="AH47" s="80" t="b">
        <v>1</v>
      </c>
      <c r="AI47" s="80" t="s">
        <v>298</v>
      </c>
      <c r="AJ47" s="80"/>
      <c r="AK47" s="88" t="s">
        <v>1101</v>
      </c>
      <c r="AL47" s="80" t="b">
        <v>0</v>
      </c>
      <c r="AM47" s="80">
        <v>1</v>
      </c>
      <c r="AN47" s="88" t="s">
        <v>1056</v>
      </c>
      <c r="AO47" s="80" t="s">
        <v>304</v>
      </c>
      <c r="AP47" s="80" t="b">
        <v>0</v>
      </c>
      <c r="AQ47" s="88" t="s">
        <v>1056</v>
      </c>
      <c r="AR47" s="80" t="s">
        <v>197</v>
      </c>
      <c r="AS47" s="80">
        <v>0</v>
      </c>
      <c r="AT47" s="80">
        <v>0</v>
      </c>
      <c r="AU47" s="80"/>
      <c r="AV47" s="80"/>
      <c r="AW47" s="80"/>
      <c r="AX47" s="80"/>
      <c r="AY47" s="80"/>
      <c r="AZ47" s="80"/>
      <c r="BA47" s="80"/>
      <c r="BB47" s="80"/>
      <c r="BC47" s="80">
        <v>1</v>
      </c>
      <c r="BD47" s="79" t="str">
        <f>REPLACE(INDEX(GroupVertices[Group],MATCH(Edges37[[#This Row],[Vertex 1]],GroupVertices[Vertex],0)),1,1,"")</f>
        <v>3</v>
      </c>
      <c r="BE47" s="79" t="str">
        <f>REPLACE(INDEX(GroupVertices[Group],MATCH(Edges37[[#This Row],[Vertex 2]],GroupVertices[Vertex],0)),1,1,"")</f>
        <v>3</v>
      </c>
      <c r="BF47" s="48">
        <v>2</v>
      </c>
      <c r="BG47" s="49">
        <v>6.666666666666667</v>
      </c>
      <c r="BH47" s="48">
        <v>0</v>
      </c>
      <c r="BI47" s="49">
        <v>0</v>
      </c>
      <c r="BJ47" s="48">
        <v>0</v>
      </c>
      <c r="BK47" s="49">
        <v>0</v>
      </c>
      <c r="BL47" s="48">
        <v>28</v>
      </c>
      <c r="BM47" s="49">
        <v>93.33333333333333</v>
      </c>
      <c r="BN47" s="48">
        <v>30</v>
      </c>
    </row>
    <row r="48" spans="1:66" ht="15">
      <c r="A48" s="65" t="s">
        <v>255</v>
      </c>
      <c r="B48" s="65" t="s">
        <v>256</v>
      </c>
      <c r="C48" s="66"/>
      <c r="D48" s="67"/>
      <c r="E48" s="68"/>
      <c r="F48" s="69"/>
      <c r="G48" s="66"/>
      <c r="H48" s="70"/>
      <c r="I48" s="71"/>
      <c r="J48" s="71"/>
      <c r="K48" s="34" t="s">
        <v>65</v>
      </c>
      <c r="L48" s="78">
        <v>48</v>
      </c>
      <c r="M48" s="78"/>
      <c r="N48" s="73"/>
      <c r="O48" s="80" t="s">
        <v>258</v>
      </c>
      <c r="P48" s="82">
        <v>43774.80378472222</v>
      </c>
      <c r="Q48" s="80" t="s">
        <v>890</v>
      </c>
      <c r="R48" s="80"/>
      <c r="S48" s="80"/>
      <c r="T48" s="80" t="s">
        <v>534</v>
      </c>
      <c r="U48" s="84" t="s">
        <v>922</v>
      </c>
      <c r="V48" s="84" t="s">
        <v>922</v>
      </c>
      <c r="W48" s="82">
        <v>43774.80378472222</v>
      </c>
      <c r="X48" s="86">
        <v>43774</v>
      </c>
      <c r="Y48" s="88" t="s">
        <v>957</v>
      </c>
      <c r="Z48" s="84" t="s">
        <v>1005</v>
      </c>
      <c r="AA48" s="80"/>
      <c r="AB48" s="80"/>
      <c r="AC48" s="88" t="s">
        <v>1058</v>
      </c>
      <c r="AD48" s="88" t="s">
        <v>1092</v>
      </c>
      <c r="AE48" s="80" t="b">
        <v>0</v>
      </c>
      <c r="AF48" s="80">
        <v>1</v>
      </c>
      <c r="AG48" s="88" t="s">
        <v>297</v>
      </c>
      <c r="AH48" s="80" t="b">
        <v>0</v>
      </c>
      <c r="AI48" s="80" t="s">
        <v>298</v>
      </c>
      <c r="AJ48" s="80"/>
      <c r="AK48" s="88" t="s">
        <v>293</v>
      </c>
      <c r="AL48" s="80" t="b">
        <v>0</v>
      </c>
      <c r="AM48" s="80">
        <v>0</v>
      </c>
      <c r="AN48" s="88" t="s">
        <v>293</v>
      </c>
      <c r="AO48" s="80" t="s">
        <v>304</v>
      </c>
      <c r="AP48" s="80" t="b">
        <v>0</v>
      </c>
      <c r="AQ48" s="88" t="s">
        <v>1092</v>
      </c>
      <c r="AR48" s="80" t="s">
        <v>197</v>
      </c>
      <c r="AS48" s="80">
        <v>0</v>
      </c>
      <c r="AT48" s="80">
        <v>0</v>
      </c>
      <c r="AU48" s="80" t="s">
        <v>1103</v>
      </c>
      <c r="AV48" s="80" t="s">
        <v>307</v>
      </c>
      <c r="AW48" s="80" t="s">
        <v>308</v>
      </c>
      <c r="AX48" s="80" t="s">
        <v>1104</v>
      </c>
      <c r="AY48" s="80" t="s">
        <v>1105</v>
      </c>
      <c r="AZ48" s="80" t="s">
        <v>1106</v>
      </c>
      <c r="BA48" s="80" t="s">
        <v>312</v>
      </c>
      <c r="BB48" s="84" t="s">
        <v>1107</v>
      </c>
      <c r="BC48" s="80">
        <v>1</v>
      </c>
      <c r="BD48" s="79" t="str">
        <f>REPLACE(INDEX(GroupVertices[Group],MATCH(Edges37[[#This Row],[Vertex 1]],GroupVertices[Vertex],0)),1,1,"")</f>
        <v>3</v>
      </c>
      <c r="BE48" s="79" t="str">
        <f>REPLACE(INDEX(GroupVertices[Group],MATCH(Edges37[[#This Row],[Vertex 2]],GroupVertices[Vertex],0)),1,1,"")</f>
        <v>3</v>
      </c>
      <c r="BF48" s="48"/>
      <c r="BG48" s="49"/>
      <c r="BH48" s="48"/>
      <c r="BI48" s="49"/>
      <c r="BJ48" s="48"/>
      <c r="BK48" s="49"/>
      <c r="BL48" s="48"/>
      <c r="BM48" s="49"/>
      <c r="BN48" s="48"/>
    </row>
    <row r="49" spans="1:66" ht="15">
      <c r="A49" s="65" t="s">
        <v>241</v>
      </c>
      <c r="B49" s="65" t="s">
        <v>255</v>
      </c>
      <c r="C49" s="66"/>
      <c r="D49" s="67"/>
      <c r="E49" s="68"/>
      <c r="F49" s="69"/>
      <c r="G49" s="66"/>
      <c r="H49" s="70"/>
      <c r="I49" s="71"/>
      <c r="J49" s="71"/>
      <c r="K49" s="34" t="s">
        <v>66</v>
      </c>
      <c r="L49" s="78">
        <v>49</v>
      </c>
      <c r="M49" s="78"/>
      <c r="N49" s="73"/>
      <c r="O49" s="80" t="s">
        <v>258</v>
      </c>
      <c r="P49" s="82">
        <v>43780.902650462966</v>
      </c>
      <c r="Q49" s="80" t="s">
        <v>891</v>
      </c>
      <c r="R49" s="80"/>
      <c r="S49" s="80"/>
      <c r="T49" s="80" t="s">
        <v>918</v>
      </c>
      <c r="U49" s="80"/>
      <c r="V49" s="84" t="s">
        <v>277</v>
      </c>
      <c r="W49" s="82">
        <v>43780.902650462966</v>
      </c>
      <c r="X49" s="86">
        <v>43780</v>
      </c>
      <c r="Y49" s="88" t="s">
        <v>958</v>
      </c>
      <c r="Z49" s="84" t="s">
        <v>1006</v>
      </c>
      <c r="AA49" s="80"/>
      <c r="AB49" s="80"/>
      <c r="AC49" s="88" t="s">
        <v>1059</v>
      </c>
      <c r="AD49" s="88" t="s">
        <v>1093</v>
      </c>
      <c r="AE49" s="80" t="b">
        <v>0</v>
      </c>
      <c r="AF49" s="80">
        <v>2</v>
      </c>
      <c r="AG49" s="88" t="s">
        <v>295</v>
      </c>
      <c r="AH49" s="80" t="b">
        <v>0</v>
      </c>
      <c r="AI49" s="80" t="s">
        <v>298</v>
      </c>
      <c r="AJ49" s="80"/>
      <c r="AK49" s="88" t="s">
        <v>293</v>
      </c>
      <c r="AL49" s="80" t="b">
        <v>0</v>
      </c>
      <c r="AM49" s="80">
        <v>1</v>
      </c>
      <c r="AN49" s="88" t="s">
        <v>293</v>
      </c>
      <c r="AO49" s="80" t="s">
        <v>303</v>
      </c>
      <c r="AP49" s="80" t="b">
        <v>0</v>
      </c>
      <c r="AQ49" s="88" t="s">
        <v>1093</v>
      </c>
      <c r="AR49" s="80" t="s">
        <v>197</v>
      </c>
      <c r="AS49" s="80">
        <v>0</v>
      </c>
      <c r="AT49" s="80">
        <v>0</v>
      </c>
      <c r="AU49" s="80"/>
      <c r="AV49" s="80"/>
      <c r="AW49" s="80"/>
      <c r="AX49" s="80"/>
      <c r="AY49" s="80"/>
      <c r="AZ49" s="80"/>
      <c r="BA49" s="80"/>
      <c r="BB49" s="80"/>
      <c r="BC49" s="80">
        <v>4</v>
      </c>
      <c r="BD49" s="79" t="str">
        <f>REPLACE(INDEX(GroupVertices[Group],MATCH(Edges37[[#This Row],[Vertex 1]],GroupVertices[Vertex],0)),1,1,"")</f>
        <v>1</v>
      </c>
      <c r="BE49" s="79" t="str">
        <f>REPLACE(INDEX(GroupVertices[Group],MATCH(Edges37[[#This Row],[Vertex 2]],GroupVertices[Vertex],0)),1,1,"")</f>
        <v>3</v>
      </c>
      <c r="BF49" s="48">
        <v>1</v>
      </c>
      <c r="BG49" s="49">
        <v>2.5</v>
      </c>
      <c r="BH49" s="48">
        <v>1</v>
      </c>
      <c r="BI49" s="49">
        <v>2.5</v>
      </c>
      <c r="BJ49" s="48">
        <v>0</v>
      </c>
      <c r="BK49" s="49">
        <v>0</v>
      </c>
      <c r="BL49" s="48">
        <v>38</v>
      </c>
      <c r="BM49" s="49">
        <v>95</v>
      </c>
      <c r="BN49" s="48">
        <v>40</v>
      </c>
    </row>
    <row r="50" spans="1:66" ht="15">
      <c r="A50" s="65" t="s">
        <v>255</v>
      </c>
      <c r="B50" s="65" t="s">
        <v>237</v>
      </c>
      <c r="C50" s="66"/>
      <c r="D50" s="67"/>
      <c r="E50" s="68"/>
      <c r="F50" s="69"/>
      <c r="G50" s="66"/>
      <c r="H50" s="70"/>
      <c r="I50" s="71"/>
      <c r="J50" s="71"/>
      <c r="K50" s="34" t="s">
        <v>65</v>
      </c>
      <c r="L50" s="78">
        <v>50</v>
      </c>
      <c r="M50" s="78"/>
      <c r="N50" s="73"/>
      <c r="O50" s="80" t="s">
        <v>258</v>
      </c>
      <c r="P50" s="82">
        <v>43774.80378472222</v>
      </c>
      <c r="Q50" s="80" t="s">
        <v>890</v>
      </c>
      <c r="R50" s="80"/>
      <c r="S50" s="80"/>
      <c r="T50" s="80" t="s">
        <v>534</v>
      </c>
      <c r="U50" s="84" t="s">
        <v>922</v>
      </c>
      <c r="V50" s="84" t="s">
        <v>922</v>
      </c>
      <c r="W50" s="82">
        <v>43774.80378472222</v>
      </c>
      <c r="X50" s="86">
        <v>43774</v>
      </c>
      <c r="Y50" s="88" t="s">
        <v>957</v>
      </c>
      <c r="Z50" s="84" t="s">
        <v>1005</v>
      </c>
      <c r="AA50" s="80"/>
      <c r="AB50" s="80"/>
      <c r="AC50" s="88" t="s">
        <v>1058</v>
      </c>
      <c r="AD50" s="88" t="s">
        <v>1092</v>
      </c>
      <c r="AE50" s="80" t="b">
        <v>0</v>
      </c>
      <c r="AF50" s="80">
        <v>1</v>
      </c>
      <c r="AG50" s="88" t="s">
        <v>297</v>
      </c>
      <c r="AH50" s="80" t="b">
        <v>0</v>
      </c>
      <c r="AI50" s="80" t="s">
        <v>298</v>
      </c>
      <c r="AJ50" s="80"/>
      <c r="AK50" s="88" t="s">
        <v>293</v>
      </c>
      <c r="AL50" s="80" t="b">
        <v>0</v>
      </c>
      <c r="AM50" s="80">
        <v>0</v>
      </c>
      <c r="AN50" s="88" t="s">
        <v>293</v>
      </c>
      <c r="AO50" s="80" t="s">
        <v>304</v>
      </c>
      <c r="AP50" s="80" t="b">
        <v>0</v>
      </c>
      <c r="AQ50" s="88" t="s">
        <v>1092</v>
      </c>
      <c r="AR50" s="80" t="s">
        <v>197</v>
      </c>
      <c r="AS50" s="80">
        <v>0</v>
      </c>
      <c r="AT50" s="80">
        <v>0</v>
      </c>
      <c r="AU50" s="80" t="s">
        <v>1103</v>
      </c>
      <c r="AV50" s="80" t="s">
        <v>307</v>
      </c>
      <c r="AW50" s="80" t="s">
        <v>308</v>
      </c>
      <c r="AX50" s="80" t="s">
        <v>1104</v>
      </c>
      <c r="AY50" s="80" t="s">
        <v>1105</v>
      </c>
      <c r="AZ50" s="80" t="s">
        <v>1106</v>
      </c>
      <c r="BA50" s="80" t="s">
        <v>312</v>
      </c>
      <c r="BB50" s="84" t="s">
        <v>1107</v>
      </c>
      <c r="BC50" s="80">
        <v>1</v>
      </c>
      <c r="BD50" s="79" t="str">
        <f>REPLACE(INDEX(GroupVertices[Group],MATCH(Edges37[[#This Row],[Vertex 1]],GroupVertices[Vertex],0)),1,1,"")</f>
        <v>3</v>
      </c>
      <c r="BE50" s="79" t="str">
        <f>REPLACE(INDEX(GroupVertices[Group],MATCH(Edges37[[#This Row],[Vertex 2]],GroupVertices[Vertex],0)),1,1,"")</f>
        <v>3</v>
      </c>
      <c r="BF50" s="48">
        <v>0</v>
      </c>
      <c r="BG50" s="49">
        <v>0</v>
      </c>
      <c r="BH50" s="48">
        <v>0</v>
      </c>
      <c r="BI50" s="49">
        <v>0</v>
      </c>
      <c r="BJ50" s="48">
        <v>0</v>
      </c>
      <c r="BK50" s="49">
        <v>0</v>
      </c>
      <c r="BL50" s="48">
        <v>14</v>
      </c>
      <c r="BM50" s="49">
        <v>100</v>
      </c>
      <c r="BN50" s="48">
        <v>14</v>
      </c>
    </row>
    <row r="51" spans="1:66" ht="15">
      <c r="A51" s="65" t="s">
        <v>255</v>
      </c>
      <c r="B51" s="65" t="s">
        <v>251</v>
      </c>
      <c r="C51" s="66"/>
      <c r="D51" s="67"/>
      <c r="E51" s="68"/>
      <c r="F51" s="69"/>
      <c r="G51" s="66"/>
      <c r="H51" s="70"/>
      <c r="I51" s="71"/>
      <c r="J51" s="71"/>
      <c r="K51" s="34" t="s">
        <v>65</v>
      </c>
      <c r="L51" s="78">
        <v>51</v>
      </c>
      <c r="M51" s="78"/>
      <c r="N51" s="73"/>
      <c r="O51" s="80" t="s">
        <v>258</v>
      </c>
      <c r="P51" s="82">
        <v>43774.80378472222</v>
      </c>
      <c r="Q51" s="80" t="s">
        <v>890</v>
      </c>
      <c r="R51" s="80"/>
      <c r="S51" s="80"/>
      <c r="T51" s="80" t="s">
        <v>534</v>
      </c>
      <c r="U51" s="84" t="s">
        <v>922</v>
      </c>
      <c r="V51" s="84" t="s">
        <v>922</v>
      </c>
      <c r="W51" s="82">
        <v>43774.80378472222</v>
      </c>
      <c r="X51" s="86">
        <v>43774</v>
      </c>
      <c r="Y51" s="88" t="s">
        <v>957</v>
      </c>
      <c r="Z51" s="84" t="s">
        <v>1005</v>
      </c>
      <c r="AA51" s="80"/>
      <c r="AB51" s="80"/>
      <c r="AC51" s="88" t="s">
        <v>1058</v>
      </c>
      <c r="AD51" s="88" t="s">
        <v>1092</v>
      </c>
      <c r="AE51" s="80" t="b">
        <v>0</v>
      </c>
      <c r="AF51" s="80">
        <v>1</v>
      </c>
      <c r="AG51" s="88" t="s">
        <v>297</v>
      </c>
      <c r="AH51" s="80" t="b">
        <v>0</v>
      </c>
      <c r="AI51" s="80" t="s">
        <v>298</v>
      </c>
      <c r="AJ51" s="80"/>
      <c r="AK51" s="88" t="s">
        <v>293</v>
      </c>
      <c r="AL51" s="80" t="b">
        <v>0</v>
      </c>
      <c r="AM51" s="80">
        <v>0</v>
      </c>
      <c r="AN51" s="88" t="s">
        <v>293</v>
      </c>
      <c r="AO51" s="80" t="s">
        <v>304</v>
      </c>
      <c r="AP51" s="80" t="b">
        <v>0</v>
      </c>
      <c r="AQ51" s="88" t="s">
        <v>1092</v>
      </c>
      <c r="AR51" s="80" t="s">
        <v>197</v>
      </c>
      <c r="AS51" s="80">
        <v>0</v>
      </c>
      <c r="AT51" s="80">
        <v>0</v>
      </c>
      <c r="AU51" s="80" t="s">
        <v>1103</v>
      </c>
      <c r="AV51" s="80" t="s">
        <v>307</v>
      </c>
      <c r="AW51" s="80" t="s">
        <v>308</v>
      </c>
      <c r="AX51" s="80" t="s">
        <v>1104</v>
      </c>
      <c r="AY51" s="80" t="s">
        <v>1105</v>
      </c>
      <c r="AZ51" s="80" t="s">
        <v>1106</v>
      </c>
      <c r="BA51" s="80" t="s">
        <v>312</v>
      </c>
      <c r="BB51" s="84" t="s">
        <v>1107</v>
      </c>
      <c r="BC51" s="80">
        <v>2</v>
      </c>
      <c r="BD51" s="79" t="str">
        <f>REPLACE(INDEX(GroupVertices[Group],MATCH(Edges37[[#This Row],[Vertex 1]],GroupVertices[Vertex],0)),1,1,"")</f>
        <v>3</v>
      </c>
      <c r="BE51" s="79" t="str">
        <f>REPLACE(INDEX(GroupVertices[Group],MATCH(Edges37[[#This Row],[Vertex 2]],GroupVertices[Vertex],0)),1,1,"")</f>
        <v>3</v>
      </c>
      <c r="BF51" s="48"/>
      <c r="BG51" s="49"/>
      <c r="BH51" s="48"/>
      <c r="BI51" s="49"/>
      <c r="BJ51" s="48"/>
      <c r="BK51" s="49"/>
      <c r="BL51" s="48"/>
      <c r="BM51" s="49"/>
      <c r="BN51" s="48"/>
    </row>
    <row r="52" spans="1:66" ht="15">
      <c r="A52" s="65" t="s">
        <v>255</v>
      </c>
      <c r="B52" s="65" t="s">
        <v>253</v>
      </c>
      <c r="C52" s="66"/>
      <c r="D52" s="67"/>
      <c r="E52" s="68"/>
      <c r="F52" s="69"/>
      <c r="G52" s="66"/>
      <c r="H52" s="70"/>
      <c r="I52" s="71"/>
      <c r="J52" s="71"/>
      <c r="K52" s="34" t="s">
        <v>65</v>
      </c>
      <c r="L52" s="78">
        <v>52</v>
      </c>
      <c r="M52" s="78"/>
      <c r="N52" s="73"/>
      <c r="O52" s="80" t="s">
        <v>258</v>
      </c>
      <c r="P52" s="82">
        <v>43774.80378472222</v>
      </c>
      <c r="Q52" s="80" t="s">
        <v>890</v>
      </c>
      <c r="R52" s="80"/>
      <c r="S52" s="80"/>
      <c r="T52" s="80" t="s">
        <v>534</v>
      </c>
      <c r="U52" s="84" t="s">
        <v>922</v>
      </c>
      <c r="V52" s="84" t="s">
        <v>922</v>
      </c>
      <c r="W52" s="82">
        <v>43774.80378472222</v>
      </c>
      <c r="X52" s="86">
        <v>43774</v>
      </c>
      <c r="Y52" s="88" t="s">
        <v>957</v>
      </c>
      <c r="Z52" s="84" t="s">
        <v>1005</v>
      </c>
      <c r="AA52" s="80"/>
      <c r="AB52" s="80"/>
      <c r="AC52" s="88" t="s">
        <v>1058</v>
      </c>
      <c r="AD52" s="88" t="s">
        <v>1092</v>
      </c>
      <c r="AE52" s="80" t="b">
        <v>0</v>
      </c>
      <c r="AF52" s="80">
        <v>1</v>
      </c>
      <c r="AG52" s="88" t="s">
        <v>297</v>
      </c>
      <c r="AH52" s="80" t="b">
        <v>0</v>
      </c>
      <c r="AI52" s="80" t="s">
        <v>298</v>
      </c>
      <c r="AJ52" s="80"/>
      <c r="AK52" s="88" t="s">
        <v>293</v>
      </c>
      <c r="AL52" s="80" t="b">
        <v>0</v>
      </c>
      <c r="AM52" s="80">
        <v>0</v>
      </c>
      <c r="AN52" s="88" t="s">
        <v>293</v>
      </c>
      <c r="AO52" s="80" t="s">
        <v>304</v>
      </c>
      <c r="AP52" s="80" t="b">
        <v>0</v>
      </c>
      <c r="AQ52" s="88" t="s">
        <v>1092</v>
      </c>
      <c r="AR52" s="80" t="s">
        <v>197</v>
      </c>
      <c r="AS52" s="80">
        <v>0</v>
      </c>
      <c r="AT52" s="80">
        <v>0</v>
      </c>
      <c r="AU52" s="80" t="s">
        <v>1103</v>
      </c>
      <c r="AV52" s="80" t="s">
        <v>307</v>
      </c>
      <c r="AW52" s="80" t="s">
        <v>308</v>
      </c>
      <c r="AX52" s="80" t="s">
        <v>1104</v>
      </c>
      <c r="AY52" s="80" t="s">
        <v>1105</v>
      </c>
      <c r="AZ52" s="80" t="s">
        <v>1106</v>
      </c>
      <c r="BA52" s="80" t="s">
        <v>312</v>
      </c>
      <c r="BB52" s="84" t="s">
        <v>1107</v>
      </c>
      <c r="BC52" s="80">
        <v>2</v>
      </c>
      <c r="BD52" s="79" t="str">
        <f>REPLACE(INDEX(GroupVertices[Group],MATCH(Edges37[[#This Row],[Vertex 1]],GroupVertices[Vertex],0)),1,1,"")</f>
        <v>3</v>
      </c>
      <c r="BE52" s="79" t="str">
        <f>REPLACE(INDEX(GroupVertices[Group],MATCH(Edges37[[#This Row],[Vertex 2]],GroupVertices[Vertex],0)),1,1,"")</f>
        <v>2</v>
      </c>
      <c r="BF52" s="48"/>
      <c r="BG52" s="49"/>
      <c r="BH52" s="48"/>
      <c r="BI52" s="49"/>
      <c r="BJ52" s="48"/>
      <c r="BK52" s="49"/>
      <c r="BL52" s="48"/>
      <c r="BM52" s="49"/>
      <c r="BN52" s="48"/>
    </row>
    <row r="53" spans="1:66" ht="15">
      <c r="A53" s="65" t="s">
        <v>255</v>
      </c>
      <c r="B53" s="65" t="s">
        <v>241</v>
      </c>
      <c r="C53" s="66"/>
      <c r="D53" s="67"/>
      <c r="E53" s="68"/>
      <c r="F53" s="69"/>
      <c r="G53" s="66"/>
      <c r="H53" s="70"/>
      <c r="I53" s="71"/>
      <c r="J53" s="71"/>
      <c r="K53" s="34" t="s">
        <v>66</v>
      </c>
      <c r="L53" s="78">
        <v>53</v>
      </c>
      <c r="M53" s="78"/>
      <c r="N53" s="73"/>
      <c r="O53" s="80" t="s">
        <v>258</v>
      </c>
      <c r="P53" s="82">
        <v>43774.80378472222</v>
      </c>
      <c r="Q53" s="80" t="s">
        <v>890</v>
      </c>
      <c r="R53" s="80"/>
      <c r="S53" s="80"/>
      <c r="T53" s="80" t="s">
        <v>534</v>
      </c>
      <c r="U53" s="84" t="s">
        <v>922</v>
      </c>
      <c r="V53" s="84" t="s">
        <v>922</v>
      </c>
      <c r="W53" s="82">
        <v>43774.80378472222</v>
      </c>
      <c r="X53" s="86">
        <v>43774</v>
      </c>
      <c r="Y53" s="88" t="s">
        <v>957</v>
      </c>
      <c r="Z53" s="84" t="s">
        <v>1005</v>
      </c>
      <c r="AA53" s="80"/>
      <c r="AB53" s="80"/>
      <c r="AC53" s="88" t="s">
        <v>1058</v>
      </c>
      <c r="AD53" s="88" t="s">
        <v>1092</v>
      </c>
      <c r="AE53" s="80" t="b">
        <v>0</v>
      </c>
      <c r="AF53" s="80">
        <v>1</v>
      </c>
      <c r="AG53" s="88" t="s">
        <v>297</v>
      </c>
      <c r="AH53" s="80" t="b">
        <v>0</v>
      </c>
      <c r="AI53" s="80" t="s">
        <v>298</v>
      </c>
      <c r="AJ53" s="80"/>
      <c r="AK53" s="88" t="s">
        <v>293</v>
      </c>
      <c r="AL53" s="80" t="b">
        <v>0</v>
      </c>
      <c r="AM53" s="80">
        <v>0</v>
      </c>
      <c r="AN53" s="88" t="s">
        <v>293</v>
      </c>
      <c r="AO53" s="80" t="s">
        <v>304</v>
      </c>
      <c r="AP53" s="80" t="b">
        <v>0</v>
      </c>
      <c r="AQ53" s="88" t="s">
        <v>1092</v>
      </c>
      <c r="AR53" s="80" t="s">
        <v>197</v>
      </c>
      <c r="AS53" s="80">
        <v>0</v>
      </c>
      <c r="AT53" s="80">
        <v>0</v>
      </c>
      <c r="AU53" s="80" t="s">
        <v>1103</v>
      </c>
      <c r="AV53" s="80" t="s">
        <v>307</v>
      </c>
      <c r="AW53" s="80" t="s">
        <v>308</v>
      </c>
      <c r="AX53" s="80" t="s">
        <v>1104</v>
      </c>
      <c r="AY53" s="80" t="s">
        <v>1105</v>
      </c>
      <c r="AZ53" s="80" t="s">
        <v>1106</v>
      </c>
      <c r="BA53" s="80" t="s">
        <v>312</v>
      </c>
      <c r="BB53" s="84" t="s">
        <v>1107</v>
      </c>
      <c r="BC53" s="80">
        <v>1</v>
      </c>
      <c r="BD53" s="79" t="str">
        <f>REPLACE(INDEX(GroupVertices[Group],MATCH(Edges37[[#This Row],[Vertex 1]],GroupVertices[Vertex],0)),1,1,"")</f>
        <v>3</v>
      </c>
      <c r="BE53" s="79" t="str">
        <f>REPLACE(INDEX(GroupVertices[Group],MATCH(Edges37[[#This Row],[Vertex 2]],GroupVertices[Vertex],0)),1,1,"")</f>
        <v>1</v>
      </c>
      <c r="BF53" s="48"/>
      <c r="BG53" s="49"/>
      <c r="BH53" s="48"/>
      <c r="BI53" s="49"/>
      <c r="BJ53" s="48"/>
      <c r="BK53" s="49"/>
      <c r="BL53" s="48"/>
      <c r="BM53" s="49"/>
      <c r="BN53" s="48"/>
    </row>
    <row r="54" spans="1:66" ht="15">
      <c r="A54" s="65" t="s">
        <v>255</v>
      </c>
      <c r="B54" s="65" t="s">
        <v>239</v>
      </c>
      <c r="C54" s="66"/>
      <c r="D54" s="67"/>
      <c r="E54" s="68"/>
      <c r="F54" s="69"/>
      <c r="G54" s="66"/>
      <c r="H54" s="70"/>
      <c r="I54" s="71"/>
      <c r="J54" s="71"/>
      <c r="K54" s="34" t="s">
        <v>66</v>
      </c>
      <c r="L54" s="78">
        <v>54</v>
      </c>
      <c r="M54" s="78"/>
      <c r="N54" s="73"/>
      <c r="O54" s="80" t="s">
        <v>259</v>
      </c>
      <c r="P54" s="82">
        <v>43774.80378472222</v>
      </c>
      <c r="Q54" s="80" t="s">
        <v>890</v>
      </c>
      <c r="R54" s="80"/>
      <c r="S54" s="80"/>
      <c r="T54" s="80" t="s">
        <v>534</v>
      </c>
      <c r="U54" s="84" t="s">
        <v>922</v>
      </c>
      <c r="V54" s="84" t="s">
        <v>922</v>
      </c>
      <c r="W54" s="82">
        <v>43774.80378472222</v>
      </c>
      <c r="X54" s="86">
        <v>43774</v>
      </c>
      <c r="Y54" s="88" t="s">
        <v>957</v>
      </c>
      <c r="Z54" s="84" t="s">
        <v>1005</v>
      </c>
      <c r="AA54" s="80"/>
      <c r="AB54" s="80"/>
      <c r="AC54" s="88" t="s">
        <v>1058</v>
      </c>
      <c r="AD54" s="88" t="s">
        <v>1092</v>
      </c>
      <c r="AE54" s="80" t="b">
        <v>0</v>
      </c>
      <c r="AF54" s="80">
        <v>1</v>
      </c>
      <c r="AG54" s="88" t="s">
        <v>297</v>
      </c>
      <c r="AH54" s="80" t="b">
        <v>0</v>
      </c>
      <c r="AI54" s="80" t="s">
        <v>298</v>
      </c>
      <c r="AJ54" s="80"/>
      <c r="AK54" s="88" t="s">
        <v>293</v>
      </c>
      <c r="AL54" s="80" t="b">
        <v>0</v>
      </c>
      <c r="AM54" s="80">
        <v>0</v>
      </c>
      <c r="AN54" s="88" t="s">
        <v>293</v>
      </c>
      <c r="AO54" s="80" t="s">
        <v>304</v>
      </c>
      <c r="AP54" s="80" t="b">
        <v>0</v>
      </c>
      <c r="AQ54" s="88" t="s">
        <v>1092</v>
      </c>
      <c r="AR54" s="80" t="s">
        <v>197</v>
      </c>
      <c r="AS54" s="80">
        <v>0</v>
      </c>
      <c r="AT54" s="80">
        <v>0</v>
      </c>
      <c r="AU54" s="80" t="s">
        <v>1103</v>
      </c>
      <c r="AV54" s="80" t="s">
        <v>307</v>
      </c>
      <c r="AW54" s="80" t="s">
        <v>308</v>
      </c>
      <c r="AX54" s="80" t="s">
        <v>1104</v>
      </c>
      <c r="AY54" s="80" t="s">
        <v>1105</v>
      </c>
      <c r="AZ54" s="80" t="s">
        <v>1106</v>
      </c>
      <c r="BA54" s="80" t="s">
        <v>312</v>
      </c>
      <c r="BB54" s="84" t="s">
        <v>1107</v>
      </c>
      <c r="BC54" s="80">
        <v>1</v>
      </c>
      <c r="BD54" s="79" t="str">
        <f>REPLACE(INDEX(GroupVertices[Group],MATCH(Edges37[[#This Row],[Vertex 1]],GroupVertices[Vertex],0)),1,1,"")</f>
        <v>3</v>
      </c>
      <c r="BE54" s="79" t="str">
        <f>REPLACE(INDEX(GroupVertices[Group],MATCH(Edges37[[#This Row],[Vertex 2]],GroupVertices[Vertex],0)),1,1,"")</f>
        <v>3</v>
      </c>
      <c r="BF54" s="48"/>
      <c r="BG54" s="49"/>
      <c r="BH54" s="48"/>
      <c r="BI54" s="49"/>
      <c r="BJ54" s="48"/>
      <c r="BK54" s="49"/>
      <c r="BL54" s="48"/>
      <c r="BM54" s="49"/>
      <c r="BN54" s="48"/>
    </row>
    <row r="55" spans="1:66" ht="15">
      <c r="A55" s="65" t="s">
        <v>255</v>
      </c>
      <c r="B55" s="65" t="s">
        <v>241</v>
      </c>
      <c r="C55" s="66"/>
      <c r="D55" s="67"/>
      <c r="E55" s="68"/>
      <c r="F55" s="69"/>
      <c r="G55" s="66"/>
      <c r="H55" s="70"/>
      <c r="I55" s="71"/>
      <c r="J55" s="71"/>
      <c r="K55" s="34" t="s">
        <v>66</v>
      </c>
      <c r="L55" s="78">
        <v>55</v>
      </c>
      <c r="M55" s="78"/>
      <c r="N55" s="73"/>
      <c r="O55" s="80" t="s">
        <v>257</v>
      </c>
      <c r="P55" s="82">
        <v>43780.92990740741</v>
      </c>
      <c r="Q55" s="80" t="s">
        <v>891</v>
      </c>
      <c r="R55" s="80"/>
      <c r="S55" s="80"/>
      <c r="T55" s="80" t="s">
        <v>534</v>
      </c>
      <c r="U55" s="80"/>
      <c r="V55" s="84" t="s">
        <v>446</v>
      </c>
      <c r="W55" s="82">
        <v>43780.92990740741</v>
      </c>
      <c r="X55" s="86">
        <v>43780</v>
      </c>
      <c r="Y55" s="88" t="s">
        <v>959</v>
      </c>
      <c r="Z55" s="84" t="s">
        <v>1007</v>
      </c>
      <c r="AA55" s="80"/>
      <c r="AB55" s="80"/>
      <c r="AC55" s="88" t="s">
        <v>1060</v>
      </c>
      <c r="AD55" s="80"/>
      <c r="AE55" s="80" t="b">
        <v>0</v>
      </c>
      <c r="AF55" s="80">
        <v>0</v>
      </c>
      <c r="AG55" s="88" t="s">
        <v>293</v>
      </c>
      <c r="AH55" s="80" t="b">
        <v>0</v>
      </c>
      <c r="AI55" s="80" t="s">
        <v>298</v>
      </c>
      <c r="AJ55" s="80"/>
      <c r="AK55" s="88" t="s">
        <v>293</v>
      </c>
      <c r="AL55" s="80" t="b">
        <v>0</v>
      </c>
      <c r="AM55" s="80">
        <v>1</v>
      </c>
      <c r="AN55" s="88" t="s">
        <v>1059</v>
      </c>
      <c r="AO55" s="80" t="s">
        <v>304</v>
      </c>
      <c r="AP55" s="80" t="b">
        <v>0</v>
      </c>
      <c r="AQ55" s="88" t="s">
        <v>1059</v>
      </c>
      <c r="AR55" s="80" t="s">
        <v>197</v>
      </c>
      <c r="AS55" s="80">
        <v>0</v>
      </c>
      <c r="AT55" s="80">
        <v>0</v>
      </c>
      <c r="AU55" s="80"/>
      <c r="AV55" s="80"/>
      <c r="AW55" s="80"/>
      <c r="AX55" s="80"/>
      <c r="AY55" s="80"/>
      <c r="AZ55" s="80"/>
      <c r="BA55" s="80"/>
      <c r="BB55" s="80"/>
      <c r="BC55" s="80">
        <v>1</v>
      </c>
      <c r="BD55" s="79" t="str">
        <f>REPLACE(INDEX(GroupVertices[Group],MATCH(Edges37[[#This Row],[Vertex 1]],GroupVertices[Vertex],0)),1,1,"")</f>
        <v>3</v>
      </c>
      <c r="BE55" s="79" t="str">
        <f>REPLACE(INDEX(GroupVertices[Group],MATCH(Edges37[[#This Row],[Vertex 2]],GroupVertices[Vertex],0)),1,1,"")</f>
        <v>1</v>
      </c>
      <c r="BF55" s="48"/>
      <c r="BG55" s="49"/>
      <c r="BH55" s="48"/>
      <c r="BI55" s="49"/>
      <c r="BJ55" s="48"/>
      <c r="BK55" s="49"/>
      <c r="BL55" s="48"/>
      <c r="BM55" s="49"/>
      <c r="BN55" s="48"/>
    </row>
    <row r="56" spans="1:66" ht="15">
      <c r="A56" s="65" t="s">
        <v>255</v>
      </c>
      <c r="B56" s="65" t="s">
        <v>239</v>
      </c>
      <c r="C56" s="66"/>
      <c r="D56" s="67"/>
      <c r="E56" s="68"/>
      <c r="F56" s="69"/>
      <c r="G56" s="66"/>
      <c r="H56" s="70"/>
      <c r="I56" s="71"/>
      <c r="J56" s="71"/>
      <c r="K56" s="34" t="s">
        <v>66</v>
      </c>
      <c r="L56" s="78">
        <v>56</v>
      </c>
      <c r="M56" s="78"/>
      <c r="N56" s="73"/>
      <c r="O56" s="80" t="s">
        <v>258</v>
      </c>
      <c r="P56" s="82">
        <v>43780.92990740741</v>
      </c>
      <c r="Q56" s="80" t="s">
        <v>891</v>
      </c>
      <c r="R56" s="80"/>
      <c r="S56" s="80"/>
      <c r="T56" s="80" t="s">
        <v>534</v>
      </c>
      <c r="U56" s="80"/>
      <c r="V56" s="84" t="s">
        <v>446</v>
      </c>
      <c r="W56" s="82">
        <v>43780.92990740741</v>
      </c>
      <c r="X56" s="86">
        <v>43780</v>
      </c>
      <c r="Y56" s="88" t="s">
        <v>959</v>
      </c>
      <c r="Z56" s="84" t="s">
        <v>1007</v>
      </c>
      <c r="AA56" s="80"/>
      <c r="AB56" s="80"/>
      <c r="AC56" s="88" t="s">
        <v>1060</v>
      </c>
      <c r="AD56" s="80"/>
      <c r="AE56" s="80" t="b">
        <v>0</v>
      </c>
      <c r="AF56" s="80">
        <v>0</v>
      </c>
      <c r="AG56" s="88" t="s">
        <v>293</v>
      </c>
      <c r="AH56" s="80" t="b">
        <v>0</v>
      </c>
      <c r="AI56" s="80" t="s">
        <v>298</v>
      </c>
      <c r="AJ56" s="80"/>
      <c r="AK56" s="88" t="s">
        <v>293</v>
      </c>
      <c r="AL56" s="80" t="b">
        <v>0</v>
      </c>
      <c r="AM56" s="80">
        <v>1</v>
      </c>
      <c r="AN56" s="88" t="s">
        <v>1059</v>
      </c>
      <c r="AO56" s="80" t="s">
        <v>304</v>
      </c>
      <c r="AP56" s="80" t="b">
        <v>0</v>
      </c>
      <c r="AQ56" s="88" t="s">
        <v>1059</v>
      </c>
      <c r="AR56" s="80" t="s">
        <v>197</v>
      </c>
      <c r="AS56" s="80">
        <v>0</v>
      </c>
      <c r="AT56" s="80">
        <v>0</v>
      </c>
      <c r="AU56" s="80"/>
      <c r="AV56" s="80"/>
      <c r="AW56" s="80"/>
      <c r="AX56" s="80"/>
      <c r="AY56" s="80"/>
      <c r="AZ56" s="80"/>
      <c r="BA56" s="80"/>
      <c r="BB56" s="80"/>
      <c r="BC56" s="80">
        <v>1</v>
      </c>
      <c r="BD56" s="79" t="str">
        <f>REPLACE(INDEX(GroupVertices[Group],MATCH(Edges37[[#This Row],[Vertex 1]],GroupVertices[Vertex],0)),1,1,"")</f>
        <v>3</v>
      </c>
      <c r="BE56" s="79" t="str">
        <f>REPLACE(INDEX(GroupVertices[Group],MATCH(Edges37[[#This Row],[Vertex 2]],GroupVertices[Vertex],0)),1,1,"")</f>
        <v>3</v>
      </c>
      <c r="BF56" s="48"/>
      <c r="BG56" s="49"/>
      <c r="BH56" s="48"/>
      <c r="BI56" s="49"/>
      <c r="BJ56" s="48"/>
      <c r="BK56" s="49"/>
      <c r="BL56" s="48"/>
      <c r="BM56" s="49"/>
      <c r="BN56" s="48"/>
    </row>
    <row r="57" spans="1:66" ht="15">
      <c r="A57" s="65" t="s">
        <v>255</v>
      </c>
      <c r="B57" s="65" t="s">
        <v>251</v>
      </c>
      <c r="C57" s="66"/>
      <c r="D57" s="67"/>
      <c r="E57" s="68"/>
      <c r="F57" s="69"/>
      <c r="G57" s="66"/>
      <c r="H57" s="70"/>
      <c r="I57" s="71"/>
      <c r="J57" s="71"/>
      <c r="K57" s="34" t="s">
        <v>65</v>
      </c>
      <c r="L57" s="78">
        <v>57</v>
      </c>
      <c r="M57" s="78"/>
      <c r="N57" s="73"/>
      <c r="O57" s="80" t="s">
        <v>258</v>
      </c>
      <c r="P57" s="82">
        <v>43780.92990740741</v>
      </c>
      <c r="Q57" s="80" t="s">
        <v>891</v>
      </c>
      <c r="R57" s="80"/>
      <c r="S57" s="80"/>
      <c r="T57" s="80" t="s">
        <v>534</v>
      </c>
      <c r="U57" s="80"/>
      <c r="V57" s="84" t="s">
        <v>446</v>
      </c>
      <c r="W57" s="82">
        <v>43780.92990740741</v>
      </c>
      <c r="X57" s="86">
        <v>43780</v>
      </c>
      <c r="Y57" s="88" t="s">
        <v>959</v>
      </c>
      <c r="Z57" s="84" t="s">
        <v>1007</v>
      </c>
      <c r="AA57" s="80"/>
      <c r="AB57" s="80"/>
      <c r="AC57" s="88" t="s">
        <v>1060</v>
      </c>
      <c r="AD57" s="80"/>
      <c r="AE57" s="80" t="b">
        <v>0</v>
      </c>
      <c r="AF57" s="80">
        <v>0</v>
      </c>
      <c r="AG57" s="88" t="s">
        <v>293</v>
      </c>
      <c r="AH57" s="80" t="b">
        <v>0</v>
      </c>
      <c r="AI57" s="80" t="s">
        <v>298</v>
      </c>
      <c r="AJ57" s="80"/>
      <c r="AK57" s="88" t="s">
        <v>293</v>
      </c>
      <c r="AL57" s="80" t="b">
        <v>0</v>
      </c>
      <c r="AM57" s="80">
        <v>1</v>
      </c>
      <c r="AN57" s="88" t="s">
        <v>1059</v>
      </c>
      <c r="AO57" s="80" t="s">
        <v>304</v>
      </c>
      <c r="AP57" s="80" t="b">
        <v>0</v>
      </c>
      <c r="AQ57" s="88" t="s">
        <v>1059</v>
      </c>
      <c r="AR57" s="80" t="s">
        <v>197</v>
      </c>
      <c r="AS57" s="80">
        <v>0</v>
      </c>
      <c r="AT57" s="80">
        <v>0</v>
      </c>
      <c r="AU57" s="80"/>
      <c r="AV57" s="80"/>
      <c r="AW57" s="80"/>
      <c r="AX57" s="80"/>
      <c r="AY57" s="80"/>
      <c r="AZ57" s="80"/>
      <c r="BA57" s="80"/>
      <c r="BB57" s="80"/>
      <c r="BC57" s="80">
        <v>2</v>
      </c>
      <c r="BD57" s="79" t="str">
        <f>REPLACE(INDEX(GroupVertices[Group],MATCH(Edges37[[#This Row],[Vertex 1]],GroupVertices[Vertex],0)),1,1,"")</f>
        <v>3</v>
      </c>
      <c r="BE57" s="79" t="str">
        <f>REPLACE(INDEX(GroupVertices[Group],MATCH(Edges37[[#This Row],[Vertex 2]],GroupVertices[Vertex],0)),1,1,"")</f>
        <v>3</v>
      </c>
      <c r="BF57" s="48"/>
      <c r="BG57" s="49"/>
      <c r="BH57" s="48"/>
      <c r="BI57" s="49"/>
      <c r="BJ57" s="48"/>
      <c r="BK57" s="49"/>
      <c r="BL57" s="48"/>
      <c r="BM57" s="49"/>
      <c r="BN57" s="48"/>
    </row>
    <row r="58" spans="1:66" ht="15">
      <c r="A58" s="65" t="s">
        <v>255</v>
      </c>
      <c r="B58" s="65" t="s">
        <v>253</v>
      </c>
      <c r="C58" s="66"/>
      <c r="D58" s="67"/>
      <c r="E58" s="68"/>
      <c r="F58" s="69"/>
      <c r="G58" s="66"/>
      <c r="H58" s="70"/>
      <c r="I58" s="71"/>
      <c r="J58" s="71"/>
      <c r="K58" s="34" t="s">
        <v>65</v>
      </c>
      <c r="L58" s="78">
        <v>58</v>
      </c>
      <c r="M58" s="78"/>
      <c r="N58" s="73"/>
      <c r="O58" s="80" t="s">
        <v>258</v>
      </c>
      <c r="P58" s="82">
        <v>43780.92990740741</v>
      </c>
      <c r="Q58" s="80" t="s">
        <v>891</v>
      </c>
      <c r="R58" s="80"/>
      <c r="S58" s="80"/>
      <c r="T58" s="80" t="s">
        <v>534</v>
      </c>
      <c r="U58" s="80"/>
      <c r="V58" s="84" t="s">
        <v>446</v>
      </c>
      <c r="W58" s="82">
        <v>43780.92990740741</v>
      </c>
      <c r="X58" s="86">
        <v>43780</v>
      </c>
      <c r="Y58" s="88" t="s">
        <v>959</v>
      </c>
      <c r="Z58" s="84" t="s">
        <v>1007</v>
      </c>
      <c r="AA58" s="80"/>
      <c r="AB58" s="80"/>
      <c r="AC58" s="88" t="s">
        <v>1060</v>
      </c>
      <c r="AD58" s="80"/>
      <c r="AE58" s="80" t="b">
        <v>0</v>
      </c>
      <c r="AF58" s="80">
        <v>0</v>
      </c>
      <c r="AG58" s="88" t="s">
        <v>293</v>
      </c>
      <c r="AH58" s="80" t="b">
        <v>0</v>
      </c>
      <c r="AI58" s="80" t="s">
        <v>298</v>
      </c>
      <c r="AJ58" s="80"/>
      <c r="AK58" s="88" t="s">
        <v>293</v>
      </c>
      <c r="AL58" s="80" t="b">
        <v>0</v>
      </c>
      <c r="AM58" s="80">
        <v>1</v>
      </c>
      <c r="AN58" s="88" t="s">
        <v>1059</v>
      </c>
      <c r="AO58" s="80" t="s">
        <v>304</v>
      </c>
      <c r="AP58" s="80" t="b">
        <v>0</v>
      </c>
      <c r="AQ58" s="88" t="s">
        <v>1059</v>
      </c>
      <c r="AR58" s="80" t="s">
        <v>197</v>
      </c>
      <c r="AS58" s="80">
        <v>0</v>
      </c>
      <c r="AT58" s="80">
        <v>0</v>
      </c>
      <c r="AU58" s="80"/>
      <c r="AV58" s="80"/>
      <c r="AW58" s="80"/>
      <c r="AX58" s="80"/>
      <c r="AY58" s="80"/>
      <c r="AZ58" s="80"/>
      <c r="BA58" s="80"/>
      <c r="BB58" s="80"/>
      <c r="BC58" s="80">
        <v>2</v>
      </c>
      <c r="BD58" s="79" t="str">
        <f>REPLACE(INDEX(GroupVertices[Group],MATCH(Edges37[[#This Row],[Vertex 1]],GroupVertices[Vertex],0)),1,1,"")</f>
        <v>3</v>
      </c>
      <c r="BE58" s="79" t="str">
        <f>REPLACE(INDEX(GroupVertices[Group],MATCH(Edges37[[#This Row],[Vertex 2]],GroupVertices[Vertex],0)),1,1,"")</f>
        <v>2</v>
      </c>
      <c r="BF58" s="48">
        <v>1</v>
      </c>
      <c r="BG58" s="49">
        <v>2.5</v>
      </c>
      <c r="BH58" s="48">
        <v>1</v>
      </c>
      <c r="BI58" s="49">
        <v>2.5</v>
      </c>
      <c r="BJ58" s="48">
        <v>0</v>
      </c>
      <c r="BK58" s="49">
        <v>0</v>
      </c>
      <c r="BL58" s="48">
        <v>38</v>
      </c>
      <c r="BM58" s="49">
        <v>95</v>
      </c>
      <c r="BN58" s="48">
        <v>40</v>
      </c>
    </row>
    <row r="59" spans="1:66" ht="15">
      <c r="A59" s="65" t="s">
        <v>255</v>
      </c>
      <c r="B59" s="65" t="s">
        <v>253</v>
      </c>
      <c r="C59" s="66"/>
      <c r="D59" s="67"/>
      <c r="E59" s="68"/>
      <c r="F59" s="69"/>
      <c r="G59" s="66"/>
      <c r="H59" s="70"/>
      <c r="I59" s="71"/>
      <c r="J59" s="71"/>
      <c r="K59" s="34" t="s">
        <v>65</v>
      </c>
      <c r="L59" s="78">
        <v>59</v>
      </c>
      <c r="M59" s="78"/>
      <c r="N59" s="73"/>
      <c r="O59" s="80" t="s">
        <v>257</v>
      </c>
      <c r="P59" s="82">
        <v>43782.748923611114</v>
      </c>
      <c r="Q59" s="80" t="s">
        <v>887</v>
      </c>
      <c r="R59" s="80"/>
      <c r="S59" s="80"/>
      <c r="T59" s="80" t="s">
        <v>534</v>
      </c>
      <c r="U59" s="80"/>
      <c r="V59" s="84" t="s">
        <v>446</v>
      </c>
      <c r="W59" s="82">
        <v>43782.748923611114</v>
      </c>
      <c r="X59" s="86">
        <v>43782</v>
      </c>
      <c r="Y59" s="88" t="s">
        <v>960</v>
      </c>
      <c r="Z59" s="84" t="s">
        <v>1008</v>
      </c>
      <c r="AA59" s="80"/>
      <c r="AB59" s="80"/>
      <c r="AC59" s="88" t="s">
        <v>1061</v>
      </c>
      <c r="AD59" s="80"/>
      <c r="AE59" s="80" t="b">
        <v>0</v>
      </c>
      <c r="AF59" s="80">
        <v>0</v>
      </c>
      <c r="AG59" s="88" t="s">
        <v>293</v>
      </c>
      <c r="AH59" s="80" t="b">
        <v>0</v>
      </c>
      <c r="AI59" s="80" t="s">
        <v>298</v>
      </c>
      <c r="AJ59" s="80"/>
      <c r="AK59" s="88" t="s">
        <v>293</v>
      </c>
      <c r="AL59" s="80" t="b">
        <v>0</v>
      </c>
      <c r="AM59" s="80">
        <v>13</v>
      </c>
      <c r="AN59" s="88" t="s">
        <v>1087</v>
      </c>
      <c r="AO59" s="80" t="s">
        <v>304</v>
      </c>
      <c r="AP59" s="80" t="b">
        <v>0</v>
      </c>
      <c r="AQ59" s="88" t="s">
        <v>1087</v>
      </c>
      <c r="AR59" s="80" t="s">
        <v>197</v>
      </c>
      <c r="AS59" s="80">
        <v>0</v>
      </c>
      <c r="AT59" s="80">
        <v>0</v>
      </c>
      <c r="AU59" s="80"/>
      <c r="AV59" s="80"/>
      <c r="AW59" s="80"/>
      <c r="AX59" s="80"/>
      <c r="AY59" s="80"/>
      <c r="AZ59" s="80"/>
      <c r="BA59" s="80"/>
      <c r="BB59" s="80"/>
      <c r="BC59" s="80">
        <v>2</v>
      </c>
      <c r="BD59" s="79" t="str">
        <f>REPLACE(INDEX(GroupVertices[Group],MATCH(Edges37[[#This Row],[Vertex 1]],GroupVertices[Vertex],0)),1,1,"")</f>
        <v>3</v>
      </c>
      <c r="BE59" s="79" t="str">
        <f>REPLACE(INDEX(GroupVertices[Group],MATCH(Edges37[[#This Row],[Vertex 2]],GroupVertices[Vertex],0)),1,1,"")</f>
        <v>2</v>
      </c>
      <c r="BF59" s="48"/>
      <c r="BG59" s="49"/>
      <c r="BH59" s="48"/>
      <c r="BI59" s="49"/>
      <c r="BJ59" s="48"/>
      <c r="BK59" s="49"/>
      <c r="BL59" s="48"/>
      <c r="BM59" s="49"/>
      <c r="BN59" s="48"/>
    </row>
    <row r="60" spans="1:66" ht="15">
      <c r="A60" s="65" t="s">
        <v>255</v>
      </c>
      <c r="B60" s="65" t="s">
        <v>878</v>
      </c>
      <c r="C60" s="66"/>
      <c r="D60" s="67"/>
      <c r="E60" s="68"/>
      <c r="F60" s="69"/>
      <c r="G60" s="66"/>
      <c r="H60" s="70"/>
      <c r="I60" s="71"/>
      <c r="J60" s="71"/>
      <c r="K60" s="34" t="s">
        <v>65</v>
      </c>
      <c r="L60" s="78">
        <v>60</v>
      </c>
      <c r="M60" s="78"/>
      <c r="N60" s="73"/>
      <c r="O60" s="80" t="s">
        <v>258</v>
      </c>
      <c r="P60" s="82">
        <v>43782.748923611114</v>
      </c>
      <c r="Q60" s="80" t="s">
        <v>887</v>
      </c>
      <c r="R60" s="80"/>
      <c r="S60" s="80"/>
      <c r="T60" s="80" t="s">
        <v>534</v>
      </c>
      <c r="U60" s="80"/>
      <c r="V60" s="84" t="s">
        <v>446</v>
      </c>
      <c r="W60" s="82">
        <v>43782.748923611114</v>
      </c>
      <c r="X60" s="86">
        <v>43782</v>
      </c>
      <c r="Y60" s="88" t="s">
        <v>960</v>
      </c>
      <c r="Z60" s="84" t="s">
        <v>1008</v>
      </c>
      <c r="AA60" s="80"/>
      <c r="AB60" s="80"/>
      <c r="AC60" s="88" t="s">
        <v>1061</v>
      </c>
      <c r="AD60" s="80"/>
      <c r="AE60" s="80" t="b">
        <v>0</v>
      </c>
      <c r="AF60" s="80">
        <v>0</v>
      </c>
      <c r="AG60" s="88" t="s">
        <v>293</v>
      </c>
      <c r="AH60" s="80" t="b">
        <v>0</v>
      </c>
      <c r="AI60" s="80" t="s">
        <v>298</v>
      </c>
      <c r="AJ60" s="80"/>
      <c r="AK60" s="88" t="s">
        <v>293</v>
      </c>
      <c r="AL60" s="80" t="b">
        <v>0</v>
      </c>
      <c r="AM60" s="80">
        <v>13</v>
      </c>
      <c r="AN60" s="88" t="s">
        <v>1087</v>
      </c>
      <c r="AO60" s="80" t="s">
        <v>304</v>
      </c>
      <c r="AP60" s="80" t="b">
        <v>0</v>
      </c>
      <c r="AQ60" s="88" t="s">
        <v>1087</v>
      </c>
      <c r="AR60" s="80" t="s">
        <v>197</v>
      </c>
      <c r="AS60" s="80">
        <v>0</v>
      </c>
      <c r="AT60" s="80">
        <v>0</v>
      </c>
      <c r="AU60" s="80"/>
      <c r="AV60" s="80"/>
      <c r="AW60" s="80"/>
      <c r="AX60" s="80"/>
      <c r="AY60" s="80"/>
      <c r="AZ60" s="80"/>
      <c r="BA60" s="80"/>
      <c r="BB60" s="80"/>
      <c r="BC60" s="80">
        <v>1</v>
      </c>
      <c r="BD60" s="79" t="str">
        <f>REPLACE(INDEX(GroupVertices[Group],MATCH(Edges37[[#This Row],[Vertex 1]],GroupVertices[Vertex],0)),1,1,"")</f>
        <v>3</v>
      </c>
      <c r="BE60" s="79" t="str">
        <f>REPLACE(INDEX(GroupVertices[Group],MATCH(Edges37[[#This Row],[Vertex 2]],GroupVertices[Vertex],0)),1,1,"")</f>
        <v>2</v>
      </c>
      <c r="BF60" s="48">
        <v>0</v>
      </c>
      <c r="BG60" s="49">
        <v>0</v>
      </c>
      <c r="BH60" s="48">
        <v>0</v>
      </c>
      <c r="BI60" s="49">
        <v>0</v>
      </c>
      <c r="BJ60" s="48">
        <v>0</v>
      </c>
      <c r="BK60" s="49">
        <v>0</v>
      </c>
      <c r="BL60" s="48">
        <v>42</v>
      </c>
      <c r="BM60" s="49">
        <v>100</v>
      </c>
      <c r="BN60" s="48">
        <v>42</v>
      </c>
    </row>
    <row r="61" spans="1:66" ht="15">
      <c r="A61" s="65" t="s">
        <v>255</v>
      </c>
      <c r="B61" s="65" t="s">
        <v>253</v>
      </c>
      <c r="C61" s="66"/>
      <c r="D61" s="67"/>
      <c r="E61" s="68"/>
      <c r="F61" s="69"/>
      <c r="G61" s="66"/>
      <c r="H61" s="70"/>
      <c r="I61" s="71"/>
      <c r="J61" s="71"/>
      <c r="K61" s="34" t="s">
        <v>65</v>
      </c>
      <c r="L61" s="78">
        <v>61</v>
      </c>
      <c r="M61" s="78"/>
      <c r="N61" s="73"/>
      <c r="O61" s="80" t="s">
        <v>257</v>
      </c>
      <c r="P61" s="82">
        <v>43783.60663194444</v>
      </c>
      <c r="Q61" s="80" t="s">
        <v>892</v>
      </c>
      <c r="R61" s="80"/>
      <c r="S61" s="80"/>
      <c r="T61" s="80" t="s">
        <v>534</v>
      </c>
      <c r="U61" s="80"/>
      <c r="V61" s="84" t="s">
        <v>446</v>
      </c>
      <c r="W61" s="82">
        <v>43783.60663194444</v>
      </c>
      <c r="X61" s="86">
        <v>43783</v>
      </c>
      <c r="Y61" s="88" t="s">
        <v>961</v>
      </c>
      <c r="Z61" s="84" t="s">
        <v>1009</v>
      </c>
      <c r="AA61" s="80"/>
      <c r="AB61" s="80"/>
      <c r="AC61" s="88" t="s">
        <v>1062</v>
      </c>
      <c r="AD61" s="80"/>
      <c r="AE61" s="80" t="b">
        <v>0</v>
      </c>
      <c r="AF61" s="80">
        <v>0</v>
      </c>
      <c r="AG61" s="88" t="s">
        <v>293</v>
      </c>
      <c r="AH61" s="80" t="b">
        <v>1</v>
      </c>
      <c r="AI61" s="80" t="s">
        <v>298</v>
      </c>
      <c r="AJ61" s="80"/>
      <c r="AK61" s="88" t="s">
        <v>1066</v>
      </c>
      <c r="AL61" s="80" t="b">
        <v>0</v>
      </c>
      <c r="AM61" s="80">
        <v>2</v>
      </c>
      <c r="AN61" s="88" t="s">
        <v>1088</v>
      </c>
      <c r="AO61" s="80" t="s">
        <v>304</v>
      </c>
      <c r="AP61" s="80" t="b">
        <v>0</v>
      </c>
      <c r="AQ61" s="88" t="s">
        <v>1088</v>
      </c>
      <c r="AR61" s="80" t="s">
        <v>197</v>
      </c>
      <c r="AS61" s="80">
        <v>0</v>
      </c>
      <c r="AT61" s="80">
        <v>0</v>
      </c>
      <c r="AU61" s="80"/>
      <c r="AV61" s="80"/>
      <c r="AW61" s="80"/>
      <c r="AX61" s="80"/>
      <c r="AY61" s="80"/>
      <c r="AZ61" s="80"/>
      <c r="BA61" s="80"/>
      <c r="BB61" s="80"/>
      <c r="BC61" s="80">
        <v>2</v>
      </c>
      <c r="BD61" s="79" t="str">
        <f>REPLACE(INDEX(GroupVertices[Group],MATCH(Edges37[[#This Row],[Vertex 1]],GroupVertices[Vertex],0)),1,1,"")</f>
        <v>3</v>
      </c>
      <c r="BE61" s="79" t="str">
        <f>REPLACE(INDEX(GroupVertices[Group],MATCH(Edges37[[#This Row],[Vertex 2]],GroupVertices[Vertex],0)),1,1,"")</f>
        <v>2</v>
      </c>
      <c r="BF61" s="48">
        <v>0</v>
      </c>
      <c r="BG61" s="49">
        <v>0</v>
      </c>
      <c r="BH61" s="48">
        <v>0</v>
      </c>
      <c r="BI61" s="49">
        <v>0</v>
      </c>
      <c r="BJ61" s="48">
        <v>0</v>
      </c>
      <c r="BK61" s="49">
        <v>0</v>
      </c>
      <c r="BL61" s="48">
        <v>26</v>
      </c>
      <c r="BM61" s="49">
        <v>100</v>
      </c>
      <c r="BN61" s="48">
        <v>26</v>
      </c>
    </row>
    <row r="62" spans="1:66" ht="15">
      <c r="A62" s="65" t="s">
        <v>253</v>
      </c>
      <c r="B62" s="65" t="s">
        <v>880</v>
      </c>
      <c r="C62" s="66"/>
      <c r="D62" s="67"/>
      <c r="E62" s="68"/>
      <c r="F62" s="69"/>
      <c r="G62" s="66"/>
      <c r="H62" s="70"/>
      <c r="I62" s="71"/>
      <c r="J62" s="71"/>
      <c r="K62" s="34" t="s">
        <v>65</v>
      </c>
      <c r="L62" s="78">
        <v>62</v>
      </c>
      <c r="M62" s="78"/>
      <c r="N62" s="73"/>
      <c r="O62" s="80" t="s">
        <v>258</v>
      </c>
      <c r="P62" s="82">
        <v>43782.901655092595</v>
      </c>
      <c r="Q62" s="80" t="s">
        <v>893</v>
      </c>
      <c r="R62" s="80"/>
      <c r="S62" s="80"/>
      <c r="T62" s="80" t="s">
        <v>534</v>
      </c>
      <c r="U62" s="80"/>
      <c r="V62" s="84" t="s">
        <v>444</v>
      </c>
      <c r="W62" s="82">
        <v>43782.901655092595</v>
      </c>
      <c r="X62" s="86">
        <v>43782</v>
      </c>
      <c r="Y62" s="88" t="s">
        <v>962</v>
      </c>
      <c r="Z62" s="84" t="s">
        <v>1010</v>
      </c>
      <c r="AA62" s="80"/>
      <c r="AB62" s="80"/>
      <c r="AC62" s="88" t="s">
        <v>1063</v>
      </c>
      <c r="AD62" s="88" t="s">
        <v>1094</v>
      </c>
      <c r="AE62" s="80" t="b">
        <v>0</v>
      </c>
      <c r="AF62" s="80">
        <v>2</v>
      </c>
      <c r="AG62" s="88" t="s">
        <v>1097</v>
      </c>
      <c r="AH62" s="80" t="b">
        <v>0</v>
      </c>
      <c r="AI62" s="80" t="s">
        <v>298</v>
      </c>
      <c r="AJ62" s="80"/>
      <c r="AK62" s="88" t="s">
        <v>293</v>
      </c>
      <c r="AL62" s="80" t="b">
        <v>0</v>
      </c>
      <c r="AM62" s="80">
        <v>0</v>
      </c>
      <c r="AN62" s="88" t="s">
        <v>293</v>
      </c>
      <c r="AO62" s="80" t="s">
        <v>301</v>
      </c>
      <c r="AP62" s="80" t="b">
        <v>0</v>
      </c>
      <c r="AQ62" s="88" t="s">
        <v>1094</v>
      </c>
      <c r="AR62" s="80" t="s">
        <v>197</v>
      </c>
      <c r="AS62" s="80">
        <v>0</v>
      </c>
      <c r="AT62" s="80">
        <v>0</v>
      </c>
      <c r="AU62" s="80"/>
      <c r="AV62" s="80"/>
      <c r="AW62" s="80"/>
      <c r="AX62" s="80"/>
      <c r="AY62" s="80"/>
      <c r="AZ62" s="80"/>
      <c r="BA62" s="80"/>
      <c r="BB62" s="80"/>
      <c r="BC62" s="80">
        <v>1</v>
      </c>
      <c r="BD62" s="79" t="str">
        <f>REPLACE(INDEX(GroupVertices[Group],MATCH(Edges37[[#This Row],[Vertex 1]],GroupVertices[Vertex],0)),1,1,"")</f>
        <v>2</v>
      </c>
      <c r="BE62" s="79" t="str">
        <f>REPLACE(INDEX(GroupVertices[Group],MATCH(Edges37[[#This Row],[Vertex 2]],GroupVertices[Vertex],0)),1,1,"")</f>
        <v>2</v>
      </c>
      <c r="BF62" s="48"/>
      <c r="BG62" s="49"/>
      <c r="BH62" s="48"/>
      <c r="BI62" s="49"/>
      <c r="BJ62" s="48"/>
      <c r="BK62" s="49"/>
      <c r="BL62" s="48"/>
      <c r="BM62" s="49"/>
      <c r="BN62" s="48"/>
    </row>
    <row r="63" spans="1:66" ht="15">
      <c r="A63" s="65" t="s">
        <v>253</v>
      </c>
      <c r="B63" s="65" t="s">
        <v>881</v>
      </c>
      <c r="C63" s="66"/>
      <c r="D63" s="67"/>
      <c r="E63" s="68"/>
      <c r="F63" s="69"/>
      <c r="G63" s="66"/>
      <c r="H63" s="70"/>
      <c r="I63" s="71"/>
      <c r="J63" s="71"/>
      <c r="K63" s="34" t="s">
        <v>65</v>
      </c>
      <c r="L63" s="78">
        <v>63</v>
      </c>
      <c r="M63" s="78"/>
      <c r="N63" s="73"/>
      <c r="O63" s="80" t="s">
        <v>258</v>
      </c>
      <c r="P63" s="82">
        <v>43782.901655092595</v>
      </c>
      <c r="Q63" s="80" t="s">
        <v>893</v>
      </c>
      <c r="R63" s="80"/>
      <c r="S63" s="80"/>
      <c r="T63" s="80" t="s">
        <v>534</v>
      </c>
      <c r="U63" s="80"/>
      <c r="V63" s="84" t="s">
        <v>444</v>
      </c>
      <c r="W63" s="82">
        <v>43782.901655092595</v>
      </c>
      <c r="X63" s="86">
        <v>43782</v>
      </c>
      <c r="Y63" s="88" t="s">
        <v>962</v>
      </c>
      <c r="Z63" s="84" t="s">
        <v>1010</v>
      </c>
      <c r="AA63" s="80"/>
      <c r="AB63" s="80"/>
      <c r="AC63" s="88" t="s">
        <v>1063</v>
      </c>
      <c r="AD63" s="88" t="s">
        <v>1094</v>
      </c>
      <c r="AE63" s="80" t="b">
        <v>0</v>
      </c>
      <c r="AF63" s="80">
        <v>2</v>
      </c>
      <c r="AG63" s="88" t="s">
        <v>1097</v>
      </c>
      <c r="AH63" s="80" t="b">
        <v>0</v>
      </c>
      <c r="AI63" s="80" t="s">
        <v>298</v>
      </c>
      <c r="AJ63" s="80"/>
      <c r="AK63" s="88" t="s">
        <v>293</v>
      </c>
      <c r="AL63" s="80" t="b">
        <v>0</v>
      </c>
      <c r="AM63" s="80">
        <v>0</v>
      </c>
      <c r="AN63" s="88" t="s">
        <v>293</v>
      </c>
      <c r="AO63" s="80" t="s">
        <v>301</v>
      </c>
      <c r="AP63" s="80" t="b">
        <v>0</v>
      </c>
      <c r="AQ63" s="88" t="s">
        <v>1094</v>
      </c>
      <c r="AR63" s="80" t="s">
        <v>197</v>
      </c>
      <c r="AS63" s="80">
        <v>0</v>
      </c>
      <c r="AT63" s="80">
        <v>0</v>
      </c>
      <c r="AU63" s="80"/>
      <c r="AV63" s="80"/>
      <c r="AW63" s="80"/>
      <c r="AX63" s="80"/>
      <c r="AY63" s="80"/>
      <c r="AZ63" s="80"/>
      <c r="BA63" s="80"/>
      <c r="BB63" s="80"/>
      <c r="BC63" s="80">
        <v>1</v>
      </c>
      <c r="BD63" s="79" t="str">
        <f>REPLACE(INDEX(GroupVertices[Group],MATCH(Edges37[[#This Row],[Vertex 1]],GroupVertices[Vertex],0)),1,1,"")</f>
        <v>2</v>
      </c>
      <c r="BE63" s="79" t="str">
        <f>REPLACE(INDEX(GroupVertices[Group],MATCH(Edges37[[#This Row],[Vertex 2]],GroupVertices[Vertex],0)),1,1,"")</f>
        <v>2</v>
      </c>
      <c r="BF63" s="48"/>
      <c r="BG63" s="49"/>
      <c r="BH63" s="48"/>
      <c r="BI63" s="49"/>
      <c r="BJ63" s="48"/>
      <c r="BK63" s="49"/>
      <c r="BL63" s="48"/>
      <c r="BM63" s="49"/>
      <c r="BN63" s="48"/>
    </row>
    <row r="64" spans="1:66" ht="15">
      <c r="A64" s="65" t="s">
        <v>253</v>
      </c>
      <c r="B64" s="65" t="s">
        <v>882</v>
      </c>
      <c r="C64" s="66"/>
      <c r="D64" s="67"/>
      <c r="E64" s="68"/>
      <c r="F64" s="69"/>
      <c r="G64" s="66"/>
      <c r="H64" s="70"/>
      <c r="I64" s="71"/>
      <c r="J64" s="71"/>
      <c r="K64" s="34" t="s">
        <v>65</v>
      </c>
      <c r="L64" s="78">
        <v>64</v>
      </c>
      <c r="M64" s="78"/>
      <c r="N64" s="73"/>
      <c r="O64" s="80" t="s">
        <v>258</v>
      </c>
      <c r="P64" s="82">
        <v>43782.901655092595</v>
      </c>
      <c r="Q64" s="80" t="s">
        <v>893</v>
      </c>
      <c r="R64" s="80"/>
      <c r="S64" s="80"/>
      <c r="T64" s="80" t="s">
        <v>534</v>
      </c>
      <c r="U64" s="80"/>
      <c r="V64" s="84" t="s">
        <v>444</v>
      </c>
      <c r="W64" s="82">
        <v>43782.901655092595</v>
      </c>
      <c r="X64" s="86">
        <v>43782</v>
      </c>
      <c r="Y64" s="88" t="s">
        <v>962</v>
      </c>
      <c r="Z64" s="84" t="s">
        <v>1010</v>
      </c>
      <c r="AA64" s="80"/>
      <c r="AB64" s="80"/>
      <c r="AC64" s="88" t="s">
        <v>1063</v>
      </c>
      <c r="AD64" s="88" t="s">
        <v>1094</v>
      </c>
      <c r="AE64" s="80" t="b">
        <v>0</v>
      </c>
      <c r="AF64" s="80">
        <v>2</v>
      </c>
      <c r="AG64" s="88" t="s">
        <v>1097</v>
      </c>
      <c r="AH64" s="80" t="b">
        <v>0</v>
      </c>
      <c r="AI64" s="80" t="s">
        <v>298</v>
      </c>
      <c r="AJ64" s="80"/>
      <c r="AK64" s="88" t="s">
        <v>293</v>
      </c>
      <c r="AL64" s="80" t="b">
        <v>0</v>
      </c>
      <c r="AM64" s="80">
        <v>0</v>
      </c>
      <c r="AN64" s="88" t="s">
        <v>293</v>
      </c>
      <c r="AO64" s="80" t="s">
        <v>301</v>
      </c>
      <c r="AP64" s="80" t="b">
        <v>0</v>
      </c>
      <c r="AQ64" s="88" t="s">
        <v>1094</v>
      </c>
      <c r="AR64" s="80" t="s">
        <v>197</v>
      </c>
      <c r="AS64" s="80">
        <v>0</v>
      </c>
      <c r="AT64" s="80">
        <v>0</v>
      </c>
      <c r="AU64" s="80"/>
      <c r="AV64" s="80"/>
      <c r="AW64" s="80"/>
      <c r="AX64" s="80"/>
      <c r="AY64" s="80"/>
      <c r="AZ64" s="80"/>
      <c r="BA64" s="80"/>
      <c r="BB64" s="80"/>
      <c r="BC64" s="80">
        <v>1</v>
      </c>
      <c r="BD64" s="79" t="str">
        <f>REPLACE(INDEX(GroupVertices[Group],MATCH(Edges37[[#This Row],[Vertex 1]],GroupVertices[Vertex],0)),1,1,"")</f>
        <v>2</v>
      </c>
      <c r="BE64" s="79" t="str">
        <f>REPLACE(INDEX(GroupVertices[Group],MATCH(Edges37[[#This Row],[Vertex 2]],GroupVertices[Vertex],0)),1,1,"")</f>
        <v>2</v>
      </c>
      <c r="BF64" s="48"/>
      <c r="BG64" s="49"/>
      <c r="BH64" s="48"/>
      <c r="BI64" s="49"/>
      <c r="BJ64" s="48"/>
      <c r="BK64" s="49"/>
      <c r="BL64" s="48"/>
      <c r="BM64" s="49"/>
      <c r="BN64" s="48"/>
    </row>
    <row r="65" spans="1:66" ht="15">
      <c r="A65" s="65" t="s">
        <v>253</v>
      </c>
      <c r="B65" s="65" t="s">
        <v>883</v>
      </c>
      <c r="C65" s="66"/>
      <c r="D65" s="67"/>
      <c r="E65" s="68"/>
      <c r="F65" s="69"/>
      <c r="G65" s="66"/>
      <c r="H65" s="70"/>
      <c r="I65" s="71"/>
      <c r="J65" s="71"/>
      <c r="K65" s="34" t="s">
        <v>65</v>
      </c>
      <c r="L65" s="78">
        <v>65</v>
      </c>
      <c r="M65" s="78"/>
      <c r="N65" s="73"/>
      <c r="O65" s="80" t="s">
        <v>259</v>
      </c>
      <c r="P65" s="82">
        <v>43782.901655092595</v>
      </c>
      <c r="Q65" s="80" t="s">
        <v>893</v>
      </c>
      <c r="R65" s="80"/>
      <c r="S65" s="80"/>
      <c r="T65" s="80" t="s">
        <v>534</v>
      </c>
      <c r="U65" s="80"/>
      <c r="V65" s="84" t="s">
        <v>444</v>
      </c>
      <c r="W65" s="82">
        <v>43782.901655092595</v>
      </c>
      <c r="X65" s="86">
        <v>43782</v>
      </c>
      <c r="Y65" s="88" t="s">
        <v>962</v>
      </c>
      <c r="Z65" s="84" t="s">
        <v>1010</v>
      </c>
      <c r="AA65" s="80"/>
      <c r="AB65" s="80"/>
      <c r="AC65" s="88" t="s">
        <v>1063</v>
      </c>
      <c r="AD65" s="88" t="s">
        <v>1094</v>
      </c>
      <c r="AE65" s="80" t="b">
        <v>0</v>
      </c>
      <c r="AF65" s="80">
        <v>2</v>
      </c>
      <c r="AG65" s="88" t="s">
        <v>1097</v>
      </c>
      <c r="AH65" s="80" t="b">
        <v>0</v>
      </c>
      <c r="AI65" s="80" t="s">
        <v>298</v>
      </c>
      <c r="AJ65" s="80"/>
      <c r="AK65" s="88" t="s">
        <v>293</v>
      </c>
      <c r="AL65" s="80" t="b">
        <v>0</v>
      </c>
      <c r="AM65" s="80">
        <v>0</v>
      </c>
      <c r="AN65" s="88" t="s">
        <v>293</v>
      </c>
      <c r="AO65" s="80" t="s">
        <v>301</v>
      </c>
      <c r="AP65" s="80" t="b">
        <v>0</v>
      </c>
      <c r="AQ65" s="88" t="s">
        <v>1094</v>
      </c>
      <c r="AR65" s="80" t="s">
        <v>197</v>
      </c>
      <c r="AS65" s="80">
        <v>0</v>
      </c>
      <c r="AT65" s="80">
        <v>0</v>
      </c>
      <c r="AU65" s="80"/>
      <c r="AV65" s="80"/>
      <c r="AW65" s="80"/>
      <c r="AX65" s="80"/>
      <c r="AY65" s="80"/>
      <c r="AZ65" s="80"/>
      <c r="BA65" s="80"/>
      <c r="BB65" s="80"/>
      <c r="BC65" s="80">
        <v>1</v>
      </c>
      <c r="BD65" s="79" t="str">
        <f>REPLACE(INDEX(GroupVertices[Group],MATCH(Edges37[[#This Row],[Vertex 1]],GroupVertices[Vertex],0)),1,1,"")</f>
        <v>2</v>
      </c>
      <c r="BE65" s="79" t="str">
        <f>REPLACE(INDEX(GroupVertices[Group],MATCH(Edges37[[#This Row],[Vertex 2]],GroupVertices[Vertex],0)),1,1,"")</f>
        <v>2</v>
      </c>
      <c r="BF65" s="48">
        <v>0</v>
      </c>
      <c r="BG65" s="49">
        <v>0</v>
      </c>
      <c r="BH65" s="48">
        <v>0</v>
      </c>
      <c r="BI65" s="49">
        <v>0</v>
      </c>
      <c r="BJ65" s="48">
        <v>0</v>
      </c>
      <c r="BK65" s="49">
        <v>0</v>
      </c>
      <c r="BL65" s="48">
        <v>18</v>
      </c>
      <c r="BM65" s="49">
        <v>100</v>
      </c>
      <c r="BN65" s="48">
        <v>18</v>
      </c>
    </row>
    <row r="66" spans="1:66" ht="15">
      <c r="A66" s="65" t="s">
        <v>253</v>
      </c>
      <c r="B66" s="65" t="s">
        <v>237</v>
      </c>
      <c r="C66" s="66"/>
      <c r="D66" s="67"/>
      <c r="E66" s="68"/>
      <c r="F66" s="69"/>
      <c r="G66" s="66"/>
      <c r="H66" s="70"/>
      <c r="I66" s="71"/>
      <c r="J66" s="71"/>
      <c r="K66" s="34" t="s">
        <v>65</v>
      </c>
      <c r="L66" s="78">
        <v>66</v>
      </c>
      <c r="M66" s="78"/>
      <c r="N66" s="73"/>
      <c r="O66" s="80" t="s">
        <v>258</v>
      </c>
      <c r="P66" s="82">
        <v>43783.58799768519</v>
      </c>
      <c r="Q66" s="80" t="s">
        <v>894</v>
      </c>
      <c r="R66" s="84" t="s">
        <v>911</v>
      </c>
      <c r="S66" s="80" t="s">
        <v>266</v>
      </c>
      <c r="T66" s="80" t="s">
        <v>534</v>
      </c>
      <c r="U66" s="84" t="s">
        <v>923</v>
      </c>
      <c r="V66" s="84" t="s">
        <v>923</v>
      </c>
      <c r="W66" s="82">
        <v>43783.58799768519</v>
      </c>
      <c r="X66" s="86">
        <v>43783</v>
      </c>
      <c r="Y66" s="88" t="s">
        <v>963</v>
      </c>
      <c r="Z66" s="84" t="s">
        <v>1011</v>
      </c>
      <c r="AA66" s="80"/>
      <c r="AB66" s="80"/>
      <c r="AC66" s="88" t="s">
        <v>1064</v>
      </c>
      <c r="AD66" s="80"/>
      <c r="AE66" s="80" t="b">
        <v>0</v>
      </c>
      <c r="AF66" s="80">
        <v>0</v>
      </c>
      <c r="AG66" s="88" t="s">
        <v>293</v>
      </c>
      <c r="AH66" s="80" t="b">
        <v>0</v>
      </c>
      <c r="AI66" s="80" t="s">
        <v>298</v>
      </c>
      <c r="AJ66" s="80"/>
      <c r="AK66" s="88" t="s">
        <v>293</v>
      </c>
      <c r="AL66" s="80" t="b">
        <v>0</v>
      </c>
      <c r="AM66" s="80">
        <v>0</v>
      </c>
      <c r="AN66" s="88" t="s">
        <v>293</v>
      </c>
      <c r="AO66" s="80" t="s">
        <v>301</v>
      </c>
      <c r="AP66" s="80" t="b">
        <v>0</v>
      </c>
      <c r="AQ66" s="88" t="s">
        <v>1064</v>
      </c>
      <c r="AR66" s="80" t="s">
        <v>197</v>
      </c>
      <c r="AS66" s="80">
        <v>0</v>
      </c>
      <c r="AT66" s="80">
        <v>0</v>
      </c>
      <c r="AU66" s="80"/>
      <c r="AV66" s="80"/>
      <c r="AW66" s="80"/>
      <c r="AX66" s="80"/>
      <c r="AY66" s="80"/>
      <c r="AZ66" s="80"/>
      <c r="BA66" s="80"/>
      <c r="BB66" s="80"/>
      <c r="BC66" s="80">
        <v>1</v>
      </c>
      <c r="BD66" s="79" t="str">
        <f>REPLACE(INDEX(GroupVertices[Group],MATCH(Edges37[[#This Row],[Vertex 1]],GroupVertices[Vertex],0)),1,1,"")</f>
        <v>2</v>
      </c>
      <c r="BE66" s="79" t="str">
        <f>REPLACE(INDEX(GroupVertices[Group],MATCH(Edges37[[#This Row],[Vertex 2]],GroupVertices[Vertex],0)),1,1,"")</f>
        <v>3</v>
      </c>
      <c r="BF66" s="48">
        <v>1</v>
      </c>
      <c r="BG66" s="49">
        <v>2.7777777777777777</v>
      </c>
      <c r="BH66" s="48">
        <v>0</v>
      </c>
      <c r="BI66" s="49">
        <v>0</v>
      </c>
      <c r="BJ66" s="48">
        <v>0</v>
      </c>
      <c r="BK66" s="49">
        <v>0</v>
      </c>
      <c r="BL66" s="48">
        <v>35</v>
      </c>
      <c r="BM66" s="49">
        <v>97.22222222222223</v>
      </c>
      <c r="BN66" s="48">
        <v>36</v>
      </c>
    </row>
    <row r="67" spans="1:66" ht="15">
      <c r="A67" s="65" t="s">
        <v>876</v>
      </c>
      <c r="B67" s="65" t="s">
        <v>253</v>
      </c>
      <c r="C67" s="66"/>
      <c r="D67" s="67"/>
      <c r="E67" s="68"/>
      <c r="F67" s="69"/>
      <c r="G67" s="66"/>
      <c r="H67" s="70"/>
      <c r="I67" s="71"/>
      <c r="J67" s="71"/>
      <c r="K67" s="34" t="s">
        <v>66</v>
      </c>
      <c r="L67" s="78">
        <v>67</v>
      </c>
      <c r="M67" s="78"/>
      <c r="N67" s="73"/>
      <c r="O67" s="80" t="s">
        <v>257</v>
      </c>
      <c r="P67" s="82">
        <v>43782.54965277778</v>
      </c>
      <c r="Q67" s="80" t="s">
        <v>887</v>
      </c>
      <c r="R67" s="80"/>
      <c r="S67" s="80"/>
      <c r="T67" s="80" t="s">
        <v>534</v>
      </c>
      <c r="U67" s="80"/>
      <c r="V67" s="84" t="s">
        <v>936</v>
      </c>
      <c r="W67" s="82">
        <v>43782.54965277778</v>
      </c>
      <c r="X67" s="86">
        <v>43782</v>
      </c>
      <c r="Y67" s="88" t="s">
        <v>964</v>
      </c>
      <c r="Z67" s="84" t="s">
        <v>1012</v>
      </c>
      <c r="AA67" s="80"/>
      <c r="AB67" s="80"/>
      <c r="AC67" s="88" t="s">
        <v>1065</v>
      </c>
      <c r="AD67" s="80"/>
      <c r="AE67" s="80" t="b">
        <v>0</v>
      </c>
      <c r="AF67" s="80">
        <v>0</v>
      </c>
      <c r="AG67" s="88" t="s">
        <v>293</v>
      </c>
      <c r="AH67" s="80" t="b">
        <v>0</v>
      </c>
      <c r="AI67" s="80" t="s">
        <v>298</v>
      </c>
      <c r="AJ67" s="80"/>
      <c r="AK67" s="88" t="s">
        <v>293</v>
      </c>
      <c r="AL67" s="80" t="b">
        <v>0</v>
      </c>
      <c r="AM67" s="80">
        <v>13</v>
      </c>
      <c r="AN67" s="88" t="s">
        <v>1087</v>
      </c>
      <c r="AO67" s="80" t="s">
        <v>303</v>
      </c>
      <c r="AP67" s="80" t="b">
        <v>0</v>
      </c>
      <c r="AQ67" s="88" t="s">
        <v>1087</v>
      </c>
      <c r="AR67" s="80" t="s">
        <v>197</v>
      </c>
      <c r="AS67" s="80">
        <v>0</v>
      </c>
      <c r="AT67" s="80">
        <v>0</v>
      </c>
      <c r="AU67" s="80"/>
      <c r="AV67" s="80"/>
      <c r="AW67" s="80"/>
      <c r="AX67" s="80"/>
      <c r="AY67" s="80"/>
      <c r="AZ67" s="80"/>
      <c r="BA67" s="80"/>
      <c r="BB67" s="80"/>
      <c r="BC67" s="80">
        <v>1</v>
      </c>
      <c r="BD67" s="79" t="str">
        <f>REPLACE(INDEX(GroupVertices[Group],MATCH(Edges37[[#This Row],[Vertex 1]],GroupVertices[Vertex],0)),1,1,"")</f>
        <v>2</v>
      </c>
      <c r="BE67" s="79" t="str">
        <f>REPLACE(INDEX(GroupVertices[Group],MATCH(Edges37[[#This Row],[Vertex 2]],GroupVertices[Vertex],0)),1,1,"")</f>
        <v>2</v>
      </c>
      <c r="BF67" s="48"/>
      <c r="BG67" s="49"/>
      <c r="BH67" s="48"/>
      <c r="BI67" s="49"/>
      <c r="BJ67" s="48"/>
      <c r="BK67" s="49"/>
      <c r="BL67" s="48"/>
      <c r="BM67" s="49"/>
      <c r="BN67" s="48"/>
    </row>
    <row r="68" spans="1:66" ht="15">
      <c r="A68" s="65" t="s">
        <v>876</v>
      </c>
      <c r="B68" s="65" t="s">
        <v>878</v>
      </c>
      <c r="C68" s="66"/>
      <c r="D68" s="67"/>
      <c r="E68" s="68"/>
      <c r="F68" s="69"/>
      <c r="G68" s="66"/>
      <c r="H68" s="70"/>
      <c r="I68" s="71"/>
      <c r="J68" s="71"/>
      <c r="K68" s="34" t="s">
        <v>65</v>
      </c>
      <c r="L68" s="78">
        <v>68</v>
      </c>
      <c r="M68" s="78"/>
      <c r="N68" s="73"/>
      <c r="O68" s="80" t="s">
        <v>258</v>
      </c>
      <c r="P68" s="82">
        <v>43782.54965277778</v>
      </c>
      <c r="Q68" s="80" t="s">
        <v>887</v>
      </c>
      <c r="R68" s="80"/>
      <c r="S68" s="80"/>
      <c r="T68" s="80" t="s">
        <v>534</v>
      </c>
      <c r="U68" s="80"/>
      <c r="V68" s="84" t="s">
        <v>936</v>
      </c>
      <c r="W68" s="82">
        <v>43782.54965277778</v>
      </c>
      <c r="X68" s="86">
        <v>43782</v>
      </c>
      <c r="Y68" s="88" t="s">
        <v>964</v>
      </c>
      <c r="Z68" s="84" t="s">
        <v>1012</v>
      </c>
      <c r="AA68" s="80"/>
      <c r="AB68" s="80"/>
      <c r="AC68" s="88" t="s">
        <v>1065</v>
      </c>
      <c r="AD68" s="80"/>
      <c r="AE68" s="80" t="b">
        <v>0</v>
      </c>
      <c r="AF68" s="80">
        <v>0</v>
      </c>
      <c r="AG68" s="88" t="s">
        <v>293</v>
      </c>
      <c r="AH68" s="80" t="b">
        <v>0</v>
      </c>
      <c r="AI68" s="80" t="s">
        <v>298</v>
      </c>
      <c r="AJ68" s="80"/>
      <c r="AK68" s="88" t="s">
        <v>293</v>
      </c>
      <c r="AL68" s="80" t="b">
        <v>0</v>
      </c>
      <c r="AM68" s="80">
        <v>13</v>
      </c>
      <c r="AN68" s="88" t="s">
        <v>1087</v>
      </c>
      <c r="AO68" s="80" t="s">
        <v>303</v>
      </c>
      <c r="AP68" s="80" t="b">
        <v>0</v>
      </c>
      <c r="AQ68" s="88" t="s">
        <v>1087</v>
      </c>
      <c r="AR68" s="80" t="s">
        <v>197</v>
      </c>
      <c r="AS68" s="80">
        <v>0</v>
      </c>
      <c r="AT68" s="80">
        <v>0</v>
      </c>
      <c r="AU68" s="80"/>
      <c r="AV68" s="80"/>
      <c r="AW68" s="80"/>
      <c r="AX68" s="80"/>
      <c r="AY68" s="80"/>
      <c r="AZ68" s="80"/>
      <c r="BA68" s="80"/>
      <c r="BB68" s="80"/>
      <c r="BC68" s="80">
        <v>1</v>
      </c>
      <c r="BD68" s="79" t="str">
        <f>REPLACE(INDEX(GroupVertices[Group],MATCH(Edges37[[#This Row],[Vertex 1]],GroupVertices[Vertex],0)),1,1,"")</f>
        <v>2</v>
      </c>
      <c r="BE68" s="79" t="str">
        <f>REPLACE(INDEX(GroupVertices[Group],MATCH(Edges37[[#This Row],[Vertex 2]],GroupVertices[Vertex],0)),1,1,"")</f>
        <v>2</v>
      </c>
      <c r="BF68" s="48">
        <v>0</v>
      </c>
      <c r="BG68" s="49">
        <v>0</v>
      </c>
      <c r="BH68" s="48">
        <v>0</v>
      </c>
      <c r="BI68" s="49">
        <v>0</v>
      </c>
      <c r="BJ68" s="48">
        <v>0</v>
      </c>
      <c r="BK68" s="49">
        <v>0</v>
      </c>
      <c r="BL68" s="48">
        <v>42</v>
      </c>
      <c r="BM68" s="49">
        <v>100</v>
      </c>
      <c r="BN68" s="48">
        <v>42</v>
      </c>
    </row>
    <row r="69" spans="1:66" ht="15">
      <c r="A69" s="65" t="s">
        <v>876</v>
      </c>
      <c r="B69" s="65" t="s">
        <v>876</v>
      </c>
      <c r="C69" s="66"/>
      <c r="D69" s="67"/>
      <c r="E69" s="68"/>
      <c r="F69" s="69"/>
      <c r="G69" s="66"/>
      <c r="H69" s="70"/>
      <c r="I69" s="71"/>
      <c r="J69" s="71"/>
      <c r="K69" s="34" t="s">
        <v>65</v>
      </c>
      <c r="L69" s="78">
        <v>69</v>
      </c>
      <c r="M69" s="78"/>
      <c r="N69" s="73"/>
      <c r="O69" s="80" t="s">
        <v>197</v>
      </c>
      <c r="P69" s="82">
        <v>43783.46675925926</v>
      </c>
      <c r="Q69" s="80" t="s">
        <v>895</v>
      </c>
      <c r="R69" s="80"/>
      <c r="S69" s="80"/>
      <c r="T69" s="80" t="s">
        <v>919</v>
      </c>
      <c r="U69" s="80"/>
      <c r="V69" s="84" t="s">
        <v>936</v>
      </c>
      <c r="W69" s="82">
        <v>43783.46675925926</v>
      </c>
      <c r="X69" s="86">
        <v>43783</v>
      </c>
      <c r="Y69" s="88" t="s">
        <v>965</v>
      </c>
      <c r="Z69" s="84" t="s">
        <v>1013</v>
      </c>
      <c r="AA69" s="80"/>
      <c r="AB69" s="80"/>
      <c r="AC69" s="88" t="s">
        <v>1066</v>
      </c>
      <c r="AD69" s="80"/>
      <c r="AE69" s="80" t="b">
        <v>0</v>
      </c>
      <c r="AF69" s="80">
        <v>1</v>
      </c>
      <c r="AG69" s="88" t="s">
        <v>293</v>
      </c>
      <c r="AH69" s="80" t="b">
        <v>0</v>
      </c>
      <c r="AI69" s="80" t="s">
        <v>298</v>
      </c>
      <c r="AJ69" s="80"/>
      <c r="AK69" s="88" t="s">
        <v>293</v>
      </c>
      <c r="AL69" s="80" t="b">
        <v>0</v>
      </c>
      <c r="AM69" s="80">
        <v>0</v>
      </c>
      <c r="AN69" s="88" t="s">
        <v>293</v>
      </c>
      <c r="AO69" s="80" t="s">
        <v>301</v>
      </c>
      <c r="AP69" s="80" t="b">
        <v>0</v>
      </c>
      <c r="AQ69" s="88" t="s">
        <v>1066</v>
      </c>
      <c r="AR69" s="80" t="s">
        <v>197</v>
      </c>
      <c r="AS69" s="80">
        <v>0</v>
      </c>
      <c r="AT69" s="80">
        <v>0</v>
      </c>
      <c r="AU69" s="80"/>
      <c r="AV69" s="80"/>
      <c r="AW69" s="80"/>
      <c r="AX69" s="80"/>
      <c r="AY69" s="80"/>
      <c r="AZ69" s="80"/>
      <c r="BA69" s="80"/>
      <c r="BB69" s="80"/>
      <c r="BC69" s="80">
        <v>9</v>
      </c>
      <c r="BD69" s="79" t="str">
        <f>REPLACE(INDEX(GroupVertices[Group],MATCH(Edges37[[#This Row],[Vertex 1]],GroupVertices[Vertex],0)),1,1,"")</f>
        <v>2</v>
      </c>
      <c r="BE69" s="79" t="str">
        <f>REPLACE(INDEX(GroupVertices[Group],MATCH(Edges37[[#This Row],[Vertex 2]],GroupVertices[Vertex],0)),1,1,"")</f>
        <v>2</v>
      </c>
      <c r="BF69" s="48">
        <v>3</v>
      </c>
      <c r="BG69" s="49">
        <v>9.090909090909092</v>
      </c>
      <c r="BH69" s="48">
        <v>0</v>
      </c>
      <c r="BI69" s="49">
        <v>0</v>
      </c>
      <c r="BJ69" s="48">
        <v>0</v>
      </c>
      <c r="BK69" s="49">
        <v>0</v>
      </c>
      <c r="BL69" s="48">
        <v>30</v>
      </c>
      <c r="BM69" s="49">
        <v>90.9090909090909</v>
      </c>
      <c r="BN69" s="48">
        <v>33</v>
      </c>
    </row>
    <row r="70" spans="1:66" ht="15">
      <c r="A70" s="65" t="s">
        <v>876</v>
      </c>
      <c r="B70" s="65" t="s">
        <v>876</v>
      </c>
      <c r="C70" s="66"/>
      <c r="D70" s="67"/>
      <c r="E70" s="68"/>
      <c r="F70" s="69"/>
      <c r="G70" s="66"/>
      <c r="H70" s="70"/>
      <c r="I70" s="71"/>
      <c r="J70" s="71"/>
      <c r="K70" s="34" t="s">
        <v>65</v>
      </c>
      <c r="L70" s="78">
        <v>70</v>
      </c>
      <c r="M70" s="78"/>
      <c r="N70" s="73"/>
      <c r="O70" s="80" t="s">
        <v>197</v>
      </c>
      <c r="P70" s="82">
        <v>43783.46675925926</v>
      </c>
      <c r="Q70" s="80" t="s">
        <v>896</v>
      </c>
      <c r="R70" s="80"/>
      <c r="S70" s="80"/>
      <c r="T70" s="80" t="s">
        <v>919</v>
      </c>
      <c r="U70" s="80"/>
      <c r="V70" s="84" t="s">
        <v>936</v>
      </c>
      <c r="W70" s="82">
        <v>43783.46675925926</v>
      </c>
      <c r="X70" s="86">
        <v>43783</v>
      </c>
      <c r="Y70" s="88" t="s">
        <v>965</v>
      </c>
      <c r="Z70" s="84" t="s">
        <v>1014</v>
      </c>
      <c r="AA70" s="80"/>
      <c r="AB70" s="80"/>
      <c r="AC70" s="88" t="s">
        <v>1067</v>
      </c>
      <c r="AD70" s="88" t="s">
        <v>1066</v>
      </c>
      <c r="AE70" s="80" t="b">
        <v>0</v>
      </c>
      <c r="AF70" s="80">
        <v>0</v>
      </c>
      <c r="AG70" s="88" t="s">
        <v>1098</v>
      </c>
      <c r="AH70" s="80" t="b">
        <v>0</v>
      </c>
      <c r="AI70" s="80" t="s">
        <v>298</v>
      </c>
      <c r="AJ70" s="80"/>
      <c r="AK70" s="88" t="s">
        <v>293</v>
      </c>
      <c r="AL70" s="80" t="b">
        <v>0</v>
      </c>
      <c r="AM70" s="80">
        <v>0</v>
      </c>
      <c r="AN70" s="88" t="s">
        <v>293</v>
      </c>
      <c r="AO70" s="80" t="s">
        <v>301</v>
      </c>
      <c r="AP70" s="80" t="b">
        <v>0</v>
      </c>
      <c r="AQ70" s="88" t="s">
        <v>1066</v>
      </c>
      <c r="AR70" s="80" t="s">
        <v>197</v>
      </c>
      <c r="AS70" s="80">
        <v>0</v>
      </c>
      <c r="AT70" s="80">
        <v>0</v>
      </c>
      <c r="AU70" s="80"/>
      <c r="AV70" s="80"/>
      <c r="AW70" s="80"/>
      <c r="AX70" s="80"/>
      <c r="AY70" s="80"/>
      <c r="AZ70" s="80"/>
      <c r="BA70" s="80"/>
      <c r="BB70" s="80"/>
      <c r="BC70" s="80">
        <v>9</v>
      </c>
      <c r="BD70" s="79" t="str">
        <f>REPLACE(INDEX(GroupVertices[Group],MATCH(Edges37[[#This Row],[Vertex 1]],GroupVertices[Vertex],0)),1,1,"")</f>
        <v>2</v>
      </c>
      <c r="BE70" s="79" t="str">
        <f>REPLACE(INDEX(GroupVertices[Group],MATCH(Edges37[[#This Row],[Vertex 2]],GroupVertices[Vertex],0)),1,1,"")</f>
        <v>2</v>
      </c>
      <c r="BF70" s="48">
        <v>2</v>
      </c>
      <c r="BG70" s="49">
        <v>6.0606060606060606</v>
      </c>
      <c r="BH70" s="48">
        <v>0</v>
      </c>
      <c r="BI70" s="49">
        <v>0</v>
      </c>
      <c r="BJ70" s="48">
        <v>0</v>
      </c>
      <c r="BK70" s="49">
        <v>0</v>
      </c>
      <c r="BL70" s="48">
        <v>31</v>
      </c>
      <c r="BM70" s="49">
        <v>93.93939393939394</v>
      </c>
      <c r="BN70" s="48">
        <v>33</v>
      </c>
    </row>
    <row r="71" spans="1:66" ht="15">
      <c r="A71" s="65" t="s">
        <v>876</v>
      </c>
      <c r="B71" s="65" t="s">
        <v>876</v>
      </c>
      <c r="C71" s="66"/>
      <c r="D71" s="67"/>
      <c r="E71" s="68"/>
      <c r="F71" s="69"/>
      <c r="G71" s="66"/>
      <c r="H71" s="70"/>
      <c r="I71" s="71"/>
      <c r="J71" s="71"/>
      <c r="K71" s="34" t="s">
        <v>65</v>
      </c>
      <c r="L71" s="78">
        <v>71</v>
      </c>
      <c r="M71" s="78"/>
      <c r="N71" s="73"/>
      <c r="O71" s="80" t="s">
        <v>197</v>
      </c>
      <c r="P71" s="82">
        <v>43783.466770833336</v>
      </c>
      <c r="Q71" s="80" t="s">
        <v>897</v>
      </c>
      <c r="R71" s="80"/>
      <c r="S71" s="80"/>
      <c r="T71" s="80" t="s">
        <v>919</v>
      </c>
      <c r="U71" s="80"/>
      <c r="V71" s="84" t="s">
        <v>936</v>
      </c>
      <c r="W71" s="82">
        <v>43783.466770833336</v>
      </c>
      <c r="X71" s="86">
        <v>43783</v>
      </c>
      <c r="Y71" s="88" t="s">
        <v>966</v>
      </c>
      <c r="Z71" s="84" t="s">
        <v>1015</v>
      </c>
      <c r="AA71" s="80"/>
      <c r="AB71" s="80"/>
      <c r="AC71" s="88" t="s">
        <v>1068</v>
      </c>
      <c r="AD71" s="88" t="s">
        <v>1067</v>
      </c>
      <c r="AE71" s="80" t="b">
        <v>0</v>
      </c>
      <c r="AF71" s="80">
        <v>0</v>
      </c>
      <c r="AG71" s="88" t="s">
        <v>1098</v>
      </c>
      <c r="AH71" s="80" t="b">
        <v>0</v>
      </c>
      <c r="AI71" s="80" t="s">
        <v>298</v>
      </c>
      <c r="AJ71" s="80"/>
      <c r="AK71" s="88" t="s">
        <v>293</v>
      </c>
      <c r="AL71" s="80" t="b">
        <v>0</v>
      </c>
      <c r="AM71" s="80">
        <v>0</v>
      </c>
      <c r="AN71" s="88" t="s">
        <v>293</v>
      </c>
      <c r="AO71" s="80" t="s">
        <v>301</v>
      </c>
      <c r="AP71" s="80" t="b">
        <v>0</v>
      </c>
      <c r="AQ71" s="88" t="s">
        <v>1067</v>
      </c>
      <c r="AR71" s="80" t="s">
        <v>197</v>
      </c>
      <c r="AS71" s="80">
        <v>0</v>
      </c>
      <c r="AT71" s="80">
        <v>0</v>
      </c>
      <c r="AU71" s="80"/>
      <c r="AV71" s="80"/>
      <c r="AW71" s="80"/>
      <c r="AX71" s="80"/>
      <c r="AY71" s="80"/>
      <c r="AZ71" s="80"/>
      <c r="BA71" s="80"/>
      <c r="BB71" s="80"/>
      <c r="BC71" s="80">
        <v>9</v>
      </c>
      <c r="BD71" s="79" t="str">
        <f>REPLACE(INDEX(GroupVertices[Group],MATCH(Edges37[[#This Row],[Vertex 1]],GroupVertices[Vertex],0)),1,1,"")</f>
        <v>2</v>
      </c>
      <c r="BE71" s="79" t="str">
        <f>REPLACE(INDEX(GroupVertices[Group],MATCH(Edges37[[#This Row],[Vertex 2]],GroupVertices[Vertex],0)),1,1,"")</f>
        <v>2</v>
      </c>
      <c r="BF71" s="48">
        <v>2</v>
      </c>
      <c r="BG71" s="49">
        <v>14.285714285714286</v>
      </c>
      <c r="BH71" s="48">
        <v>0</v>
      </c>
      <c r="BI71" s="49">
        <v>0</v>
      </c>
      <c r="BJ71" s="48">
        <v>0</v>
      </c>
      <c r="BK71" s="49">
        <v>0</v>
      </c>
      <c r="BL71" s="48">
        <v>12</v>
      </c>
      <c r="BM71" s="49">
        <v>85.71428571428571</v>
      </c>
      <c r="BN71" s="48">
        <v>14</v>
      </c>
    </row>
    <row r="72" spans="1:66" ht="15">
      <c r="A72" s="65" t="s">
        <v>876</v>
      </c>
      <c r="B72" s="65" t="s">
        <v>876</v>
      </c>
      <c r="C72" s="66"/>
      <c r="D72" s="67"/>
      <c r="E72" s="68"/>
      <c r="F72" s="69"/>
      <c r="G72" s="66"/>
      <c r="H72" s="70"/>
      <c r="I72" s="71"/>
      <c r="J72" s="71"/>
      <c r="K72" s="34" t="s">
        <v>65</v>
      </c>
      <c r="L72" s="78">
        <v>72</v>
      </c>
      <c r="M72" s="78"/>
      <c r="N72" s="73"/>
      <c r="O72" s="80" t="s">
        <v>197</v>
      </c>
      <c r="P72" s="82">
        <v>43783.466770833336</v>
      </c>
      <c r="Q72" s="80" t="s">
        <v>898</v>
      </c>
      <c r="R72" s="80"/>
      <c r="S72" s="80"/>
      <c r="T72" s="80" t="s">
        <v>919</v>
      </c>
      <c r="U72" s="80"/>
      <c r="V72" s="84" t="s">
        <v>936</v>
      </c>
      <c r="W72" s="82">
        <v>43783.466770833336</v>
      </c>
      <c r="X72" s="86">
        <v>43783</v>
      </c>
      <c r="Y72" s="88" t="s">
        <v>966</v>
      </c>
      <c r="Z72" s="84" t="s">
        <v>1016</v>
      </c>
      <c r="AA72" s="80"/>
      <c r="AB72" s="80"/>
      <c r="AC72" s="88" t="s">
        <v>1069</v>
      </c>
      <c r="AD72" s="88" t="s">
        <v>1068</v>
      </c>
      <c r="AE72" s="80" t="b">
        <v>0</v>
      </c>
      <c r="AF72" s="80">
        <v>0</v>
      </c>
      <c r="AG72" s="88" t="s">
        <v>1098</v>
      </c>
      <c r="AH72" s="80" t="b">
        <v>0</v>
      </c>
      <c r="AI72" s="80" t="s">
        <v>298</v>
      </c>
      <c r="AJ72" s="80"/>
      <c r="AK72" s="88" t="s">
        <v>293</v>
      </c>
      <c r="AL72" s="80" t="b">
        <v>0</v>
      </c>
      <c r="AM72" s="80">
        <v>0</v>
      </c>
      <c r="AN72" s="88" t="s">
        <v>293</v>
      </c>
      <c r="AO72" s="80" t="s">
        <v>301</v>
      </c>
      <c r="AP72" s="80" t="b">
        <v>0</v>
      </c>
      <c r="AQ72" s="88" t="s">
        <v>1068</v>
      </c>
      <c r="AR72" s="80" t="s">
        <v>197</v>
      </c>
      <c r="AS72" s="80">
        <v>0</v>
      </c>
      <c r="AT72" s="80">
        <v>0</v>
      </c>
      <c r="AU72" s="80"/>
      <c r="AV72" s="80"/>
      <c r="AW72" s="80"/>
      <c r="AX72" s="80"/>
      <c r="AY72" s="80"/>
      <c r="AZ72" s="80"/>
      <c r="BA72" s="80"/>
      <c r="BB72" s="80"/>
      <c r="BC72" s="80">
        <v>9</v>
      </c>
      <c r="BD72" s="79" t="str">
        <f>REPLACE(INDEX(GroupVertices[Group],MATCH(Edges37[[#This Row],[Vertex 1]],GroupVertices[Vertex],0)),1,1,"")</f>
        <v>2</v>
      </c>
      <c r="BE72" s="79" t="str">
        <f>REPLACE(INDEX(GroupVertices[Group],MATCH(Edges37[[#This Row],[Vertex 2]],GroupVertices[Vertex],0)),1,1,"")</f>
        <v>2</v>
      </c>
      <c r="BF72" s="48">
        <v>3</v>
      </c>
      <c r="BG72" s="49">
        <v>15.789473684210526</v>
      </c>
      <c r="BH72" s="48">
        <v>1</v>
      </c>
      <c r="BI72" s="49">
        <v>5.2631578947368425</v>
      </c>
      <c r="BJ72" s="48">
        <v>0</v>
      </c>
      <c r="BK72" s="49">
        <v>0</v>
      </c>
      <c r="BL72" s="48">
        <v>15</v>
      </c>
      <c r="BM72" s="49">
        <v>78.94736842105263</v>
      </c>
      <c r="BN72" s="48">
        <v>19</v>
      </c>
    </row>
    <row r="73" spans="1:66" ht="15">
      <c r="A73" s="65" t="s">
        <v>876</v>
      </c>
      <c r="B73" s="65" t="s">
        <v>876</v>
      </c>
      <c r="C73" s="66"/>
      <c r="D73" s="67"/>
      <c r="E73" s="68"/>
      <c r="F73" s="69"/>
      <c r="G73" s="66"/>
      <c r="H73" s="70"/>
      <c r="I73" s="71"/>
      <c r="J73" s="71"/>
      <c r="K73" s="34" t="s">
        <v>65</v>
      </c>
      <c r="L73" s="78">
        <v>73</v>
      </c>
      <c r="M73" s="78"/>
      <c r="N73" s="73"/>
      <c r="O73" s="80" t="s">
        <v>197</v>
      </c>
      <c r="P73" s="82">
        <v>43783.466770833336</v>
      </c>
      <c r="Q73" s="80" t="s">
        <v>899</v>
      </c>
      <c r="R73" s="80"/>
      <c r="S73" s="80"/>
      <c r="T73" s="80" t="s">
        <v>919</v>
      </c>
      <c r="U73" s="80"/>
      <c r="V73" s="84" t="s">
        <v>936</v>
      </c>
      <c r="W73" s="82">
        <v>43783.466770833336</v>
      </c>
      <c r="X73" s="86">
        <v>43783</v>
      </c>
      <c r="Y73" s="88" t="s">
        <v>966</v>
      </c>
      <c r="Z73" s="84" t="s">
        <v>1017</v>
      </c>
      <c r="AA73" s="80"/>
      <c r="AB73" s="80"/>
      <c r="AC73" s="88" t="s">
        <v>1070</v>
      </c>
      <c r="AD73" s="88" t="s">
        <v>1069</v>
      </c>
      <c r="AE73" s="80" t="b">
        <v>0</v>
      </c>
      <c r="AF73" s="80">
        <v>0</v>
      </c>
      <c r="AG73" s="88" t="s">
        <v>1098</v>
      </c>
      <c r="AH73" s="80" t="b">
        <v>0</v>
      </c>
      <c r="AI73" s="80" t="s">
        <v>298</v>
      </c>
      <c r="AJ73" s="80"/>
      <c r="AK73" s="88" t="s">
        <v>293</v>
      </c>
      <c r="AL73" s="80" t="b">
        <v>0</v>
      </c>
      <c r="AM73" s="80">
        <v>0</v>
      </c>
      <c r="AN73" s="88" t="s">
        <v>293</v>
      </c>
      <c r="AO73" s="80" t="s">
        <v>301</v>
      </c>
      <c r="AP73" s="80" t="b">
        <v>0</v>
      </c>
      <c r="AQ73" s="88" t="s">
        <v>1069</v>
      </c>
      <c r="AR73" s="80" t="s">
        <v>197</v>
      </c>
      <c r="AS73" s="80">
        <v>0</v>
      </c>
      <c r="AT73" s="80">
        <v>0</v>
      </c>
      <c r="AU73" s="80"/>
      <c r="AV73" s="80"/>
      <c r="AW73" s="80"/>
      <c r="AX73" s="80"/>
      <c r="AY73" s="80"/>
      <c r="AZ73" s="80"/>
      <c r="BA73" s="80"/>
      <c r="BB73" s="80"/>
      <c r="BC73" s="80">
        <v>9</v>
      </c>
      <c r="BD73" s="79" t="str">
        <f>REPLACE(INDEX(GroupVertices[Group],MATCH(Edges37[[#This Row],[Vertex 1]],GroupVertices[Vertex],0)),1,1,"")</f>
        <v>2</v>
      </c>
      <c r="BE73" s="79" t="str">
        <f>REPLACE(INDEX(GroupVertices[Group],MATCH(Edges37[[#This Row],[Vertex 2]],GroupVertices[Vertex],0)),1,1,"")</f>
        <v>2</v>
      </c>
      <c r="BF73" s="48">
        <v>1</v>
      </c>
      <c r="BG73" s="49">
        <v>20</v>
      </c>
      <c r="BH73" s="48">
        <v>0</v>
      </c>
      <c r="BI73" s="49">
        <v>0</v>
      </c>
      <c r="BJ73" s="48">
        <v>0</v>
      </c>
      <c r="BK73" s="49">
        <v>0</v>
      </c>
      <c r="BL73" s="48">
        <v>4</v>
      </c>
      <c r="BM73" s="49">
        <v>80</v>
      </c>
      <c r="BN73" s="48">
        <v>5</v>
      </c>
    </row>
    <row r="74" spans="1:66" ht="15">
      <c r="A74" s="65" t="s">
        <v>876</v>
      </c>
      <c r="B74" s="65" t="s">
        <v>876</v>
      </c>
      <c r="C74" s="66"/>
      <c r="D74" s="67"/>
      <c r="E74" s="68"/>
      <c r="F74" s="69"/>
      <c r="G74" s="66"/>
      <c r="H74" s="70"/>
      <c r="I74" s="71"/>
      <c r="J74" s="71"/>
      <c r="K74" s="34" t="s">
        <v>65</v>
      </c>
      <c r="L74" s="78">
        <v>74</v>
      </c>
      <c r="M74" s="78"/>
      <c r="N74" s="73"/>
      <c r="O74" s="80" t="s">
        <v>197</v>
      </c>
      <c r="P74" s="82">
        <v>43783.466782407406</v>
      </c>
      <c r="Q74" s="80" t="s">
        <v>900</v>
      </c>
      <c r="R74" s="80"/>
      <c r="S74" s="80"/>
      <c r="T74" s="80" t="s">
        <v>919</v>
      </c>
      <c r="U74" s="80"/>
      <c r="V74" s="84" t="s">
        <v>936</v>
      </c>
      <c r="W74" s="82">
        <v>43783.466782407406</v>
      </c>
      <c r="X74" s="86">
        <v>43783</v>
      </c>
      <c r="Y74" s="88" t="s">
        <v>967</v>
      </c>
      <c r="Z74" s="84" t="s">
        <v>1018</v>
      </c>
      <c r="AA74" s="80"/>
      <c r="AB74" s="80"/>
      <c r="AC74" s="88" t="s">
        <v>1071</v>
      </c>
      <c r="AD74" s="88" t="s">
        <v>1070</v>
      </c>
      <c r="AE74" s="80" t="b">
        <v>0</v>
      </c>
      <c r="AF74" s="80">
        <v>0</v>
      </c>
      <c r="AG74" s="88" t="s">
        <v>1098</v>
      </c>
      <c r="AH74" s="80" t="b">
        <v>0</v>
      </c>
      <c r="AI74" s="80" t="s">
        <v>298</v>
      </c>
      <c r="AJ74" s="80"/>
      <c r="AK74" s="88" t="s">
        <v>293</v>
      </c>
      <c r="AL74" s="80" t="b">
        <v>0</v>
      </c>
      <c r="AM74" s="80">
        <v>0</v>
      </c>
      <c r="AN74" s="88" t="s">
        <v>293</v>
      </c>
      <c r="AO74" s="80" t="s">
        <v>301</v>
      </c>
      <c r="AP74" s="80" t="b">
        <v>0</v>
      </c>
      <c r="AQ74" s="88" t="s">
        <v>1070</v>
      </c>
      <c r="AR74" s="80" t="s">
        <v>197</v>
      </c>
      <c r="AS74" s="80">
        <v>0</v>
      </c>
      <c r="AT74" s="80">
        <v>0</v>
      </c>
      <c r="AU74" s="80"/>
      <c r="AV74" s="80"/>
      <c r="AW74" s="80"/>
      <c r="AX74" s="80"/>
      <c r="AY74" s="80"/>
      <c r="AZ74" s="80"/>
      <c r="BA74" s="80"/>
      <c r="BB74" s="80"/>
      <c r="BC74" s="80">
        <v>9</v>
      </c>
      <c r="BD74" s="79" t="str">
        <f>REPLACE(INDEX(GroupVertices[Group],MATCH(Edges37[[#This Row],[Vertex 1]],GroupVertices[Vertex],0)),1,1,"")</f>
        <v>2</v>
      </c>
      <c r="BE74" s="79" t="str">
        <f>REPLACE(INDEX(GroupVertices[Group],MATCH(Edges37[[#This Row],[Vertex 2]],GroupVertices[Vertex],0)),1,1,"")</f>
        <v>2</v>
      </c>
      <c r="BF74" s="48">
        <v>1</v>
      </c>
      <c r="BG74" s="49">
        <v>11.11111111111111</v>
      </c>
      <c r="BH74" s="48">
        <v>0</v>
      </c>
      <c r="BI74" s="49">
        <v>0</v>
      </c>
      <c r="BJ74" s="48">
        <v>0</v>
      </c>
      <c r="BK74" s="49">
        <v>0</v>
      </c>
      <c r="BL74" s="48">
        <v>8</v>
      </c>
      <c r="BM74" s="49">
        <v>88.88888888888889</v>
      </c>
      <c r="BN74" s="48">
        <v>9</v>
      </c>
    </row>
    <row r="75" spans="1:66" ht="15">
      <c r="A75" s="65" t="s">
        <v>876</v>
      </c>
      <c r="B75" s="65" t="s">
        <v>876</v>
      </c>
      <c r="C75" s="66"/>
      <c r="D75" s="67"/>
      <c r="E75" s="68"/>
      <c r="F75" s="69"/>
      <c r="G75" s="66"/>
      <c r="H75" s="70"/>
      <c r="I75" s="71"/>
      <c r="J75" s="71"/>
      <c r="K75" s="34" t="s">
        <v>65</v>
      </c>
      <c r="L75" s="78">
        <v>75</v>
      </c>
      <c r="M75" s="78"/>
      <c r="N75" s="73"/>
      <c r="O75" s="80" t="s">
        <v>197</v>
      </c>
      <c r="P75" s="82">
        <v>43783.466782407406</v>
      </c>
      <c r="Q75" s="80" t="s">
        <v>901</v>
      </c>
      <c r="R75" s="80"/>
      <c r="S75" s="80"/>
      <c r="T75" s="80" t="s">
        <v>919</v>
      </c>
      <c r="U75" s="80"/>
      <c r="V75" s="84" t="s">
        <v>936</v>
      </c>
      <c r="W75" s="82">
        <v>43783.466782407406</v>
      </c>
      <c r="X75" s="86">
        <v>43783</v>
      </c>
      <c r="Y75" s="88" t="s">
        <v>967</v>
      </c>
      <c r="Z75" s="84" t="s">
        <v>1019</v>
      </c>
      <c r="AA75" s="80"/>
      <c r="AB75" s="80"/>
      <c r="AC75" s="88" t="s">
        <v>1072</v>
      </c>
      <c r="AD75" s="88" t="s">
        <v>1071</v>
      </c>
      <c r="AE75" s="80" t="b">
        <v>0</v>
      </c>
      <c r="AF75" s="80">
        <v>0</v>
      </c>
      <c r="AG75" s="88" t="s">
        <v>1098</v>
      </c>
      <c r="AH75" s="80" t="b">
        <v>0</v>
      </c>
      <c r="AI75" s="80" t="s">
        <v>298</v>
      </c>
      <c r="AJ75" s="80"/>
      <c r="AK75" s="88" t="s">
        <v>293</v>
      </c>
      <c r="AL75" s="80" t="b">
        <v>0</v>
      </c>
      <c r="AM75" s="80">
        <v>0</v>
      </c>
      <c r="AN75" s="88" t="s">
        <v>293</v>
      </c>
      <c r="AO75" s="80" t="s">
        <v>301</v>
      </c>
      <c r="AP75" s="80" t="b">
        <v>0</v>
      </c>
      <c r="AQ75" s="88" t="s">
        <v>1071</v>
      </c>
      <c r="AR75" s="80" t="s">
        <v>197</v>
      </c>
      <c r="AS75" s="80">
        <v>0</v>
      </c>
      <c r="AT75" s="80">
        <v>0</v>
      </c>
      <c r="AU75" s="80"/>
      <c r="AV75" s="80"/>
      <c r="AW75" s="80"/>
      <c r="AX75" s="80"/>
      <c r="AY75" s="80"/>
      <c r="AZ75" s="80"/>
      <c r="BA75" s="80"/>
      <c r="BB75" s="80"/>
      <c r="BC75" s="80">
        <v>9</v>
      </c>
      <c r="BD75" s="79" t="str">
        <f>REPLACE(INDEX(GroupVertices[Group],MATCH(Edges37[[#This Row],[Vertex 1]],GroupVertices[Vertex],0)),1,1,"")</f>
        <v>2</v>
      </c>
      <c r="BE75" s="79" t="str">
        <f>REPLACE(INDEX(GroupVertices[Group],MATCH(Edges37[[#This Row],[Vertex 2]],GroupVertices[Vertex],0)),1,1,"")</f>
        <v>2</v>
      </c>
      <c r="BF75" s="48">
        <v>1</v>
      </c>
      <c r="BG75" s="49">
        <v>14.285714285714286</v>
      </c>
      <c r="BH75" s="48">
        <v>0</v>
      </c>
      <c r="BI75" s="49">
        <v>0</v>
      </c>
      <c r="BJ75" s="48">
        <v>0</v>
      </c>
      <c r="BK75" s="49">
        <v>0</v>
      </c>
      <c r="BL75" s="48">
        <v>6</v>
      </c>
      <c r="BM75" s="49">
        <v>85.71428571428571</v>
      </c>
      <c r="BN75" s="48">
        <v>7</v>
      </c>
    </row>
    <row r="76" spans="1:66" ht="15">
      <c r="A76" s="65" t="s">
        <v>876</v>
      </c>
      <c r="B76" s="65" t="s">
        <v>876</v>
      </c>
      <c r="C76" s="66"/>
      <c r="D76" s="67"/>
      <c r="E76" s="68"/>
      <c r="F76" s="69"/>
      <c r="G76" s="66"/>
      <c r="H76" s="70"/>
      <c r="I76" s="71"/>
      <c r="J76" s="71"/>
      <c r="K76" s="34" t="s">
        <v>65</v>
      </c>
      <c r="L76" s="78">
        <v>76</v>
      </c>
      <c r="M76" s="78"/>
      <c r="N76" s="73"/>
      <c r="O76" s="80" t="s">
        <v>197</v>
      </c>
      <c r="P76" s="82">
        <v>43783.466782407406</v>
      </c>
      <c r="Q76" s="80" t="s">
        <v>902</v>
      </c>
      <c r="R76" s="80"/>
      <c r="S76" s="80"/>
      <c r="T76" s="80" t="s">
        <v>919</v>
      </c>
      <c r="U76" s="80"/>
      <c r="V76" s="84" t="s">
        <v>936</v>
      </c>
      <c r="W76" s="82">
        <v>43783.466782407406</v>
      </c>
      <c r="X76" s="86">
        <v>43783</v>
      </c>
      <c r="Y76" s="88" t="s">
        <v>967</v>
      </c>
      <c r="Z76" s="84" t="s">
        <v>1020</v>
      </c>
      <c r="AA76" s="80"/>
      <c r="AB76" s="80"/>
      <c r="AC76" s="88" t="s">
        <v>1073</v>
      </c>
      <c r="AD76" s="88" t="s">
        <v>1072</v>
      </c>
      <c r="AE76" s="80" t="b">
        <v>0</v>
      </c>
      <c r="AF76" s="80">
        <v>0</v>
      </c>
      <c r="AG76" s="88" t="s">
        <v>1098</v>
      </c>
      <c r="AH76" s="80" t="b">
        <v>0</v>
      </c>
      <c r="AI76" s="80" t="s">
        <v>298</v>
      </c>
      <c r="AJ76" s="80"/>
      <c r="AK76" s="88" t="s">
        <v>293</v>
      </c>
      <c r="AL76" s="80" t="b">
        <v>0</v>
      </c>
      <c r="AM76" s="80">
        <v>0</v>
      </c>
      <c r="AN76" s="88" t="s">
        <v>293</v>
      </c>
      <c r="AO76" s="80" t="s">
        <v>301</v>
      </c>
      <c r="AP76" s="80" t="b">
        <v>0</v>
      </c>
      <c r="AQ76" s="88" t="s">
        <v>1072</v>
      </c>
      <c r="AR76" s="80" t="s">
        <v>197</v>
      </c>
      <c r="AS76" s="80">
        <v>0</v>
      </c>
      <c r="AT76" s="80">
        <v>0</v>
      </c>
      <c r="AU76" s="80"/>
      <c r="AV76" s="80"/>
      <c r="AW76" s="80"/>
      <c r="AX76" s="80"/>
      <c r="AY76" s="80"/>
      <c r="AZ76" s="80"/>
      <c r="BA76" s="80"/>
      <c r="BB76" s="80"/>
      <c r="BC76" s="80">
        <v>9</v>
      </c>
      <c r="BD76" s="79" t="str">
        <f>REPLACE(INDEX(GroupVertices[Group],MATCH(Edges37[[#This Row],[Vertex 1]],GroupVertices[Vertex],0)),1,1,"")</f>
        <v>2</v>
      </c>
      <c r="BE76" s="79" t="str">
        <f>REPLACE(INDEX(GroupVertices[Group],MATCH(Edges37[[#This Row],[Vertex 2]],GroupVertices[Vertex],0)),1,1,"")</f>
        <v>2</v>
      </c>
      <c r="BF76" s="48">
        <v>3</v>
      </c>
      <c r="BG76" s="49">
        <v>27.272727272727273</v>
      </c>
      <c r="BH76" s="48">
        <v>0</v>
      </c>
      <c r="BI76" s="49">
        <v>0</v>
      </c>
      <c r="BJ76" s="48">
        <v>0</v>
      </c>
      <c r="BK76" s="49">
        <v>0</v>
      </c>
      <c r="BL76" s="48">
        <v>8</v>
      </c>
      <c r="BM76" s="49">
        <v>72.72727272727273</v>
      </c>
      <c r="BN76" s="48">
        <v>11</v>
      </c>
    </row>
    <row r="77" spans="1:66" ht="15">
      <c r="A77" s="65" t="s">
        <v>876</v>
      </c>
      <c r="B77" s="65" t="s">
        <v>876</v>
      </c>
      <c r="C77" s="66"/>
      <c r="D77" s="67"/>
      <c r="E77" s="68"/>
      <c r="F77" s="69"/>
      <c r="G77" s="66"/>
      <c r="H77" s="70"/>
      <c r="I77" s="71"/>
      <c r="J77" s="71"/>
      <c r="K77" s="34" t="s">
        <v>65</v>
      </c>
      <c r="L77" s="78">
        <v>77</v>
      </c>
      <c r="M77" s="78"/>
      <c r="N77" s="73"/>
      <c r="O77" s="80" t="s">
        <v>197</v>
      </c>
      <c r="P77" s="82">
        <v>43783.46679398148</v>
      </c>
      <c r="Q77" s="80" t="s">
        <v>903</v>
      </c>
      <c r="R77" s="84" t="s">
        <v>912</v>
      </c>
      <c r="S77" s="80" t="s">
        <v>266</v>
      </c>
      <c r="T77" s="80" t="s">
        <v>534</v>
      </c>
      <c r="U77" s="80"/>
      <c r="V77" s="84" t="s">
        <v>936</v>
      </c>
      <c r="W77" s="82">
        <v>43783.46679398148</v>
      </c>
      <c r="X77" s="86">
        <v>43783</v>
      </c>
      <c r="Y77" s="88" t="s">
        <v>968</v>
      </c>
      <c r="Z77" s="84" t="s">
        <v>1021</v>
      </c>
      <c r="AA77" s="80"/>
      <c r="AB77" s="80"/>
      <c r="AC77" s="88" t="s">
        <v>1074</v>
      </c>
      <c r="AD77" s="88" t="s">
        <v>1073</v>
      </c>
      <c r="AE77" s="80" t="b">
        <v>0</v>
      </c>
      <c r="AF77" s="80">
        <v>0</v>
      </c>
      <c r="AG77" s="88" t="s">
        <v>1098</v>
      </c>
      <c r="AH77" s="80" t="b">
        <v>0</v>
      </c>
      <c r="AI77" s="80" t="s">
        <v>298</v>
      </c>
      <c r="AJ77" s="80"/>
      <c r="AK77" s="88" t="s">
        <v>293</v>
      </c>
      <c r="AL77" s="80" t="b">
        <v>0</v>
      </c>
      <c r="AM77" s="80">
        <v>0</v>
      </c>
      <c r="AN77" s="88" t="s">
        <v>293</v>
      </c>
      <c r="AO77" s="80" t="s">
        <v>301</v>
      </c>
      <c r="AP77" s="80" t="b">
        <v>0</v>
      </c>
      <c r="AQ77" s="88" t="s">
        <v>1073</v>
      </c>
      <c r="AR77" s="80" t="s">
        <v>197</v>
      </c>
      <c r="AS77" s="80">
        <v>0</v>
      </c>
      <c r="AT77" s="80">
        <v>0</v>
      </c>
      <c r="AU77" s="80"/>
      <c r="AV77" s="80"/>
      <c r="AW77" s="80"/>
      <c r="AX77" s="80"/>
      <c r="AY77" s="80"/>
      <c r="AZ77" s="80"/>
      <c r="BA77" s="80"/>
      <c r="BB77" s="80"/>
      <c r="BC77" s="80">
        <v>9</v>
      </c>
      <c r="BD77" s="79" t="str">
        <f>REPLACE(INDEX(GroupVertices[Group],MATCH(Edges37[[#This Row],[Vertex 1]],GroupVertices[Vertex],0)),1,1,"")</f>
        <v>2</v>
      </c>
      <c r="BE77" s="79" t="str">
        <f>REPLACE(INDEX(GroupVertices[Group],MATCH(Edges37[[#This Row],[Vertex 2]],GroupVertices[Vertex],0)),1,1,"")</f>
        <v>2</v>
      </c>
      <c r="BF77" s="48">
        <v>5</v>
      </c>
      <c r="BG77" s="49">
        <v>15.151515151515152</v>
      </c>
      <c r="BH77" s="48">
        <v>1</v>
      </c>
      <c r="BI77" s="49">
        <v>3.0303030303030303</v>
      </c>
      <c r="BJ77" s="48">
        <v>0</v>
      </c>
      <c r="BK77" s="49">
        <v>0</v>
      </c>
      <c r="BL77" s="48">
        <v>27</v>
      </c>
      <c r="BM77" s="49">
        <v>81.81818181818181</v>
      </c>
      <c r="BN77" s="48">
        <v>33</v>
      </c>
    </row>
    <row r="78" spans="1:66" ht="15">
      <c r="A78" s="65" t="s">
        <v>253</v>
      </c>
      <c r="B78" s="65" t="s">
        <v>876</v>
      </c>
      <c r="C78" s="66"/>
      <c r="D78" s="67"/>
      <c r="E78" s="68"/>
      <c r="F78" s="69"/>
      <c r="G78" s="66"/>
      <c r="H78" s="70"/>
      <c r="I78" s="71"/>
      <c r="J78" s="71"/>
      <c r="K78" s="34" t="s">
        <v>66</v>
      </c>
      <c r="L78" s="78">
        <v>78</v>
      </c>
      <c r="M78" s="78"/>
      <c r="N78" s="73"/>
      <c r="O78" s="80" t="s">
        <v>257</v>
      </c>
      <c r="P78" s="82">
        <v>43783.607094907406</v>
      </c>
      <c r="Q78" s="80" t="s">
        <v>896</v>
      </c>
      <c r="R78" s="80"/>
      <c r="S78" s="80"/>
      <c r="T78" s="80"/>
      <c r="U78" s="80"/>
      <c r="V78" s="84" t="s">
        <v>444</v>
      </c>
      <c r="W78" s="82">
        <v>43783.607094907406</v>
      </c>
      <c r="X78" s="86">
        <v>43783</v>
      </c>
      <c r="Y78" s="88" t="s">
        <v>969</v>
      </c>
      <c r="Z78" s="84" t="s">
        <v>1022</v>
      </c>
      <c r="AA78" s="80"/>
      <c r="AB78" s="80"/>
      <c r="AC78" s="88" t="s">
        <v>1075</v>
      </c>
      <c r="AD78" s="80"/>
      <c r="AE78" s="80" t="b">
        <v>0</v>
      </c>
      <c r="AF78" s="80">
        <v>0</v>
      </c>
      <c r="AG78" s="88" t="s">
        <v>293</v>
      </c>
      <c r="AH78" s="80" t="b">
        <v>0</v>
      </c>
      <c r="AI78" s="80" t="s">
        <v>298</v>
      </c>
      <c r="AJ78" s="80"/>
      <c r="AK78" s="88" t="s">
        <v>293</v>
      </c>
      <c r="AL78" s="80" t="b">
        <v>0</v>
      </c>
      <c r="AM78" s="80">
        <v>0</v>
      </c>
      <c r="AN78" s="88" t="s">
        <v>1067</v>
      </c>
      <c r="AO78" s="80" t="s">
        <v>301</v>
      </c>
      <c r="AP78" s="80" t="b">
        <v>0</v>
      </c>
      <c r="AQ78" s="88" t="s">
        <v>1067</v>
      </c>
      <c r="AR78" s="80" t="s">
        <v>197</v>
      </c>
      <c r="AS78" s="80">
        <v>0</v>
      </c>
      <c r="AT78" s="80">
        <v>0</v>
      </c>
      <c r="AU78" s="80"/>
      <c r="AV78" s="80"/>
      <c r="AW78" s="80"/>
      <c r="AX78" s="80"/>
      <c r="AY78" s="80"/>
      <c r="AZ78" s="80"/>
      <c r="BA78" s="80"/>
      <c r="BB78" s="80"/>
      <c r="BC78" s="80">
        <v>2</v>
      </c>
      <c r="BD78" s="79" t="str">
        <f>REPLACE(INDEX(GroupVertices[Group],MATCH(Edges37[[#This Row],[Vertex 1]],GroupVertices[Vertex],0)),1,1,"")</f>
        <v>2</v>
      </c>
      <c r="BE78" s="79" t="str">
        <f>REPLACE(INDEX(GroupVertices[Group],MATCH(Edges37[[#This Row],[Vertex 2]],GroupVertices[Vertex],0)),1,1,"")</f>
        <v>2</v>
      </c>
      <c r="BF78" s="48">
        <v>2</v>
      </c>
      <c r="BG78" s="49">
        <v>6.0606060606060606</v>
      </c>
      <c r="BH78" s="48">
        <v>0</v>
      </c>
      <c r="BI78" s="49">
        <v>0</v>
      </c>
      <c r="BJ78" s="48">
        <v>0</v>
      </c>
      <c r="BK78" s="49">
        <v>0</v>
      </c>
      <c r="BL78" s="48">
        <v>31</v>
      </c>
      <c r="BM78" s="49">
        <v>93.93939393939394</v>
      </c>
      <c r="BN78" s="48">
        <v>33</v>
      </c>
    </row>
    <row r="79" spans="1:66" ht="15">
      <c r="A79" s="65" t="s">
        <v>253</v>
      </c>
      <c r="B79" s="65" t="s">
        <v>876</v>
      </c>
      <c r="C79" s="66"/>
      <c r="D79" s="67"/>
      <c r="E79" s="68"/>
      <c r="F79" s="69"/>
      <c r="G79" s="66"/>
      <c r="H79" s="70"/>
      <c r="I79" s="71"/>
      <c r="J79" s="71"/>
      <c r="K79" s="34" t="s">
        <v>66</v>
      </c>
      <c r="L79" s="78">
        <v>79</v>
      </c>
      <c r="M79" s="78"/>
      <c r="N79" s="73"/>
      <c r="O79" s="80" t="s">
        <v>257</v>
      </c>
      <c r="P79" s="82">
        <v>43783.60717592593</v>
      </c>
      <c r="Q79" s="80" t="s">
        <v>898</v>
      </c>
      <c r="R79" s="80"/>
      <c r="S79" s="80"/>
      <c r="T79" s="80" t="s">
        <v>532</v>
      </c>
      <c r="U79" s="80"/>
      <c r="V79" s="84" t="s">
        <v>444</v>
      </c>
      <c r="W79" s="82">
        <v>43783.60717592593</v>
      </c>
      <c r="X79" s="86">
        <v>43783</v>
      </c>
      <c r="Y79" s="88" t="s">
        <v>970</v>
      </c>
      <c r="Z79" s="84" t="s">
        <v>1023</v>
      </c>
      <c r="AA79" s="80"/>
      <c r="AB79" s="80"/>
      <c r="AC79" s="88" t="s">
        <v>1076</v>
      </c>
      <c r="AD79" s="80"/>
      <c r="AE79" s="80" t="b">
        <v>0</v>
      </c>
      <c r="AF79" s="80">
        <v>0</v>
      </c>
      <c r="AG79" s="88" t="s">
        <v>293</v>
      </c>
      <c r="AH79" s="80" t="b">
        <v>0</v>
      </c>
      <c r="AI79" s="80" t="s">
        <v>298</v>
      </c>
      <c r="AJ79" s="80"/>
      <c r="AK79" s="88" t="s">
        <v>293</v>
      </c>
      <c r="AL79" s="80" t="b">
        <v>0</v>
      </c>
      <c r="AM79" s="80">
        <v>0</v>
      </c>
      <c r="AN79" s="88" t="s">
        <v>1069</v>
      </c>
      <c r="AO79" s="80" t="s">
        <v>301</v>
      </c>
      <c r="AP79" s="80" t="b">
        <v>0</v>
      </c>
      <c r="AQ79" s="88" t="s">
        <v>1069</v>
      </c>
      <c r="AR79" s="80" t="s">
        <v>197</v>
      </c>
      <c r="AS79" s="80">
        <v>0</v>
      </c>
      <c r="AT79" s="80">
        <v>0</v>
      </c>
      <c r="AU79" s="80"/>
      <c r="AV79" s="80"/>
      <c r="AW79" s="80"/>
      <c r="AX79" s="80"/>
      <c r="AY79" s="80"/>
      <c r="AZ79" s="80"/>
      <c r="BA79" s="80"/>
      <c r="BB79" s="80"/>
      <c r="BC79" s="80">
        <v>2</v>
      </c>
      <c r="BD79" s="79" t="str">
        <f>REPLACE(INDEX(GroupVertices[Group],MATCH(Edges37[[#This Row],[Vertex 1]],GroupVertices[Vertex],0)),1,1,"")</f>
        <v>2</v>
      </c>
      <c r="BE79" s="79" t="str">
        <f>REPLACE(INDEX(GroupVertices[Group],MATCH(Edges37[[#This Row],[Vertex 2]],GroupVertices[Vertex],0)),1,1,"")</f>
        <v>2</v>
      </c>
      <c r="BF79" s="48">
        <v>3</v>
      </c>
      <c r="BG79" s="49">
        <v>15.789473684210526</v>
      </c>
      <c r="BH79" s="48">
        <v>1</v>
      </c>
      <c r="BI79" s="49">
        <v>5.2631578947368425</v>
      </c>
      <c r="BJ79" s="48">
        <v>0</v>
      </c>
      <c r="BK79" s="49">
        <v>0</v>
      </c>
      <c r="BL79" s="48">
        <v>15</v>
      </c>
      <c r="BM79" s="49">
        <v>78.94736842105263</v>
      </c>
      <c r="BN79" s="48">
        <v>19</v>
      </c>
    </row>
    <row r="80" spans="1:66" ht="15">
      <c r="A80" s="65" t="s">
        <v>253</v>
      </c>
      <c r="B80" s="65" t="s">
        <v>876</v>
      </c>
      <c r="C80" s="66"/>
      <c r="D80" s="67"/>
      <c r="E80" s="68"/>
      <c r="F80" s="69"/>
      <c r="G80" s="66"/>
      <c r="H80" s="70"/>
      <c r="I80" s="71"/>
      <c r="J80" s="71"/>
      <c r="K80" s="34" t="s">
        <v>66</v>
      </c>
      <c r="L80" s="78">
        <v>80</v>
      </c>
      <c r="M80" s="78"/>
      <c r="N80" s="73"/>
      <c r="O80" s="80" t="s">
        <v>259</v>
      </c>
      <c r="P80" s="82">
        <v>43783.60980324074</v>
      </c>
      <c r="Q80" s="80" t="s">
        <v>904</v>
      </c>
      <c r="R80" s="84" t="s">
        <v>913</v>
      </c>
      <c r="S80" s="80" t="s">
        <v>264</v>
      </c>
      <c r="T80" s="80" t="s">
        <v>534</v>
      </c>
      <c r="U80" s="80"/>
      <c r="V80" s="84" t="s">
        <v>444</v>
      </c>
      <c r="W80" s="82">
        <v>43783.60980324074</v>
      </c>
      <c r="X80" s="86">
        <v>43783</v>
      </c>
      <c r="Y80" s="88" t="s">
        <v>971</v>
      </c>
      <c r="Z80" s="84" t="s">
        <v>1024</v>
      </c>
      <c r="AA80" s="80"/>
      <c r="AB80" s="80"/>
      <c r="AC80" s="88" t="s">
        <v>1077</v>
      </c>
      <c r="AD80" s="80"/>
      <c r="AE80" s="80" t="b">
        <v>0</v>
      </c>
      <c r="AF80" s="80">
        <v>0</v>
      </c>
      <c r="AG80" s="88" t="s">
        <v>1098</v>
      </c>
      <c r="AH80" s="80" t="b">
        <v>1</v>
      </c>
      <c r="AI80" s="80" t="s">
        <v>298</v>
      </c>
      <c r="AJ80" s="80"/>
      <c r="AK80" s="88" t="s">
        <v>1074</v>
      </c>
      <c r="AL80" s="80" t="b">
        <v>0</v>
      </c>
      <c r="AM80" s="80">
        <v>0</v>
      </c>
      <c r="AN80" s="88" t="s">
        <v>293</v>
      </c>
      <c r="AO80" s="80" t="s">
        <v>301</v>
      </c>
      <c r="AP80" s="80" t="b">
        <v>0</v>
      </c>
      <c r="AQ80" s="88" t="s">
        <v>1077</v>
      </c>
      <c r="AR80" s="80" t="s">
        <v>197</v>
      </c>
      <c r="AS80" s="80">
        <v>0</v>
      </c>
      <c r="AT80" s="80">
        <v>0</v>
      </c>
      <c r="AU80" s="80"/>
      <c r="AV80" s="80"/>
      <c r="AW80" s="80"/>
      <c r="AX80" s="80"/>
      <c r="AY80" s="80"/>
      <c r="AZ80" s="80"/>
      <c r="BA80" s="80"/>
      <c r="BB80" s="80"/>
      <c r="BC80" s="80">
        <v>1</v>
      </c>
      <c r="BD80" s="79" t="str">
        <f>REPLACE(INDEX(GroupVertices[Group],MATCH(Edges37[[#This Row],[Vertex 1]],GroupVertices[Vertex],0)),1,1,"")</f>
        <v>2</v>
      </c>
      <c r="BE80" s="79" t="str">
        <f>REPLACE(INDEX(GroupVertices[Group],MATCH(Edges37[[#This Row],[Vertex 2]],GroupVertices[Vertex],0)),1,1,"")</f>
        <v>2</v>
      </c>
      <c r="BF80" s="48">
        <v>1</v>
      </c>
      <c r="BG80" s="49">
        <v>5</v>
      </c>
      <c r="BH80" s="48">
        <v>0</v>
      </c>
      <c r="BI80" s="49">
        <v>0</v>
      </c>
      <c r="BJ80" s="48">
        <v>0</v>
      </c>
      <c r="BK80" s="49">
        <v>0</v>
      </c>
      <c r="BL80" s="48">
        <v>19</v>
      </c>
      <c r="BM80" s="49">
        <v>95</v>
      </c>
      <c r="BN80" s="48">
        <v>20</v>
      </c>
    </row>
    <row r="81" spans="1:66" ht="15">
      <c r="A81" s="65" t="s">
        <v>877</v>
      </c>
      <c r="B81" s="65" t="s">
        <v>253</v>
      </c>
      <c r="C81" s="66"/>
      <c r="D81" s="67"/>
      <c r="E81" s="68"/>
      <c r="F81" s="69"/>
      <c r="G81" s="66"/>
      <c r="H81" s="70"/>
      <c r="I81" s="71"/>
      <c r="J81" s="71"/>
      <c r="K81" s="34" t="s">
        <v>65</v>
      </c>
      <c r="L81" s="78">
        <v>81</v>
      </c>
      <c r="M81" s="78"/>
      <c r="N81" s="73"/>
      <c r="O81" s="80" t="s">
        <v>257</v>
      </c>
      <c r="P81" s="82">
        <v>43783.62181712963</v>
      </c>
      <c r="Q81" s="80" t="s">
        <v>892</v>
      </c>
      <c r="R81" s="80"/>
      <c r="S81" s="80"/>
      <c r="T81" s="80" t="s">
        <v>534</v>
      </c>
      <c r="U81" s="80"/>
      <c r="V81" s="84" t="s">
        <v>937</v>
      </c>
      <c r="W81" s="82">
        <v>43783.62181712963</v>
      </c>
      <c r="X81" s="86">
        <v>43783</v>
      </c>
      <c r="Y81" s="88" t="s">
        <v>972</v>
      </c>
      <c r="Z81" s="84" t="s">
        <v>1025</v>
      </c>
      <c r="AA81" s="80"/>
      <c r="AB81" s="80"/>
      <c r="AC81" s="88" t="s">
        <v>1078</v>
      </c>
      <c r="AD81" s="80"/>
      <c r="AE81" s="80" t="b">
        <v>0</v>
      </c>
      <c r="AF81" s="80">
        <v>0</v>
      </c>
      <c r="AG81" s="88" t="s">
        <v>293</v>
      </c>
      <c r="AH81" s="80" t="b">
        <v>1</v>
      </c>
      <c r="AI81" s="80" t="s">
        <v>298</v>
      </c>
      <c r="AJ81" s="80"/>
      <c r="AK81" s="88" t="s">
        <v>1066</v>
      </c>
      <c r="AL81" s="80" t="b">
        <v>0</v>
      </c>
      <c r="AM81" s="80">
        <v>2</v>
      </c>
      <c r="AN81" s="88" t="s">
        <v>1088</v>
      </c>
      <c r="AO81" s="80" t="s">
        <v>305</v>
      </c>
      <c r="AP81" s="80" t="b">
        <v>0</v>
      </c>
      <c r="AQ81" s="88" t="s">
        <v>1088</v>
      </c>
      <c r="AR81" s="80" t="s">
        <v>197</v>
      </c>
      <c r="AS81" s="80">
        <v>0</v>
      </c>
      <c r="AT81" s="80">
        <v>0</v>
      </c>
      <c r="AU81" s="80"/>
      <c r="AV81" s="80"/>
      <c r="AW81" s="80"/>
      <c r="AX81" s="80"/>
      <c r="AY81" s="80"/>
      <c r="AZ81" s="80"/>
      <c r="BA81" s="80"/>
      <c r="BB81" s="80"/>
      <c r="BC81" s="80">
        <v>1</v>
      </c>
      <c r="BD81" s="79" t="str">
        <f>REPLACE(INDEX(GroupVertices[Group],MATCH(Edges37[[#This Row],[Vertex 1]],GroupVertices[Vertex],0)),1,1,"")</f>
        <v>2</v>
      </c>
      <c r="BE81" s="79" t="str">
        <f>REPLACE(INDEX(GroupVertices[Group],MATCH(Edges37[[#This Row],[Vertex 2]],GroupVertices[Vertex],0)),1,1,"")</f>
        <v>2</v>
      </c>
      <c r="BF81" s="48">
        <v>0</v>
      </c>
      <c r="BG81" s="49">
        <v>0</v>
      </c>
      <c r="BH81" s="48">
        <v>0</v>
      </c>
      <c r="BI81" s="49">
        <v>0</v>
      </c>
      <c r="BJ81" s="48">
        <v>0</v>
      </c>
      <c r="BK81" s="49">
        <v>0</v>
      </c>
      <c r="BL81" s="48">
        <v>26</v>
      </c>
      <c r="BM81" s="49">
        <v>100</v>
      </c>
      <c r="BN81" s="48">
        <v>26</v>
      </c>
    </row>
    <row r="82" spans="1:66" ht="15">
      <c r="A82" s="65" t="s">
        <v>238</v>
      </c>
      <c r="B82" s="65" t="s">
        <v>244</v>
      </c>
      <c r="C82" s="66"/>
      <c r="D82" s="67"/>
      <c r="E82" s="68"/>
      <c r="F82" s="69"/>
      <c r="G82" s="66"/>
      <c r="H82" s="70"/>
      <c r="I82" s="71"/>
      <c r="J82" s="71"/>
      <c r="K82" s="34" t="s">
        <v>65</v>
      </c>
      <c r="L82" s="78">
        <v>82</v>
      </c>
      <c r="M82" s="78"/>
      <c r="N82" s="73"/>
      <c r="O82" s="80" t="s">
        <v>258</v>
      </c>
      <c r="P82" s="82">
        <v>43761.81505787037</v>
      </c>
      <c r="Q82" s="80" t="s">
        <v>260</v>
      </c>
      <c r="R82" s="84" t="s">
        <v>262</v>
      </c>
      <c r="S82" s="80" t="s">
        <v>265</v>
      </c>
      <c r="T82" s="80" t="s">
        <v>268</v>
      </c>
      <c r="U82" s="80"/>
      <c r="V82" s="84" t="s">
        <v>274</v>
      </c>
      <c r="W82" s="82">
        <v>43761.81505787037</v>
      </c>
      <c r="X82" s="86">
        <v>43761</v>
      </c>
      <c r="Y82" s="88" t="s">
        <v>285</v>
      </c>
      <c r="Z82" s="84" t="s">
        <v>288</v>
      </c>
      <c r="AA82" s="80"/>
      <c r="AB82" s="80"/>
      <c r="AC82" s="88" t="s">
        <v>291</v>
      </c>
      <c r="AD82" s="80"/>
      <c r="AE82" s="80" t="b">
        <v>0</v>
      </c>
      <c r="AF82" s="80">
        <v>13</v>
      </c>
      <c r="AG82" s="88" t="s">
        <v>294</v>
      </c>
      <c r="AH82" s="80" t="b">
        <v>0</v>
      </c>
      <c r="AI82" s="80" t="s">
        <v>298</v>
      </c>
      <c r="AJ82" s="80"/>
      <c r="AK82" s="88" t="s">
        <v>293</v>
      </c>
      <c r="AL82" s="80" t="b">
        <v>0</v>
      </c>
      <c r="AM82" s="80">
        <v>4</v>
      </c>
      <c r="AN82" s="88" t="s">
        <v>293</v>
      </c>
      <c r="AO82" s="80" t="s">
        <v>306</v>
      </c>
      <c r="AP82" s="80" t="b">
        <v>0</v>
      </c>
      <c r="AQ82" s="88" t="s">
        <v>291</v>
      </c>
      <c r="AR82" s="80" t="s">
        <v>257</v>
      </c>
      <c r="AS82" s="80">
        <v>0</v>
      </c>
      <c r="AT82" s="80">
        <v>0</v>
      </c>
      <c r="AU82" s="80"/>
      <c r="AV82" s="80"/>
      <c r="AW82" s="80"/>
      <c r="AX82" s="80"/>
      <c r="AY82" s="80"/>
      <c r="AZ82" s="80"/>
      <c r="BA82" s="80"/>
      <c r="BB82" s="80"/>
      <c r="BC82" s="80">
        <v>1</v>
      </c>
      <c r="BD82" s="79" t="str">
        <f>REPLACE(INDEX(GroupVertices[Group],MATCH(Edges37[[#This Row],[Vertex 1]],GroupVertices[Vertex],0)),1,1,"")</f>
        <v>4</v>
      </c>
      <c r="BE82" s="79" t="str">
        <f>REPLACE(INDEX(GroupVertices[Group],MATCH(Edges37[[#This Row],[Vertex 2]],GroupVertices[Vertex],0)),1,1,"")</f>
        <v>4</v>
      </c>
      <c r="BF82" s="48"/>
      <c r="BG82" s="49"/>
      <c r="BH82" s="48"/>
      <c r="BI82" s="49"/>
      <c r="BJ82" s="48"/>
      <c r="BK82" s="49"/>
      <c r="BL82" s="48"/>
      <c r="BM82" s="49"/>
      <c r="BN82" s="48"/>
    </row>
    <row r="83" spans="1:66" ht="15">
      <c r="A83" s="65" t="s">
        <v>241</v>
      </c>
      <c r="B83" s="65" t="s">
        <v>239</v>
      </c>
      <c r="C83" s="66"/>
      <c r="D83" s="67"/>
      <c r="E83" s="68"/>
      <c r="F83" s="69"/>
      <c r="G83" s="66"/>
      <c r="H83" s="70"/>
      <c r="I83" s="71"/>
      <c r="J83" s="71"/>
      <c r="K83" s="34" t="s">
        <v>66</v>
      </c>
      <c r="L83" s="78">
        <v>83</v>
      </c>
      <c r="M83" s="78"/>
      <c r="N83" s="73"/>
      <c r="O83" s="80" t="s">
        <v>258</v>
      </c>
      <c r="P83" s="82">
        <v>43780.902650462966</v>
      </c>
      <c r="Q83" s="80" t="s">
        <v>891</v>
      </c>
      <c r="R83" s="80"/>
      <c r="S83" s="80"/>
      <c r="T83" s="80" t="s">
        <v>918</v>
      </c>
      <c r="U83" s="80"/>
      <c r="V83" s="84" t="s">
        <v>277</v>
      </c>
      <c r="W83" s="82">
        <v>43780.902650462966</v>
      </c>
      <c r="X83" s="86">
        <v>43780</v>
      </c>
      <c r="Y83" s="88" t="s">
        <v>958</v>
      </c>
      <c r="Z83" s="84" t="s">
        <v>1006</v>
      </c>
      <c r="AA83" s="80"/>
      <c r="AB83" s="80"/>
      <c r="AC83" s="88" t="s">
        <v>1059</v>
      </c>
      <c r="AD83" s="88" t="s">
        <v>1093</v>
      </c>
      <c r="AE83" s="80" t="b">
        <v>0</v>
      </c>
      <c r="AF83" s="80">
        <v>2</v>
      </c>
      <c r="AG83" s="88" t="s">
        <v>295</v>
      </c>
      <c r="AH83" s="80" t="b">
        <v>0</v>
      </c>
      <c r="AI83" s="80" t="s">
        <v>298</v>
      </c>
      <c r="AJ83" s="80"/>
      <c r="AK83" s="88" t="s">
        <v>293</v>
      </c>
      <c r="AL83" s="80" t="b">
        <v>0</v>
      </c>
      <c r="AM83" s="80">
        <v>1</v>
      </c>
      <c r="AN83" s="88" t="s">
        <v>293</v>
      </c>
      <c r="AO83" s="80" t="s">
        <v>303</v>
      </c>
      <c r="AP83" s="80" t="b">
        <v>0</v>
      </c>
      <c r="AQ83" s="88" t="s">
        <v>1093</v>
      </c>
      <c r="AR83" s="80" t="s">
        <v>197</v>
      </c>
      <c r="AS83" s="80">
        <v>0</v>
      </c>
      <c r="AT83" s="80">
        <v>0</v>
      </c>
      <c r="AU83" s="80"/>
      <c r="AV83" s="80"/>
      <c r="AW83" s="80"/>
      <c r="AX83" s="80"/>
      <c r="AY83" s="80"/>
      <c r="AZ83" s="80"/>
      <c r="BA83" s="80"/>
      <c r="BB83" s="80"/>
      <c r="BC83" s="80">
        <v>4</v>
      </c>
      <c r="BD83" s="79" t="str">
        <f>REPLACE(INDEX(GroupVertices[Group],MATCH(Edges37[[#This Row],[Vertex 1]],GroupVertices[Vertex],0)),1,1,"")</f>
        <v>1</v>
      </c>
      <c r="BE83" s="79" t="str">
        <f>REPLACE(INDEX(GroupVertices[Group],MATCH(Edges37[[#This Row],[Vertex 2]],GroupVertices[Vertex],0)),1,1,"")</f>
        <v>3</v>
      </c>
      <c r="BF83" s="48"/>
      <c r="BG83" s="49"/>
      <c r="BH83" s="48"/>
      <c r="BI83" s="49"/>
      <c r="BJ83" s="48"/>
      <c r="BK83" s="49"/>
      <c r="BL83" s="48"/>
      <c r="BM83" s="49"/>
      <c r="BN83" s="48"/>
    </row>
    <row r="84" spans="1:66" ht="15">
      <c r="A84" s="65" t="s">
        <v>241</v>
      </c>
      <c r="B84" s="65" t="s">
        <v>251</v>
      </c>
      <c r="C84" s="66"/>
      <c r="D84" s="67"/>
      <c r="E84" s="68"/>
      <c r="F84" s="69"/>
      <c r="G84" s="66"/>
      <c r="H84" s="70"/>
      <c r="I84" s="71"/>
      <c r="J84" s="71"/>
      <c r="K84" s="34" t="s">
        <v>65</v>
      </c>
      <c r="L84" s="78">
        <v>84</v>
      </c>
      <c r="M84" s="78"/>
      <c r="N84" s="73"/>
      <c r="O84" s="80" t="s">
        <v>258</v>
      </c>
      <c r="P84" s="82">
        <v>43780.902650462966</v>
      </c>
      <c r="Q84" s="80" t="s">
        <v>891</v>
      </c>
      <c r="R84" s="80"/>
      <c r="S84" s="80"/>
      <c r="T84" s="80" t="s">
        <v>918</v>
      </c>
      <c r="U84" s="80"/>
      <c r="V84" s="84" t="s">
        <v>277</v>
      </c>
      <c r="W84" s="82">
        <v>43780.902650462966</v>
      </c>
      <c r="X84" s="86">
        <v>43780</v>
      </c>
      <c r="Y84" s="88" t="s">
        <v>958</v>
      </c>
      <c r="Z84" s="84" t="s">
        <v>1006</v>
      </c>
      <c r="AA84" s="80"/>
      <c r="AB84" s="80"/>
      <c r="AC84" s="88" t="s">
        <v>1059</v>
      </c>
      <c r="AD84" s="88" t="s">
        <v>1093</v>
      </c>
      <c r="AE84" s="80" t="b">
        <v>0</v>
      </c>
      <c r="AF84" s="80">
        <v>2</v>
      </c>
      <c r="AG84" s="88" t="s">
        <v>295</v>
      </c>
      <c r="AH84" s="80" t="b">
        <v>0</v>
      </c>
      <c r="AI84" s="80" t="s">
        <v>298</v>
      </c>
      <c r="AJ84" s="80"/>
      <c r="AK84" s="88" t="s">
        <v>293</v>
      </c>
      <c r="AL84" s="80" t="b">
        <v>0</v>
      </c>
      <c r="AM84" s="80">
        <v>1</v>
      </c>
      <c r="AN84" s="88" t="s">
        <v>293</v>
      </c>
      <c r="AO84" s="80" t="s">
        <v>303</v>
      </c>
      <c r="AP84" s="80" t="b">
        <v>0</v>
      </c>
      <c r="AQ84" s="88" t="s">
        <v>1093</v>
      </c>
      <c r="AR84" s="80" t="s">
        <v>197</v>
      </c>
      <c r="AS84" s="80">
        <v>0</v>
      </c>
      <c r="AT84" s="80">
        <v>0</v>
      </c>
      <c r="AU84" s="80"/>
      <c r="AV84" s="80"/>
      <c r="AW84" s="80"/>
      <c r="AX84" s="80"/>
      <c r="AY84" s="80"/>
      <c r="AZ84" s="80"/>
      <c r="BA84" s="80"/>
      <c r="BB84" s="80"/>
      <c r="BC84" s="80">
        <v>4</v>
      </c>
      <c r="BD84" s="79" t="str">
        <f>REPLACE(INDEX(GroupVertices[Group],MATCH(Edges37[[#This Row],[Vertex 1]],GroupVertices[Vertex],0)),1,1,"")</f>
        <v>1</v>
      </c>
      <c r="BE84" s="79" t="str">
        <f>REPLACE(INDEX(GroupVertices[Group],MATCH(Edges37[[#This Row],[Vertex 2]],GroupVertices[Vertex],0)),1,1,"")</f>
        <v>3</v>
      </c>
      <c r="BF84" s="48"/>
      <c r="BG84" s="49"/>
      <c r="BH84" s="48"/>
      <c r="BI84" s="49"/>
      <c r="BJ84" s="48"/>
      <c r="BK84" s="49"/>
      <c r="BL84" s="48"/>
      <c r="BM84" s="49"/>
      <c r="BN84" s="48"/>
    </row>
    <row r="85" spans="1:66" ht="15">
      <c r="A85" s="65" t="s">
        <v>241</v>
      </c>
      <c r="B85" s="65" t="s">
        <v>253</v>
      </c>
      <c r="C85" s="66"/>
      <c r="D85" s="67"/>
      <c r="E85" s="68"/>
      <c r="F85" s="69"/>
      <c r="G85" s="66"/>
      <c r="H85" s="70"/>
      <c r="I85" s="71"/>
      <c r="J85" s="71"/>
      <c r="K85" s="34" t="s">
        <v>65</v>
      </c>
      <c r="L85" s="78">
        <v>85</v>
      </c>
      <c r="M85" s="78"/>
      <c r="N85" s="73"/>
      <c r="O85" s="80" t="s">
        <v>258</v>
      </c>
      <c r="P85" s="82">
        <v>43780.902650462966</v>
      </c>
      <c r="Q85" s="80" t="s">
        <v>891</v>
      </c>
      <c r="R85" s="80"/>
      <c r="S85" s="80"/>
      <c r="T85" s="80" t="s">
        <v>918</v>
      </c>
      <c r="U85" s="80"/>
      <c r="V85" s="84" t="s">
        <v>277</v>
      </c>
      <c r="W85" s="82">
        <v>43780.902650462966</v>
      </c>
      <c r="X85" s="86">
        <v>43780</v>
      </c>
      <c r="Y85" s="88" t="s">
        <v>958</v>
      </c>
      <c r="Z85" s="84" t="s">
        <v>1006</v>
      </c>
      <c r="AA85" s="80"/>
      <c r="AB85" s="80"/>
      <c r="AC85" s="88" t="s">
        <v>1059</v>
      </c>
      <c r="AD85" s="88" t="s">
        <v>1093</v>
      </c>
      <c r="AE85" s="80" t="b">
        <v>0</v>
      </c>
      <c r="AF85" s="80">
        <v>2</v>
      </c>
      <c r="AG85" s="88" t="s">
        <v>295</v>
      </c>
      <c r="AH85" s="80" t="b">
        <v>0</v>
      </c>
      <c r="AI85" s="80" t="s">
        <v>298</v>
      </c>
      <c r="AJ85" s="80"/>
      <c r="AK85" s="88" t="s">
        <v>293</v>
      </c>
      <c r="AL85" s="80" t="b">
        <v>0</v>
      </c>
      <c r="AM85" s="80">
        <v>1</v>
      </c>
      <c r="AN85" s="88" t="s">
        <v>293</v>
      </c>
      <c r="AO85" s="80" t="s">
        <v>303</v>
      </c>
      <c r="AP85" s="80" t="b">
        <v>0</v>
      </c>
      <c r="AQ85" s="88" t="s">
        <v>1093</v>
      </c>
      <c r="AR85" s="80" t="s">
        <v>197</v>
      </c>
      <c r="AS85" s="80">
        <v>0</v>
      </c>
      <c r="AT85" s="80">
        <v>0</v>
      </c>
      <c r="AU85" s="80"/>
      <c r="AV85" s="80"/>
      <c r="AW85" s="80"/>
      <c r="AX85" s="80"/>
      <c r="AY85" s="80"/>
      <c r="AZ85" s="80"/>
      <c r="BA85" s="80"/>
      <c r="BB85" s="80"/>
      <c r="BC85" s="80">
        <v>5</v>
      </c>
      <c r="BD85" s="79" t="str">
        <f>REPLACE(INDEX(GroupVertices[Group],MATCH(Edges37[[#This Row],[Vertex 1]],GroupVertices[Vertex],0)),1,1,"")</f>
        <v>1</v>
      </c>
      <c r="BE85" s="79" t="str">
        <f>REPLACE(INDEX(GroupVertices[Group],MATCH(Edges37[[#This Row],[Vertex 2]],GroupVertices[Vertex],0)),1,1,"")</f>
        <v>2</v>
      </c>
      <c r="BF85" s="48"/>
      <c r="BG85" s="49"/>
      <c r="BH85" s="48"/>
      <c r="BI85" s="49"/>
      <c r="BJ85" s="48"/>
      <c r="BK85" s="49"/>
      <c r="BL85" s="48"/>
      <c r="BM85" s="49"/>
      <c r="BN85" s="48"/>
    </row>
    <row r="86" spans="1:66" ht="15">
      <c r="A86" s="65" t="s">
        <v>238</v>
      </c>
      <c r="B86" s="65" t="s">
        <v>241</v>
      </c>
      <c r="C86" s="66"/>
      <c r="D86" s="67"/>
      <c r="E86" s="68"/>
      <c r="F86" s="69"/>
      <c r="G86" s="66"/>
      <c r="H86" s="70"/>
      <c r="I86" s="71"/>
      <c r="J86" s="71"/>
      <c r="K86" s="34" t="s">
        <v>65</v>
      </c>
      <c r="L86" s="78">
        <v>86</v>
      </c>
      <c r="M86" s="78"/>
      <c r="N86" s="73"/>
      <c r="O86" s="80" t="s">
        <v>258</v>
      </c>
      <c r="P86" s="82">
        <v>43761.81505787037</v>
      </c>
      <c r="Q86" s="80" t="s">
        <v>260</v>
      </c>
      <c r="R86" s="84" t="s">
        <v>262</v>
      </c>
      <c r="S86" s="80" t="s">
        <v>265</v>
      </c>
      <c r="T86" s="80" t="s">
        <v>268</v>
      </c>
      <c r="U86" s="80"/>
      <c r="V86" s="84" t="s">
        <v>274</v>
      </c>
      <c r="W86" s="82">
        <v>43761.81505787037</v>
      </c>
      <c r="X86" s="86">
        <v>43761</v>
      </c>
      <c r="Y86" s="88" t="s">
        <v>285</v>
      </c>
      <c r="Z86" s="84" t="s">
        <v>288</v>
      </c>
      <c r="AA86" s="80"/>
      <c r="AB86" s="80"/>
      <c r="AC86" s="88" t="s">
        <v>291</v>
      </c>
      <c r="AD86" s="80"/>
      <c r="AE86" s="80" t="b">
        <v>0</v>
      </c>
      <c r="AF86" s="80">
        <v>13</v>
      </c>
      <c r="AG86" s="88" t="s">
        <v>294</v>
      </c>
      <c r="AH86" s="80" t="b">
        <v>0</v>
      </c>
      <c r="AI86" s="80" t="s">
        <v>298</v>
      </c>
      <c r="AJ86" s="80"/>
      <c r="AK86" s="88" t="s">
        <v>293</v>
      </c>
      <c r="AL86" s="80" t="b">
        <v>0</v>
      </c>
      <c r="AM86" s="80">
        <v>4</v>
      </c>
      <c r="AN86" s="88" t="s">
        <v>293</v>
      </c>
      <c r="AO86" s="80" t="s">
        <v>306</v>
      </c>
      <c r="AP86" s="80" t="b">
        <v>0</v>
      </c>
      <c r="AQ86" s="88" t="s">
        <v>291</v>
      </c>
      <c r="AR86" s="80" t="s">
        <v>257</v>
      </c>
      <c r="AS86" s="80">
        <v>0</v>
      </c>
      <c r="AT86" s="80">
        <v>0</v>
      </c>
      <c r="AU86" s="80"/>
      <c r="AV86" s="80"/>
      <c r="AW86" s="80"/>
      <c r="AX86" s="80"/>
      <c r="AY86" s="80"/>
      <c r="AZ86" s="80"/>
      <c r="BA86" s="80"/>
      <c r="BB86" s="80"/>
      <c r="BC86" s="80">
        <v>1</v>
      </c>
      <c r="BD86" s="79" t="str">
        <f>REPLACE(INDEX(GroupVertices[Group],MATCH(Edges37[[#This Row],[Vertex 1]],GroupVertices[Vertex],0)),1,1,"")</f>
        <v>4</v>
      </c>
      <c r="BE86" s="79" t="str">
        <f>REPLACE(INDEX(GroupVertices[Group],MATCH(Edges37[[#This Row],[Vertex 2]],GroupVertices[Vertex],0)),1,1,"")</f>
        <v>1</v>
      </c>
      <c r="BF86" s="48"/>
      <c r="BG86" s="49"/>
      <c r="BH86" s="48"/>
      <c r="BI86" s="49"/>
      <c r="BJ86" s="48"/>
      <c r="BK86" s="49"/>
      <c r="BL86" s="48"/>
      <c r="BM86" s="49"/>
      <c r="BN86" s="48"/>
    </row>
    <row r="87" spans="1:66" ht="15">
      <c r="A87" s="65" t="s">
        <v>238</v>
      </c>
      <c r="B87" s="65" t="s">
        <v>249</v>
      </c>
      <c r="C87" s="66"/>
      <c r="D87" s="67"/>
      <c r="E87" s="68"/>
      <c r="F87" s="69"/>
      <c r="G87" s="66"/>
      <c r="H87" s="70"/>
      <c r="I87" s="71"/>
      <c r="J87" s="71"/>
      <c r="K87" s="34" t="s">
        <v>65</v>
      </c>
      <c r="L87" s="78">
        <v>87</v>
      </c>
      <c r="M87" s="78"/>
      <c r="N87" s="73"/>
      <c r="O87" s="80" t="s">
        <v>258</v>
      </c>
      <c r="P87" s="82">
        <v>43761.81505787037</v>
      </c>
      <c r="Q87" s="80" t="s">
        <v>260</v>
      </c>
      <c r="R87" s="84" t="s">
        <v>262</v>
      </c>
      <c r="S87" s="80" t="s">
        <v>265</v>
      </c>
      <c r="T87" s="80" t="s">
        <v>268</v>
      </c>
      <c r="U87" s="80"/>
      <c r="V87" s="84" t="s">
        <v>274</v>
      </c>
      <c r="W87" s="82">
        <v>43761.81505787037</v>
      </c>
      <c r="X87" s="86">
        <v>43761</v>
      </c>
      <c r="Y87" s="88" t="s">
        <v>285</v>
      </c>
      <c r="Z87" s="84" t="s">
        <v>288</v>
      </c>
      <c r="AA87" s="80"/>
      <c r="AB87" s="80"/>
      <c r="AC87" s="88" t="s">
        <v>291</v>
      </c>
      <c r="AD87" s="80"/>
      <c r="AE87" s="80" t="b">
        <v>0</v>
      </c>
      <c r="AF87" s="80">
        <v>13</v>
      </c>
      <c r="AG87" s="88" t="s">
        <v>294</v>
      </c>
      <c r="AH87" s="80" t="b">
        <v>0</v>
      </c>
      <c r="AI87" s="80" t="s">
        <v>298</v>
      </c>
      <c r="AJ87" s="80"/>
      <c r="AK87" s="88" t="s">
        <v>293</v>
      </c>
      <c r="AL87" s="80" t="b">
        <v>0</v>
      </c>
      <c r="AM87" s="80">
        <v>4</v>
      </c>
      <c r="AN87" s="88" t="s">
        <v>293</v>
      </c>
      <c r="AO87" s="80" t="s">
        <v>306</v>
      </c>
      <c r="AP87" s="80" t="b">
        <v>0</v>
      </c>
      <c r="AQ87" s="88" t="s">
        <v>291</v>
      </c>
      <c r="AR87" s="80" t="s">
        <v>257</v>
      </c>
      <c r="AS87" s="80">
        <v>0</v>
      </c>
      <c r="AT87" s="80">
        <v>0</v>
      </c>
      <c r="AU87" s="80"/>
      <c r="AV87" s="80"/>
      <c r="AW87" s="80"/>
      <c r="AX87" s="80"/>
      <c r="AY87" s="80"/>
      <c r="AZ87" s="80"/>
      <c r="BA87" s="80"/>
      <c r="BB87" s="80"/>
      <c r="BC87" s="80">
        <v>1</v>
      </c>
      <c r="BD87" s="79" t="str">
        <f>REPLACE(INDEX(GroupVertices[Group],MATCH(Edges37[[#This Row],[Vertex 1]],GroupVertices[Vertex],0)),1,1,"")</f>
        <v>4</v>
      </c>
      <c r="BE87" s="79" t="str">
        <f>REPLACE(INDEX(GroupVertices[Group],MATCH(Edges37[[#This Row],[Vertex 2]],GroupVertices[Vertex],0)),1,1,"")</f>
        <v>4</v>
      </c>
      <c r="BF87" s="48"/>
      <c r="BG87" s="49"/>
      <c r="BH87" s="48"/>
      <c r="BI87" s="49"/>
      <c r="BJ87" s="48"/>
      <c r="BK87" s="49"/>
      <c r="BL87" s="48"/>
      <c r="BM87" s="49"/>
      <c r="BN87" s="48"/>
    </row>
    <row r="88" spans="1:66" ht="15">
      <c r="A88" s="65" t="s">
        <v>246</v>
      </c>
      <c r="B88" s="65" t="s">
        <v>246</v>
      </c>
      <c r="C88" s="66"/>
      <c r="D88" s="67"/>
      <c r="E88" s="68"/>
      <c r="F88" s="69"/>
      <c r="G88" s="66"/>
      <c r="H88" s="70"/>
      <c r="I88" s="71"/>
      <c r="J88" s="71"/>
      <c r="K88" s="34" t="s">
        <v>65</v>
      </c>
      <c r="L88" s="78">
        <v>88</v>
      </c>
      <c r="M88" s="78"/>
      <c r="N88" s="73"/>
      <c r="O88" s="80" t="s">
        <v>197</v>
      </c>
      <c r="P88" s="82">
        <v>43762.33728009259</v>
      </c>
      <c r="Q88" s="80" t="s">
        <v>885</v>
      </c>
      <c r="R88" s="80" t="s">
        <v>914</v>
      </c>
      <c r="S88" s="80" t="s">
        <v>267</v>
      </c>
      <c r="T88" s="80" t="s">
        <v>920</v>
      </c>
      <c r="U88" s="80"/>
      <c r="V88" s="84" t="s">
        <v>281</v>
      </c>
      <c r="W88" s="82">
        <v>43762.33728009259</v>
      </c>
      <c r="X88" s="86">
        <v>43762</v>
      </c>
      <c r="Y88" s="88" t="s">
        <v>973</v>
      </c>
      <c r="Z88" s="84" t="s">
        <v>1026</v>
      </c>
      <c r="AA88" s="80"/>
      <c r="AB88" s="80"/>
      <c r="AC88" s="88" t="s">
        <v>1079</v>
      </c>
      <c r="AD88" s="80"/>
      <c r="AE88" s="80" t="b">
        <v>0</v>
      </c>
      <c r="AF88" s="80">
        <v>2</v>
      </c>
      <c r="AG88" s="88" t="s">
        <v>293</v>
      </c>
      <c r="AH88" s="80" t="b">
        <v>1</v>
      </c>
      <c r="AI88" s="80" t="s">
        <v>298</v>
      </c>
      <c r="AJ88" s="80"/>
      <c r="AK88" s="88" t="s">
        <v>291</v>
      </c>
      <c r="AL88" s="80" t="b">
        <v>0</v>
      </c>
      <c r="AM88" s="80">
        <v>2</v>
      </c>
      <c r="AN88" s="88" t="s">
        <v>293</v>
      </c>
      <c r="AO88" s="80" t="s">
        <v>301</v>
      </c>
      <c r="AP88" s="80" t="b">
        <v>0</v>
      </c>
      <c r="AQ88" s="88" t="s">
        <v>1079</v>
      </c>
      <c r="AR88" s="80" t="s">
        <v>257</v>
      </c>
      <c r="AS88" s="80">
        <v>0</v>
      </c>
      <c r="AT88" s="80">
        <v>0</v>
      </c>
      <c r="AU88" s="80"/>
      <c r="AV88" s="80"/>
      <c r="AW88" s="80"/>
      <c r="AX88" s="80"/>
      <c r="AY88" s="80"/>
      <c r="AZ88" s="80"/>
      <c r="BA88" s="80"/>
      <c r="BB88" s="80"/>
      <c r="BC88" s="80">
        <v>1</v>
      </c>
      <c r="BD88" s="79" t="str">
        <f>REPLACE(INDEX(GroupVertices[Group],MATCH(Edges37[[#This Row],[Vertex 1]],GroupVertices[Vertex],0)),1,1,"")</f>
        <v>4</v>
      </c>
      <c r="BE88" s="79" t="str">
        <f>REPLACE(INDEX(GroupVertices[Group],MATCH(Edges37[[#This Row],[Vertex 2]],GroupVertices[Vertex],0)),1,1,"")</f>
        <v>4</v>
      </c>
      <c r="BF88" s="48">
        <v>0</v>
      </c>
      <c r="BG88" s="49">
        <v>0</v>
      </c>
      <c r="BH88" s="48">
        <v>0</v>
      </c>
      <c r="BI88" s="49">
        <v>0</v>
      </c>
      <c r="BJ88" s="48">
        <v>0</v>
      </c>
      <c r="BK88" s="49">
        <v>0</v>
      </c>
      <c r="BL88" s="48">
        <v>25</v>
      </c>
      <c r="BM88" s="49">
        <v>100</v>
      </c>
      <c r="BN88" s="48">
        <v>25</v>
      </c>
    </row>
    <row r="89" spans="1:66" ht="15">
      <c r="A89" s="65" t="s">
        <v>246</v>
      </c>
      <c r="B89" s="65" t="s">
        <v>253</v>
      </c>
      <c r="C89" s="66"/>
      <c r="D89" s="67"/>
      <c r="E89" s="68"/>
      <c r="F89" s="69"/>
      <c r="G89" s="66"/>
      <c r="H89" s="70"/>
      <c r="I89" s="71"/>
      <c r="J89" s="71"/>
      <c r="K89" s="34" t="s">
        <v>65</v>
      </c>
      <c r="L89" s="78">
        <v>89</v>
      </c>
      <c r="M89" s="78"/>
      <c r="N89" s="73"/>
      <c r="O89" s="80" t="s">
        <v>257</v>
      </c>
      <c r="P89" s="82">
        <v>43782.80741898148</v>
      </c>
      <c r="Q89" s="80" t="s">
        <v>886</v>
      </c>
      <c r="R89" s="80"/>
      <c r="S89" s="80"/>
      <c r="T89" s="80" t="s">
        <v>534</v>
      </c>
      <c r="U89" s="80"/>
      <c r="V89" s="84" t="s">
        <v>281</v>
      </c>
      <c r="W89" s="82">
        <v>43782.80741898148</v>
      </c>
      <c r="X89" s="86">
        <v>43782</v>
      </c>
      <c r="Y89" s="88" t="s">
        <v>974</v>
      </c>
      <c r="Z89" s="84" t="s">
        <v>1027</v>
      </c>
      <c r="AA89" s="80"/>
      <c r="AB89" s="80"/>
      <c r="AC89" s="88" t="s">
        <v>1080</v>
      </c>
      <c r="AD89" s="80"/>
      <c r="AE89" s="80" t="b">
        <v>0</v>
      </c>
      <c r="AF89" s="80">
        <v>0</v>
      </c>
      <c r="AG89" s="88" t="s">
        <v>293</v>
      </c>
      <c r="AH89" s="80" t="b">
        <v>0</v>
      </c>
      <c r="AI89" s="80" t="s">
        <v>298</v>
      </c>
      <c r="AJ89" s="80"/>
      <c r="AK89" s="88" t="s">
        <v>293</v>
      </c>
      <c r="AL89" s="80" t="b">
        <v>0</v>
      </c>
      <c r="AM89" s="80">
        <v>7</v>
      </c>
      <c r="AN89" s="88" t="s">
        <v>1086</v>
      </c>
      <c r="AO89" s="80" t="s">
        <v>301</v>
      </c>
      <c r="AP89" s="80" t="b">
        <v>0</v>
      </c>
      <c r="AQ89" s="88" t="s">
        <v>1086</v>
      </c>
      <c r="AR89" s="80" t="s">
        <v>197</v>
      </c>
      <c r="AS89" s="80">
        <v>0</v>
      </c>
      <c r="AT89" s="80">
        <v>0</v>
      </c>
      <c r="AU89" s="80"/>
      <c r="AV89" s="80"/>
      <c r="AW89" s="80"/>
      <c r="AX89" s="80"/>
      <c r="AY89" s="80"/>
      <c r="AZ89" s="80"/>
      <c r="BA89" s="80"/>
      <c r="BB89" s="80"/>
      <c r="BC89" s="80">
        <v>1</v>
      </c>
      <c r="BD89" s="79" t="str">
        <f>REPLACE(INDEX(GroupVertices[Group],MATCH(Edges37[[#This Row],[Vertex 1]],GroupVertices[Vertex],0)),1,1,"")</f>
        <v>4</v>
      </c>
      <c r="BE89" s="79" t="str">
        <f>REPLACE(INDEX(GroupVertices[Group],MATCH(Edges37[[#This Row],[Vertex 2]],GroupVertices[Vertex],0)),1,1,"")</f>
        <v>2</v>
      </c>
      <c r="BF89" s="48"/>
      <c r="BG89" s="49"/>
      <c r="BH89" s="48"/>
      <c r="BI89" s="49"/>
      <c r="BJ89" s="48"/>
      <c r="BK89" s="49"/>
      <c r="BL89" s="48"/>
      <c r="BM89" s="49"/>
      <c r="BN89" s="48"/>
    </row>
    <row r="90" spans="1:66" ht="15">
      <c r="A90" s="65" t="s">
        <v>246</v>
      </c>
      <c r="B90" s="65" t="s">
        <v>878</v>
      </c>
      <c r="C90" s="66"/>
      <c r="D90" s="67"/>
      <c r="E90" s="68"/>
      <c r="F90" s="69"/>
      <c r="G90" s="66"/>
      <c r="H90" s="70"/>
      <c r="I90" s="71"/>
      <c r="J90" s="71"/>
      <c r="K90" s="34" t="s">
        <v>65</v>
      </c>
      <c r="L90" s="78">
        <v>90</v>
      </c>
      <c r="M90" s="78"/>
      <c r="N90" s="73"/>
      <c r="O90" s="80" t="s">
        <v>258</v>
      </c>
      <c r="P90" s="82">
        <v>43782.80741898148</v>
      </c>
      <c r="Q90" s="80" t="s">
        <v>886</v>
      </c>
      <c r="R90" s="80"/>
      <c r="S90" s="80"/>
      <c r="T90" s="80" t="s">
        <v>534</v>
      </c>
      <c r="U90" s="80"/>
      <c r="V90" s="84" t="s">
        <v>281</v>
      </c>
      <c r="W90" s="82">
        <v>43782.80741898148</v>
      </c>
      <c r="X90" s="86">
        <v>43782</v>
      </c>
      <c r="Y90" s="88" t="s">
        <v>974</v>
      </c>
      <c r="Z90" s="84" t="s">
        <v>1027</v>
      </c>
      <c r="AA90" s="80"/>
      <c r="AB90" s="80"/>
      <c r="AC90" s="88" t="s">
        <v>1080</v>
      </c>
      <c r="AD90" s="80"/>
      <c r="AE90" s="80" t="b">
        <v>0</v>
      </c>
      <c r="AF90" s="80">
        <v>0</v>
      </c>
      <c r="AG90" s="88" t="s">
        <v>293</v>
      </c>
      <c r="AH90" s="80" t="b">
        <v>0</v>
      </c>
      <c r="AI90" s="80" t="s">
        <v>298</v>
      </c>
      <c r="AJ90" s="80"/>
      <c r="AK90" s="88" t="s">
        <v>293</v>
      </c>
      <c r="AL90" s="80" t="b">
        <v>0</v>
      </c>
      <c r="AM90" s="80">
        <v>7</v>
      </c>
      <c r="AN90" s="88" t="s">
        <v>1086</v>
      </c>
      <c r="AO90" s="80" t="s">
        <v>301</v>
      </c>
      <c r="AP90" s="80" t="b">
        <v>0</v>
      </c>
      <c r="AQ90" s="88" t="s">
        <v>1086</v>
      </c>
      <c r="AR90" s="80" t="s">
        <v>197</v>
      </c>
      <c r="AS90" s="80">
        <v>0</v>
      </c>
      <c r="AT90" s="80">
        <v>0</v>
      </c>
      <c r="AU90" s="80"/>
      <c r="AV90" s="80"/>
      <c r="AW90" s="80"/>
      <c r="AX90" s="80"/>
      <c r="AY90" s="80"/>
      <c r="AZ90" s="80"/>
      <c r="BA90" s="80"/>
      <c r="BB90" s="80"/>
      <c r="BC90" s="80">
        <v>1</v>
      </c>
      <c r="BD90" s="79" t="str">
        <f>REPLACE(INDEX(GroupVertices[Group],MATCH(Edges37[[#This Row],[Vertex 1]],GroupVertices[Vertex],0)),1,1,"")</f>
        <v>4</v>
      </c>
      <c r="BE90" s="79" t="str">
        <f>REPLACE(INDEX(GroupVertices[Group],MATCH(Edges37[[#This Row],[Vertex 2]],GroupVertices[Vertex],0)),1,1,"")</f>
        <v>2</v>
      </c>
      <c r="BF90" s="48">
        <v>2</v>
      </c>
      <c r="BG90" s="49">
        <v>5.882352941176471</v>
      </c>
      <c r="BH90" s="48">
        <v>1</v>
      </c>
      <c r="BI90" s="49">
        <v>2.9411764705882355</v>
      </c>
      <c r="BJ90" s="48">
        <v>0</v>
      </c>
      <c r="BK90" s="49">
        <v>0</v>
      </c>
      <c r="BL90" s="48">
        <v>31</v>
      </c>
      <c r="BM90" s="49">
        <v>91.17647058823529</v>
      </c>
      <c r="BN90" s="48">
        <v>34</v>
      </c>
    </row>
    <row r="91" spans="1:66" ht="15">
      <c r="A91" s="65" t="s">
        <v>238</v>
      </c>
      <c r="B91" s="65" t="s">
        <v>246</v>
      </c>
      <c r="C91" s="66"/>
      <c r="D91" s="67"/>
      <c r="E91" s="68"/>
      <c r="F91" s="69"/>
      <c r="G91" s="66"/>
      <c r="H91" s="70"/>
      <c r="I91" s="71"/>
      <c r="J91" s="71"/>
      <c r="K91" s="34" t="s">
        <v>65</v>
      </c>
      <c r="L91" s="78">
        <v>91</v>
      </c>
      <c r="M91" s="78"/>
      <c r="N91" s="73"/>
      <c r="O91" s="80" t="s">
        <v>258</v>
      </c>
      <c r="P91" s="82">
        <v>43761.81505787037</v>
      </c>
      <c r="Q91" s="80" t="s">
        <v>260</v>
      </c>
      <c r="R91" s="84" t="s">
        <v>262</v>
      </c>
      <c r="S91" s="80" t="s">
        <v>265</v>
      </c>
      <c r="T91" s="80" t="s">
        <v>268</v>
      </c>
      <c r="U91" s="80"/>
      <c r="V91" s="84" t="s">
        <v>274</v>
      </c>
      <c r="W91" s="82">
        <v>43761.81505787037</v>
      </c>
      <c r="X91" s="86">
        <v>43761</v>
      </c>
      <c r="Y91" s="88" t="s">
        <v>285</v>
      </c>
      <c r="Z91" s="84" t="s">
        <v>288</v>
      </c>
      <c r="AA91" s="80"/>
      <c r="AB91" s="80"/>
      <c r="AC91" s="88" t="s">
        <v>291</v>
      </c>
      <c r="AD91" s="80"/>
      <c r="AE91" s="80" t="b">
        <v>0</v>
      </c>
      <c r="AF91" s="80">
        <v>13</v>
      </c>
      <c r="AG91" s="88" t="s">
        <v>294</v>
      </c>
      <c r="AH91" s="80" t="b">
        <v>0</v>
      </c>
      <c r="AI91" s="80" t="s">
        <v>298</v>
      </c>
      <c r="AJ91" s="80"/>
      <c r="AK91" s="88" t="s">
        <v>293</v>
      </c>
      <c r="AL91" s="80" t="b">
        <v>0</v>
      </c>
      <c r="AM91" s="80">
        <v>4</v>
      </c>
      <c r="AN91" s="88" t="s">
        <v>293</v>
      </c>
      <c r="AO91" s="80" t="s">
        <v>306</v>
      </c>
      <c r="AP91" s="80" t="b">
        <v>0</v>
      </c>
      <c r="AQ91" s="88" t="s">
        <v>291</v>
      </c>
      <c r="AR91" s="80" t="s">
        <v>257</v>
      </c>
      <c r="AS91" s="80">
        <v>0</v>
      </c>
      <c r="AT91" s="80">
        <v>0</v>
      </c>
      <c r="AU91" s="80"/>
      <c r="AV91" s="80"/>
      <c r="AW91" s="80"/>
      <c r="AX91" s="80"/>
      <c r="AY91" s="80"/>
      <c r="AZ91" s="80"/>
      <c r="BA91" s="80"/>
      <c r="BB91" s="80"/>
      <c r="BC91" s="80">
        <v>1</v>
      </c>
      <c r="BD91" s="79" t="str">
        <f>REPLACE(INDEX(GroupVertices[Group],MATCH(Edges37[[#This Row],[Vertex 1]],GroupVertices[Vertex],0)),1,1,"")</f>
        <v>4</v>
      </c>
      <c r="BE91" s="79" t="str">
        <f>REPLACE(INDEX(GroupVertices[Group],MATCH(Edges37[[#This Row],[Vertex 2]],GroupVertices[Vertex],0)),1,1,"")</f>
        <v>4</v>
      </c>
      <c r="BF91" s="48"/>
      <c r="BG91" s="49"/>
      <c r="BH91" s="48"/>
      <c r="BI91" s="49"/>
      <c r="BJ91" s="48"/>
      <c r="BK91" s="49"/>
      <c r="BL91" s="48"/>
      <c r="BM91" s="49"/>
      <c r="BN91" s="48"/>
    </row>
    <row r="92" spans="1:66" ht="15">
      <c r="A92" s="65" t="s">
        <v>238</v>
      </c>
      <c r="B92" s="65" t="s">
        <v>250</v>
      </c>
      <c r="C92" s="66"/>
      <c r="D92" s="67"/>
      <c r="E92" s="68"/>
      <c r="F92" s="69"/>
      <c r="G92" s="66"/>
      <c r="H92" s="70"/>
      <c r="I92" s="71"/>
      <c r="J92" s="71"/>
      <c r="K92" s="34" t="s">
        <v>65</v>
      </c>
      <c r="L92" s="78">
        <v>92</v>
      </c>
      <c r="M92" s="78"/>
      <c r="N92" s="73"/>
      <c r="O92" s="80" t="s">
        <v>258</v>
      </c>
      <c r="P92" s="82">
        <v>43761.81505787037</v>
      </c>
      <c r="Q92" s="80" t="s">
        <v>260</v>
      </c>
      <c r="R92" s="84" t="s">
        <v>262</v>
      </c>
      <c r="S92" s="80" t="s">
        <v>265</v>
      </c>
      <c r="T92" s="80" t="s">
        <v>268</v>
      </c>
      <c r="U92" s="80"/>
      <c r="V92" s="84" t="s">
        <v>274</v>
      </c>
      <c r="W92" s="82">
        <v>43761.81505787037</v>
      </c>
      <c r="X92" s="86">
        <v>43761</v>
      </c>
      <c r="Y92" s="88" t="s">
        <v>285</v>
      </c>
      <c r="Z92" s="84" t="s">
        <v>288</v>
      </c>
      <c r="AA92" s="80"/>
      <c r="AB92" s="80"/>
      <c r="AC92" s="88" t="s">
        <v>291</v>
      </c>
      <c r="AD92" s="80"/>
      <c r="AE92" s="80" t="b">
        <v>0</v>
      </c>
      <c r="AF92" s="80">
        <v>13</v>
      </c>
      <c r="AG92" s="88" t="s">
        <v>294</v>
      </c>
      <c r="AH92" s="80" t="b">
        <v>0</v>
      </c>
      <c r="AI92" s="80" t="s">
        <v>298</v>
      </c>
      <c r="AJ92" s="80"/>
      <c r="AK92" s="88" t="s">
        <v>293</v>
      </c>
      <c r="AL92" s="80" t="b">
        <v>0</v>
      </c>
      <c r="AM92" s="80">
        <v>4</v>
      </c>
      <c r="AN92" s="88" t="s">
        <v>293</v>
      </c>
      <c r="AO92" s="80" t="s">
        <v>306</v>
      </c>
      <c r="AP92" s="80" t="b">
        <v>0</v>
      </c>
      <c r="AQ92" s="88" t="s">
        <v>291</v>
      </c>
      <c r="AR92" s="80" t="s">
        <v>257</v>
      </c>
      <c r="AS92" s="80">
        <v>0</v>
      </c>
      <c r="AT92" s="80">
        <v>0</v>
      </c>
      <c r="AU92" s="80"/>
      <c r="AV92" s="80"/>
      <c r="AW92" s="80"/>
      <c r="AX92" s="80"/>
      <c r="AY92" s="80"/>
      <c r="AZ92" s="80"/>
      <c r="BA92" s="80"/>
      <c r="BB92" s="80"/>
      <c r="BC92" s="80">
        <v>1</v>
      </c>
      <c r="BD92" s="79" t="str">
        <f>REPLACE(INDEX(GroupVertices[Group],MATCH(Edges37[[#This Row],[Vertex 1]],GroupVertices[Vertex],0)),1,1,"")</f>
        <v>4</v>
      </c>
      <c r="BE92" s="79" t="str">
        <f>REPLACE(INDEX(GroupVertices[Group],MATCH(Edges37[[#This Row],[Vertex 2]],GroupVertices[Vertex],0)),1,1,"")</f>
        <v>4</v>
      </c>
      <c r="BF92" s="48"/>
      <c r="BG92" s="49"/>
      <c r="BH92" s="48"/>
      <c r="BI92" s="49"/>
      <c r="BJ92" s="48"/>
      <c r="BK92" s="49"/>
      <c r="BL92" s="48"/>
      <c r="BM92" s="49"/>
      <c r="BN92" s="48"/>
    </row>
    <row r="93" spans="1:66" ht="15">
      <c r="A93" s="65" t="s">
        <v>238</v>
      </c>
      <c r="B93" s="65" t="s">
        <v>242</v>
      </c>
      <c r="C93" s="66"/>
      <c r="D93" s="67"/>
      <c r="E93" s="68"/>
      <c r="F93" s="69"/>
      <c r="G93" s="66"/>
      <c r="H93" s="70"/>
      <c r="I93" s="71"/>
      <c r="J93" s="71"/>
      <c r="K93" s="34" t="s">
        <v>65</v>
      </c>
      <c r="L93" s="78">
        <v>93</v>
      </c>
      <c r="M93" s="78"/>
      <c r="N93" s="73"/>
      <c r="O93" s="80" t="s">
        <v>258</v>
      </c>
      <c r="P93" s="82">
        <v>43761.81505787037</v>
      </c>
      <c r="Q93" s="80" t="s">
        <v>260</v>
      </c>
      <c r="R93" s="84" t="s">
        <v>262</v>
      </c>
      <c r="S93" s="80" t="s">
        <v>265</v>
      </c>
      <c r="T93" s="80" t="s">
        <v>268</v>
      </c>
      <c r="U93" s="80"/>
      <c r="V93" s="84" t="s">
        <v>274</v>
      </c>
      <c r="W93" s="82">
        <v>43761.81505787037</v>
      </c>
      <c r="X93" s="86">
        <v>43761</v>
      </c>
      <c r="Y93" s="88" t="s">
        <v>285</v>
      </c>
      <c r="Z93" s="84" t="s">
        <v>288</v>
      </c>
      <c r="AA93" s="80"/>
      <c r="AB93" s="80"/>
      <c r="AC93" s="88" t="s">
        <v>291</v>
      </c>
      <c r="AD93" s="80"/>
      <c r="AE93" s="80" t="b">
        <v>0</v>
      </c>
      <c r="AF93" s="80">
        <v>13</v>
      </c>
      <c r="AG93" s="88" t="s">
        <v>294</v>
      </c>
      <c r="AH93" s="80" t="b">
        <v>0</v>
      </c>
      <c r="AI93" s="80" t="s">
        <v>298</v>
      </c>
      <c r="AJ93" s="80"/>
      <c r="AK93" s="88" t="s">
        <v>293</v>
      </c>
      <c r="AL93" s="80" t="b">
        <v>0</v>
      </c>
      <c r="AM93" s="80">
        <v>4</v>
      </c>
      <c r="AN93" s="88" t="s">
        <v>293</v>
      </c>
      <c r="AO93" s="80" t="s">
        <v>306</v>
      </c>
      <c r="AP93" s="80" t="b">
        <v>0</v>
      </c>
      <c r="AQ93" s="88" t="s">
        <v>291</v>
      </c>
      <c r="AR93" s="80" t="s">
        <v>257</v>
      </c>
      <c r="AS93" s="80">
        <v>0</v>
      </c>
      <c r="AT93" s="80">
        <v>0</v>
      </c>
      <c r="AU93" s="80"/>
      <c r="AV93" s="80"/>
      <c r="AW93" s="80"/>
      <c r="AX93" s="80"/>
      <c r="AY93" s="80"/>
      <c r="AZ93" s="80"/>
      <c r="BA93" s="80"/>
      <c r="BB93" s="80"/>
      <c r="BC93" s="80">
        <v>1</v>
      </c>
      <c r="BD93" s="79" t="str">
        <f>REPLACE(INDEX(GroupVertices[Group],MATCH(Edges37[[#This Row],[Vertex 1]],GroupVertices[Vertex],0)),1,1,"")</f>
        <v>4</v>
      </c>
      <c r="BE93" s="79" t="str">
        <f>REPLACE(INDEX(GroupVertices[Group],MATCH(Edges37[[#This Row],[Vertex 2]],GroupVertices[Vertex],0)),1,1,"")</f>
        <v>4</v>
      </c>
      <c r="BF93" s="48"/>
      <c r="BG93" s="49"/>
      <c r="BH93" s="48"/>
      <c r="BI93" s="49"/>
      <c r="BJ93" s="48"/>
      <c r="BK93" s="49"/>
      <c r="BL93" s="48"/>
      <c r="BM93" s="49"/>
      <c r="BN93" s="48"/>
    </row>
    <row r="94" spans="1:66" ht="15">
      <c r="A94" s="65" t="s">
        <v>238</v>
      </c>
      <c r="B94" s="65" t="s">
        <v>252</v>
      </c>
      <c r="C94" s="66"/>
      <c r="D94" s="67"/>
      <c r="E94" s="68"/>
      <c r="F94" s="69"/>
      <c r="G94" s="66"/>
      <c r="H94" s="70"/>
      <c r="I94" s="71"/>
      <c r="J94" s="71"/>
      <c r="K94" s="34" t="s">
        <v>65</v>
      </c>
      <c r="L94" s="78">
        <v>94</v>
      </c>
      <c r="M94" s="78"/>
      <c r="N94" s="73"/>
      <c r="O94" s="80" t="s">
        <v>258</v>
      </c>
      <c r="P94" s="82">
        <v>43761.81505787037</v>
      </c>
      <c r="Q94" s="80" t="s">
        <v>260</v>
      </c>
      <c r="R94" s="84" t="s">
        <v>262</v>
      </c>
      <c r="S94" s="80" t="s">
        <v>265</v>
      </c>
      <c r="T94" s="80" t="s">
        <v>268</v>
      </c>
      <c r="U94" s="80"/>
      <c r="V94" s="84" t="s">
        <v>274</v>
      </c>
      <c r="W94" s="82">
        <v>43761.81505787037</v>
      </c>
      <c r="X94" s="86">
        <v>43761</v>
      </c>
      <c r="Y94" s="88" t="s">
        <v>285</v>
      </c>
      <c r="Z94" s="84" t="s">
        <v>288</v>
      </c>
      <c r="AA94" s="80"/>
      <c r="AB94" s="80"/>
      <c r="AC94" s="88" t="s">
        <v>291</v>
      </c>
      <c r="AD94" s="80"/>
      <c r="AE94" s="80" t="b">
        <v>0</v>
      </c>
      <c r="AF94" s="80">
        <v>13</v>
      </c>
      <c r="AG94" s="88" t="s">
        <v>294</v>
      </c>
      <c r="AH94" s="80" t="b">
        <v>0</v>
      </c>
      <c r="AI94" s="80" t="s">
        <v>298</v>
      </c>
      <c r="AJ94" s="80"/>
      <c r="AK94" s="88" t="s">
        <v>293</v>
      </c>
      <c r="AL94" s="80" t="b">
        <v>0</v>
      </c>
      <c r="AM94" s="80">
        <v>4</v>
      </c>
      <c r="AN94" s="88" t="s">
        <v>293</v>
      </c>
      <c r="AO94" s="80" t="s">
        <v>306</v>
      </c>
      <c r="AP94" s="80" t="b">
        <v>0</v>
      </c>
      <c r="AQ94" s="88" t="s">
        <v>291</v>
      </c>
      <c r="AR94" s="80" t="s">
        <v>257</v>
      </c>
      <c r="AS94" s="80">
        <v>0</v>
      </c>
      <c r="AT94" s="80">
        <v>0</v>
      </c>
      <c r="AU94" s="80"/>
      <c r="AV94" s="80"/>
      <c r="AW94" s="80"/>
      <c r="AX94" s="80"/>
      <c r="AY94" s="80"/>
      <c r="AZ94" s="80"/>
      <c r="BA94" s="80"/>
      <c r="BB94" s="80"/>
      <c r="BC94" s="80">
        <v>1</v>
      </c>
      <c r="BD94" s="79" t="str">
        <f>REPLACE(INDEX(GroupVertices[Group],MATCH(Edges37[[#This Row],[Vertex 1]],GroupVertices[Vertex],0)),1,1,"")</f>
        <v>4</v>
      </c>
      <c r="BE94" s="79" t="str">
        <f>REPLACE(INDEX(GroupVertices[Group],MATCH(Edges37[[#This Row],[Vertex 2]],GroupVertices[Vertex],0)),1,1,"")</f>
        <v>4</v>
      </c>
      <c r="BF94" s="48"/>
      <c r="BG94" s="49"/>
      <c r="BH94" s="48"/>
      <c r="BI94" s="49"/>
      <c r="BJ94" s="48"/>
      <c r="BK94" s="49"/>
      <c r="BL94" s="48"/>
      <c r="BM94" s="49"/>
      <c r="BN94" s="48"/>
    </row>
    <row r="95" spans="1:66" ht="15">
      <c r="A95" s="65" t="s">
        <v>251</v>
      </c>
      <c r="B95" s="65" t="s">
        <v>243</v>
      </c>
      <c r="C95" s="66"/>
      <c r="D95" s="67"/>
      <c r="E95" s="68"/>
      <c r="F95" s="69"/>
      <c r="G95" s="66"/>
      <c r="H95" s="70"/>
      <c r="I95" s="71"/>
      <c r="J95" s="71"/>
      <c r="K95" s="34" t="s">
        <v>65</v>
      </c>
      <c r="L95" s="78">
        <v>95</v>
      </c>
      <c r="M95" s="78"/>
      <c r="N95" s="73"/>
      <c r="O95" s="80" t="s">
        <v>258</v>
      </c>
      <c r="P95" s="82">
        <v>43781.72824074074</v>
      </c>
      <c r="Q95" s="80" t="s">
        <v>905</v>
      </c>
      <c r="R95" s="84" t="s">
        <v>915</v>
      </c>
      <c r="S95" s="80" t="s">
        <v>266</v>
      </c>
      <c r="T95" s="80" t="s">
        <v>534</v>
      </c>
      <c r="U95" s="80"/>
      <c r="V95" s="84" t="s">
        <v>442</v>
      </c>
      <c r="W95" s="82">
        <v>43781.72824074074</v>
      </c>
      <c r="X95" s="86">
        <v>43781</v>
      </c>
      <c r="Y95" s="88" t="s">
        <v>975</v>
      </c>
      <c r="Z95" s="84" t="s">
        <v>1028</v>
      </c>
      <c r="AA95" s="80"/>
      <c r="AB95" s="80"/>
      <c r="AC95" s="88" t="s">
        <v>1081</v>
      </c>
      <c r="AD95" s="88" t="s">
        <v>1095</v>
      </c>
      <c r="AE95" s="80" t="b">
        <v>0</v>
      </c>
      <c r="AF95" s="80">
        <v>1</v>
      </c>
      <c r="AG95" s="88" t="s">
        <v>297</v>
      </c>
      <c r="AH95" s="80" t="b">
        <v>0</v>
      </c>
      <c r="AI95" s="80" t="s">
        <v>298</v>
      </c>
      <c r="AJ95" s="80"/>
      <c r="AK95" s="88" t="s">
        <v>293</v>
      </c>
      <c r="AL95" s="80" t="b">
        <v>0</v>
      </c>
      <c r="AM95" s="80">
        <v>1</v>
      </c>
      <c r="AN95" s="88" t="s">
        <v>293</v>
      </c>
      <c r="AO95" s="80" t="s">
        <v>304</v>
      </c>
      <c r="AP95" s="80" t="b">
        <v>0</v>
      </c>
      <c r="AQ95" s="88" t="s">
        <v>1095</v>
      </c>
      <c r="AR95" s="80" t="s">
        <v>197</v>
      </c>
      <c r="AS95" s="80">
        <v>0</v>
      </c>
      <c r="AT95" s="80">
        <v>0</v>
      </c>
      <c r="AU95" s="80"/>
      <c r="AV95" s="80"/>
      <c r="AW95" s="80"/>
      <c r="AX95" s="80"/>
      <c r="AY95" s="80"/>
      <c r="AZ95" s="80"/>
      <c r="BA95" s="80"/>
      <c r="BB95" s="80"/>
      <c r="BC95" s="80">
        <v>2</v>
      </c>
      <c r="BD95" s="79" t="str">
        <f>REPLACE(INDEX(GroupVertices[Group],MATCH(Edges37[[#This Row],[Vertex 1]],GroupVertices[Vertex],0)),1,1,"")</f>
        <v>3</v>
      </c>
      <c r="BE95" s="79" t="str">
        <f>REPLACE(INDEX(GroupVertices[Group],MATCH(Edges37[[#This Row],[Vertex 2]],GroupVertices[Vertex],0)),1,1,"")</f>
        <v>3</v>
      </c>
      <c r="BF95" s="48">
        <v>2</v>
      </c>
      <c r="BG95" s="49">
        <v>6.666666666666667</v>
      </c>
      <c r="BH95" s="48">
        <v>0</v>
      </c>
      <c r="BI95" s="49">
        <v>0</v>
      </c>
      <c r="BJ95" s="48">
        <v>0</v>
      </c>
      <c r="BK95" s="49">
        <v>0</v>
      </c>
      <c r="BL95" s="48">
        <v>28</v>
      </c>
      <c r="BM95" s="49">
        <v>93.33333333333333</v>
      </c>
      <c r="BN95" s="48">
        <v>30</v>
      </c>
    </row>
    <row r="96" spans="1:66" ht="15">
      <c r="A96" s="65" t="s">
        <v>251</v>
      </c>
      <c r="B96" s="65" t="s">
        <v>239</v>
      </c>
      <c r="C96" s="66"/>
      <c r="D96" s="67"/>
      <c r="E96" s="68"/>
      <c r="F96" s="69"/>
      <c r="G96" s="66"/>
      <c r="H96" s="70"/>
      <c r="I96" s="71"/>
      <c r="J96" s="71"/>
      <c r="K96" s="34" t="s">
        <v>66</v>
      </c>
      <c r="L96" s="78">
        <v>96</v>
      </c>
      <c r="M96" s="78"/>
      <c r="N96" s="73"/>
      <c r="O96" s="80" t="s">
        <v>259</v>
      </c>
      <c r="P96" s="82">
        <v>43781.72824074074</v>
      </c>
      <c r="Q96" s="80" t="s">
        <v>905</v>
      </c>
      <c r="R96" s="84" t="s">
        <v>915</v>
      </c>
      <c r="S96" s="80" t="s">
        <v>266</v>
      </c>
      <c r="T96" s="80" t="s">
        <v>534</v>
      </c>
      <c r="U96" s="80"/>
      <c r="V96" s="84" t="s">
        <v>442</v>
      </c>
      <c r="W96" s="82">
        <v>43781.72824074074</v>
      </c>
      <c r="X96" s="86">
        <v>43781</v>
      </c>
      <c r="Y96" s="88" t="s">
        <v>975</v>
      </c>
      <c r="Z96" s="84" t="s">
        <v>1028</v>
      </c>
      <c r="AA96" s="80"/>
      <c r="AB96" s="80"/>
      <c r="AC96" s="88" t="s">
        <v>1081</v>
      </c>
      <c r="AD96" s="88" t="s">
        <v>1095</v>
      </c>
      <c r="AE96" s="80" t="b">
        <v>0</v>
      </c>
      <c r="AF96" s="80">
        <v>1</v>
      </c>
      <c r="AG96" s="88" t="s">
        <v>297</v>
      </c>
      <c r="AH96" s="80" t="b">
        <v>0</v>
      </c>
      <c r="AI96" s="80" t="s">
        <v>298</v>
      </c>
      <c r="AJ96" s="80"/>
      <c r="AK96" s="88" t="s">
        <v>293</v>
      </c>
      <c r="AL96" s="80" t="b">
        <v>0</v>
      </c>
      <c r="AM96" s="80">
        <v>1</v>
      </c>
      <c r="AN96" s="88" t="s">
        <v>293</v>
      </c>
      <c r="AO96" s="80" t="s">
        <v>304</v>
      </c>
      <c r="AP96" s="80" t="b">
        <v>0</v>
      </c>
      <c r="AQ96" s="88" t="s">
        <v>1095</v>
      </c>
      <c r="AR96" s="80" t="s">
        <v>197</v>
      </c>
      <c r="AS96" s="80">
        <v>0</v>
      </c>
      <c r="AT96" s="80">
        <v>0</v>
      </c>
      <c r="AU96" s="80"/>
      <c r="AV96" s="80"/>
      <c r="AW96" s="80"/>
      <c r="AX96" s="80"/>
      <c r="AY96" s="80"/>
      <c r="AZ96" s="80"/>
      <c r="BA96" s="80"/>
      <c r="BB96" s="80"/>
      <c r="BC96" s="80">
        <v>2</v>
      </c>
      <c r="BD96" s="79" t="str">
        <f>REPLACE(INDEX(GroupVertices[Group],MATCH(Edges37[[#This Row],[Vertex 1]],GroupVertices[Vertex],0)),1,1,"")</f>
        <v>3</v>
      </c>
      <c r="BE96" s="79" t="str">
        <f>REPLACE(INDEX(GroupVertices[Group],MATCH(Edges37[[#This Row],[Vertex 2]],GroupVertices[Vertex],0)),1,1,"")</f>
        <v>3</v>
      </c>
      <c r="BF96" s="48"/>
      <c r="BG96" s="49"/>
      <c r="BH96" s="48"/>
      <c r="BI96" s="49"/>
      <c r="BJ96" s="48"/>
      <c r="BK96" s="49"/>
      <c r="BL96" s="48"/>
      <c r="BM96" s="49"/>
      <c r="BN96" s="48"/>
    </row>
    <row r="97" spans="1:66" ht="15">
      <c r="A97" s="65" t="s">
        <v>251</v>
      </c>
      <c r="B97" s="65" t="s">
        <v>243</v>
      </c>
      <c r="C97" s="66"/>
      <c r="D97" s="67"/>
      <c r="E97" s="68"/>
      <c r="F97" s="69"/>
      <c r="G97" s="66"/>
      <c r="H97" s="70"/>
      <c r="I97" s="71"/>
      <c r="J97" s="71"/>
      <c r="K97" s="34" t="s">
        <v>65</v>
      </c>
      <c r="L97" s="78">
        <v>97</v>
      </c>
      <c r="M97" s="78"/>
      <c r="N97" s="73"/>
      <c r="O97" s="80" t="s">
        <v>258</v>
      </c>
      <c r="P97" s="82">
        <v>43781.72895833333</v>
      </c>
      <c r="Q97" s="80" t="s">
        <v>906</v>
      </c>
      <c r="R97" s="80"/>
      <c r="S97" s="80"/>
      <c r="T97" s="80" t="s">
        <v>534</v>
      </c>
      <c r="U97" s="80"/>
      <c r="V97" s="84" t="s">
        <v>442</v>
      </c>
      <c r="W97" s="82">
        <v>43781.72895833333</v>
      </c>
      <c r="X97" s="86">
        <v>43781</v>
      </c>
      <c r="Y97" s="88" t="s">
        <v>976</v>
      </c>
      <c r="Z97" s="84" t="s">
        <v>1029</v>
      </c>
      <c r="AA97" s="80"/>
      <c r="AB97" s="80"/>
      <c r="AC97" s="88" t="s">
        <v>1082</v>
      </c>
      <c r="AD97" s="88" t="s">
        <v>1081</v>
      </c>
      <c r="AE97" s="80" t="b">
        <v>0</v>
      </c>
      <c r="AF97" s="80">
        <v>1</v>
      </c>
      <c r="AG97" s="88" t="s">
        <v>1099</v>
      </c>
      <c r="AH97" s="80" t="b">
        <v>0</v>
      </c>
      <c r="AI97" s="80" t="s">
        <v>298</v>
      </c>
      <c r="AJ97" s="80"/>
      <c r="AK97" s="88" t="s">
        <v>293</v>
      </c>
      <c r="AL97" s="80" t="b">
        <v>0</v>
      </c>
      <c r="AM97" s="80">
        <v>0</v>
      </c>
      <c r="AN97" s="88" t="s">
        <v>293</v>
      </c>
      <c r="AO97" s="80" t="s">
        <v>304</v>
      </c>
      <c r="AP97" s="80" t="b">
        <v>0</v>
      </c>
      <c r="AQ97" s="88" t="s">
        <v>1081</v>
      </c>
      <c r="AR97" s="80" t="s">
        <v>197</v>
      </c>
      <c r="AS97" s="80">
        <v>0</v>
      </c>
      <c r="AT97" s="80">
        <v>0</v>
      </c>
      <c r="AU97" s="80"/>
      <c r="AV97" s="80"/>
      <c r="AW97" s="80"/>
      <c r="AX97" s="80"/>
      <c r="AY97" s="80"/>
      <c r="AZ97" s="80"/>
      <c r="BA97" s="80"/>
      <c r="BB97" s="80"/>
      <c r="BC97" s="80">
        <v>2</v>
      </c>
      <c r="BD97" s="79" t="str">
        <f>REPLACE(INDEX(GroupVertices[Group],MATCH(Edges37[[#This Row],[Vertex 1]],GroupVertices[Vertex],0)),1,1,"")</f>
        <v>3</v>
      </c>
      <c r="BE97" s="79" t="str">
        <f>REPLACE(INDEX(GroupVertices[Group],MATCH(Edges37[[#This Row],[Vertex 2]],GroupVertices[Vertex],0)),1,1,"")</f>
        <v>3</v>
      </c>
      <c r="BF97" s="48">
        <v>0</v>
      </c>
      <c r="BG97" s="49">
        <v>0</v>
      </c>
      <c r="BH97" s="48">
        <v>0</v>
      </c>
      <c r="BI97" s="49">
        <v>0</v>
      </c>
      <c r="BJ97" s="48">
        <v>0</v>
      </c>
      <c r="BK97" s="49">
        <v>0</v>
      </c>
      <c r="BL97" s="48">
        <v>11</v>
      </c>
      <c r="BM97" s="49">
        <v>100</v>
      </c>
      <c r="BN97" s="48">
        <v>11</v>
      </c>
    </row>
    <row r="98" spans="1:66" ht="15">
      <c r="A98" s="65" t="s">
        <v>251</v>
      </c>
      <c r="B98" s="65" t="s">
        <v>239</v>
      </c>
      <c r="C98" s="66"/>
      <c r="D98" s="67"/>
      <c r="E98" s="68"/>
      <c r="F98" s="69"/>
      <c r="G98" s="66"/>
      <c r="H98" s="70"/>
      <c r="I98" s="71"/>
      <c r="J98" s="71"/>
      <c r="K98" s="34" t="s">
        <v>66</v>
      </c>
      <c r="L98" s="78">
        <v>98</v>
      </c>
      <c r="M98" s="78"/>
      <c r="N98" s="73"/>
      <c r="O98" s="80" t="s">
        <v>259</v>
      </c>
      <c r="P98" s="82">
        <v>43781.72895833333</v>
      </c>
      <c r="Q98" s="80" t="s">
        <v>906</v>
      </c>
      <c r="R98" s="80"/>
      <c r="S98" s="80"/>
      <c r="T98" s="80" t="s">
        <v>534</v>
      </c>
      <c r="U98" s="80"/>
      <c r="V98" s="84" t="s">
        <v>442</v>
      </c>
      <c r="W98" s="82">
        <v>43781.72895833333</v>
      </c>
      <c r="X98" s="86">
        <v>43781</v>
      </c>
      <c r="Y98" s="88" t="s">
        <v>976</v>
      </c>
      <c r="Z98" s="84" t="s">
        <v>1029</v>
      </c>
      <c r="AA98" s="80"/>
      <c r="AB98" s="80"/>
      <c r="AC98" s="88" t="s">
        <v>1082</v>
      </c>
      <c r="AD98" s="88" t="s">
        <v>1081</v>
      </c>
      <c r="AE98" s="80" t="b">
        <v>0</v>
      </c>
      <c r="AF98" s="80">
        <v>1</v>
      </c>
      <c r="AG98" s="88" t="s">
        <v>1099</v>
      </c>
      <c r="AH98" s="80" t="b">
        <v>0</v>
      </c>
      <c r="AI98" s="80" t="s">
        <v>298</v>
      </c>
      <c r="AJ98" s="80"/>
      <c r="AK98" s="88" t="s">
        <v>293</v>
      </c>
      <c r="AL98" s="80" t="b">
        <v>0</v>
      </c>
      <c r="AM98" s="80">
        <v>0</v>
      </c>
      <c r="AN98" s="88" t="s">
        <v>293</v>
      </c>
      <c r="AO98" s="80" t="s">
        <v>304</v>
      </c>
      <c r="AP98" s="80" t="b">
        <v>0</v>
      </c>
      <c r="AQ98" s="88" t="s">
        <v>1081</v>
      </c>
      <c r="AR98" s="80" t="s">
        <v>197</v>
      </c>
      <c r="AS98" s="80">
        <v>0</v>
      </c>
      <c r="AT98" s="80">
        <v>0</v>
      </c>
      <c r="AU98" s="80"/>
      <c r="AV98" s="80"/>
      <c r="AW98" s="80"/>
      <c r="AX98" s="80"/>
      <c r="AY98" s="80"/>
      <c r="AZ98" s="80"/>
      <c r="BA98" s="80"/>
      <c r="BB98" s="80"/>
      <c r="BC98" s="80">
        <v>2</v>
      </c>
      <c r="BD98" s="79" t="str">
        <f>REPLACE(INDEX(GroupVertices[Group],MATCH(Edges37[[#This Row],[Vertex 1]],GroupVertices[Vertex],0)),1,1,"")</f>
        <v>3</v>
      </c>
      <c r="BE98" s="79" t="str">
        <f>REPLACE(INDEX(GroupVertices[Group],MATCH(Edges37[[#This Row],[Vertex 2]],GroupVertices[Vertex],0)),1,1,"")</f>
        <v>3</v>
      </c>
      <c r="BF98" s="48"/>
      <c r="BG98" s="49"/>
      <c r="BH98" s="48"/>
      <c r="BI98" s="49"/>
      <c r="BJ98" s="48"/>
      <c r="BK98" s="49"/>
      <c r="BL98" s="48"/>
      <c r="BM98" s="49"/>
      <c r="BN98" s="48"/>
    </row>
    <row r="99" spans="1:66" ht="15">
      <c r="A99" s="65" t="s">
        <v>251</v>
      </c>
      <c r="B99" s="65" t="s">
        <v>253</v>
      </c>
      <c r="C99" s="66"/>
      <c r="D99" s="67"/>
      <c r="E99" s="68"/>
      <c r="F99" s="69"/>
      <c r="G99" s="66"/>
      <c r="H99" s="70"/>
      <c r="I99" s="71"/>
      <c r="J99" s="71"/>
      <c r="K99" s="34" t="s">
        <v>65</v>
      </c>
      <c r="L99" s="78">
        <v>99</v>
      </c>
      <c r="M99" s="78"/>
      <c r="N99" s="73"/>
      <c r="O99" s="80" t="s">
        <v>258</v>
      </c>
      <c r="P99" s="82">
        <v>43782.915358796294</v>
      </c>
      <c r="Q99" s="80" t="s">
        <v>888</v>
      </c>
      <c r="R99" s="80"/>
      <c r="S99" s="80"/>
      <c r="T99" s="80" t="s">
        <v>534</v>
      </c>
      <c r="U99" s="80"/>
      <c r="V99" s="84" t="s">
        <v>442</v>
      </c>
      <c r="W99" s="82">
        <v>43782.915358796294</v>
      </c>
      <c r="X99" s="86">
        <v>43782</v>
      </c>
      <c r="Y99" s="88" t="s">
        <v>954</v>
      </c>
      <c r="Z99" s="84" t="s">
        <v>1002</v>
      </c>
      <c r="AA99" s="80"/>
      <c r="AB99" s="80"/>
      <c r="AC99" s="88" t="s">
        <v>1055</v>
      </c>
      <c r="AD99" s="88" t="s">
        <v>1056</v>
      </c>
      <c r="AE99" s="80" t="b">
        <v>0</v>
      </c>
      <c r="AF99" s="80">
        <v>1</v>
      </c>
      <c r="AG99" s="88" t="s">
        <v>1096</v>
      </c>
      <c r="AH99" s="80" t="b">
        <v>0</v>
      </c>
      <c r="AI99" s="80" t="s">
        <v>298</v>
      </c>
      <c r="AJ99" s="80"/>
      <c r="AK99" s="88" t="s">
        <v>293</v>
      </c>
      <c r="AL99" s="80" t="b">
        <v>0</v>
      </c>
      <c r="AM99" s="80">
        <v>0</v>
      </c>
      <c r="AN99" s="88" t="s">
        <v>293</v>
      </c>
      <c r="AO99" s="80" t="s">
        <v>304</v>
      </c>
      <c r="AP99" s="80" t="b">
        <v>0</v>
      </c>
      <c r="AQ99" s="88" t="s">
        <v>1056</v>
      </c>
      <c r="AR99" s="80" t="s">
        <v>197</v>
      </c>
      <c r="AS99" s="80">
        <v>0</v>
      </c>
      <c r="AT99" s="80">
        <v>0</v>
      </c>
      <c r="AU99" s="80"/>
      <c r="AV99" s="80"/>
      <c r="AW99" s="80"/>
      <c r="AX99" s="80"/>
      <c r="AY99" s="80"/>
      <c r="AZ99" s="80"/>
      <c r="BA99" s="80"/>
      <c r="BB99" s="80"/>
      <c r="BC99" s="80">
        <v>1</v>
      </c>
      <c r="BD99" s="79" t="str">
        <f>REPLACE(INDEX(GroupVertices[Group],MATCH(Edges37[[#This Row],[Vertex 1]],GroupVertices[Vertex],0)),1,1,"")</f>
        <v>3</v>
      </c>
      <c r="BE99" s="79" t="str">
        <f>REPLACE(INDEX(GroupVertices[Group],MATCH(Edges37[[#This Row],[Vertex 2]],GroupVertices[Vertex],0)),1,1,"")</f>
        <v>2</v>
      </c>
      <c r="BF99" s="48"/>
      <c r="BG99" s="49"/>
      <c r="BH99" s="48"/>
      <c r="BI99" s="49"/>
      <c r="BJ99" s="48"/>
      <c r="BK99" s="49"/>
      <c r="BL99" s="48"/>
      <c r="BM99" s="49"/>
      <c r="BN99" s="48"/>
    </row>
    <row r="100" spans="1:66" ht="15">
      <c r="A100" s="65" t="s">
        <v>251</v>
      </c>
      <c r="B100" s="65" t="s">
        <v>253</v>
      </c>
      <c r="C100" s="66"/>
      <c r="D100" s="67"/>
      <c r="E100" s="68"/>
      <c r="F100" s="69"/>
      <c r="G100" s="66"/>
      <c r="H100" s="70"/>
      <c r="I100" s="71"/>
      <c r="J100" s="71"/>
      <c r="K100" s="34" t="s">
        <v>65</v>
      </c>
      <c r="L100" s="78">
        <v>100</v>
      </c>
      <c r="M100" s="78"/>
      <c r="N100" s="73"/>
      <c r="O100" s="80" t="s">
        <v>259</v>
      </c>
      <c r="P100" s="82">
        <v>43782.91542824074</v>
      </c>
      <c r="Q100" s="80" t="s">
        <v>889</v>
      </c>
      <c r="R100" s="80"/>
      <c r="S100" s="80"/>
      <c r="T100" s="80"/>
      <c r="U100" s="80"/>
      <c r="V100" s="84" t="s">
        <v>442</v>
      </c>
      <c r="W100" s="82">
        <v>43782.91542824074</v>
      </c>
      <c r="X100" s="86">
        <v>43782</v>
      </c>
      <c r="Y100" s="88" t="s">
        <v>956</v>
      </c>
      <c r="Z100" s="84" t="s">
        <v>1004</v>
      </c>
      <c r="AA100" s="80"/>
      <c r="AB100" s="80"/>
      <c r="AC100" s="88" t="s">
        <v>1057</v>
      </c>
      <c r="AD100" s="80"/>
      <c r="AE100" s="80" t="b">
        <v>0</v>
      </c>
      <c r="AF100" s="80">
        <v>0</v>
      </c>
      <c r="AG100" s="88" t="s">
        <v>293</v>
      </c>
      <c r="AH100" s="80" t="b">
        <v>1</v>
      </c>
      <c r="AI100" s="80" t="s">
        <v>298</v>
      </c>
      <c r="AJ100" s="80"/>
      <c r="AK100" s="88" t="s">
        <v>1101</v>
      </c>
      <c r="AL100" s="80" t="b">
        <v>0</v>
      </c>
      <c r="AM100" s="80">
        <v>1</v>
      </c>
      <c r="AN100" s="88" t="s">
        <v>1056</v>
      </c>
      <c r="AO100" s="80" t="s">
        <v>304</v>
      </c>
      <c r="AP100" s="80" t="b">
        <v>0</v>
      </c>
      <c r="AQ100" s="88" t="s">
        <v>1056</v>
      </c>
      <c r="AR100" s="80" t="s">
        <v>197</v>
      </c>
      <c r="AS100" s="80">
        <v>0</v>
      </c>
      <c r="AT100" s="80">
        <v>0</v>
      </c>
      <c r="AU100" s="80"/>
      <c r="AV100" s="80"/>
      <c r="AW100" s="80"/>
      <c r="AX100" s="80"/>
      <c r="AY100" s="80"/>
      <c r="AZ100" s="80"/>
      <c r="BA100" s="80"/>
      <c r="BB100" s="80"/>
      <c r="BC100" s="80">
        <v>1</v>
      </c>
      <c r="BD100" s="79" t="str">
        <f>REPLACE(INDEX(GroupVertices[Group],MATCH(Edges37[[#This Row],[Vertex 1]],GroupVertices[Vertex],0)),1,1,"")</f>
        <v>3</v>
      </c>
      <c r="BE100" s="79" t="str">
        <f>REPLACE(INDEX(GroupVertices[Group],MATCH(Edges37[[#This Row],[Vertex 2]],GroupVertices[Vertex],0)),1,1,"")</f>
        <v>2</v>
      </c>
      <c r="BF100" s="48"/>
      <c r="BG100" s="49"/>
      <c r="BH100" s="48"/>
      <c r="BI100" s="49"/>
      <c r="BJ100" s="48"/>
      <c r="BK100" s="49"/>
      <c r="BL100" s="48"/>
      <c r="BM100" s="49"/>
      <c r="BN100" s="48"/>
    </row>
    <row r="101" spans="1:66" ht="15">
      <c r="A101" s="65" t="s">
        <v>238</v>
      </c>
      <c r="B101" s="65" t="s">
        <v>251</v>
      </c>
      <c r="C101" s="66"/>
      <c r="D101" s="67"/>
      <c r="E101" s="68"/>
      <c r="F101" s="69"/>
      <c r="G101" s="66"/>
      <c r="H101" s="70"/>
      <c r="I101" s="71"/>
      <c r="J101" s="71"/>
      <c r="K101" s="34" t="s">
        <v>65</v>
      </c>
      <c r="L101" s="78">
        <v>101</v>
      </c>
      <c r="M101" s="78"/>
      <c r="N101" s="73"/>
      <c r="O101" s="80" t="s">
        <v>258</v>
      </c>
      <c r="P101" s="82">
        <v>43761.81505787037</v>
      </c>
      <c r="Q101" s="80" t="s">
        <v>260</v>
      </c>
      <c r="R101" s="84" t="s">
        <v>262</v>
      </c>
      <c r="S101" s="80" t="s">
        <v>265</v>
      </c>
      <c r="T101" s="80" t="s">
        <v>268</v>
      </c>
      <c r="U101" s="80"/>
      <c r="V101" s="84" t="s">
        <v>274</v>
      </c>
      <c r="W101" s="82">
        <v>43761.81505787037</v>
      </c>
      <c r="X101" s="86">
        <v>43761</v>
      </c>
      <c r="Y101" s="88" t="s">
        <v>285</v>
      </c>
      <c r="Z101" s="84" t="s">
        <v>288</v>
      </c>
      <c r="AA101" s="80"/>
      <c r="AB101" s="80"/>
      <c r="AC101" s="88" t="s">
        <v>291</v>
      </c>
      <c r="AD101" s="80"/>
      <c r="AE101" s="80" t="b">
        <v>0</v>
      </c>
      <c r="AF101" s="80">
        <v>13</v>
      </c>
      <c r="AG101" s="88" t="s">
        <v>294</v>
      </c>
      <c r="AH101" s="80" t="b">
        <v>0</v>
      </c>
      <c r="AI101" s="80" t="s">
        <v>298</v>
      </c>
      <c r="AJ101" s="80"/>
      <c r="AK101" s="88" t="s">
        <v>293</v>
      </c>
      <c r="AL101" s="80" t="b">
        <v>0</v>
      </c>
      <c r="AM101" s="80">
        <v>4</v>
      </c>
      <c r="AN101" s="88" t="s">
        <v>293</v>
      </c>
      <c r="AO101" s="80" t="s">
        <v>306</v>
      </c>
      <c r="AP101" s="80" t="b">
        <v>0</v>
      </c>
      <c r="AQ101" s="88" t="s">
        <v>291</v>
      </c>
      <c r="AR101" s="80" t="s">
        <v>257</v>
      </c>
      <c r="AS101" s="80">
        <v>0</v>
      </c>
      <c r="AT101" s="80">
        <v>0</v>
      </c>
      <c r="AU101" s="80"/>
      <c r="AV101" s="80"/>
      <c r="AW101" s="80"/>
      <c r="AX101" s="80"/>
      <c r="AY101" s="80"/>
      <c r="AZ101" s="80"/>
      <c r="BA101" s="80"/>
      <c r="BB101" s="80"/>
      <c r="BC101" s="80">
        <v>1</v>
      </c>
      <c r="BD101" s="79" t="str">
        <f>REPLACE(INDEX(GroupVertices[Group],MATCH(Edges37[[#This Row],[Vertex 1]],GroupVertices[Vertex],0)),1,1,"")</f>
        <v>4</v>
      </c>
      <c r="BE101" s="79" t="str">
        <f>REPLACE(INDEX(GroupVertices[Group],MATCH(Edges37[[#This Row],[Vertex 2]],GroupVertices[Vertex],0)),1,1,"")</f>
        <v>3</v>
      </c>
      <c r="BF101" s="48"/>
      <c r="BG101" s="49"/>
      <c r="BH101" s="48"/>
      <c r="BI101" s="49"/>
      <c r="BJ101" s="48"/>
      <c r="BK101" s="49"/>
      <c r="BL101" s="48"/>
      <c r="BM101" s="49"/>
      <c r="BN101" s="48"/>
    </row>
    <row r="102" spans="1:66" ht="15">
      <c r="A102" s="65" t="s">
        <v>238</v>
      </c>
      <c r="B102" s="65" t="s">
        <v>251</v>
      </c>
      <c r="C102" s="66"/>
      <c r="D102" s="67"/>
      <c r="E102" s="68"/>
      <c r="F102" s="69"/>
      <c r="G102" s="66"/>
      <c r="H102" s="70"/>
      <c r="I102" s="71"/>
      <c r="J102" s="71"/>
      <c r="K102" s="34" t="s">
        <v>65</v>
      </c>
      <c r="L102" s="78">
        <v>102</v>
      </c>
      <c r="M102" s="78"/>
      <c r="N102" s="73"/>
      <c r="O102" s="80" t="s">
        <v>257</v>
      </c>
      <c r="P102" s="82">
        <v>43781.74553240741</v>
      </c>
      <c r="Q102" s="80" t="s">
        <v>905</v>
      </c>
      <c r="R102" s="80"/>
      <c r="S102" s="80"/>
      <c r="T102" s="80" t="s">
        <v>534</v>
      </c>
      <c r="U102" s="80"/>
      <c r="V102" s="84" t="s">
        <v>274</v>
      </c>
      <c r="W102" s="82">
        <v>43781.74553240741</v>
      </c>
      <c r="X102" s="86">
        <v>43781</v>
      </c>
      <c r="Y102" s="88" t="s">
        <v>977</v>
      </c>
      <c r="Z102" s="84" t="s">
        <v>1030</v>
      </c>
      <c r="AA102" s="80"/>
      <c r="AB102" s="80"/>
      <c r="AC102" s="88" t="s">
        <v>1083</v>
      </c>
      <c r="AD102" s="80"/>
      <c r="AE102" s="80" t="b">
        <v>0</v>
      </c>
      <c r="AF102" s="80">
        <v>0</v>
      </c>
      <c r="AG102" s="88" t="s">
        <v>293</v>
      </c>
      <c r="AH102" s="80" t="b">
        <v>0</v>
      </c>
      <c r="AI102" s="80" t="s">
        <v>298</v>
      </c>
      <c r="AJ102" s="80"/>
      <c r="AK102" s="88" t="s">
        <v>293</v>
      </c>
      <c r="AL102" s="80" t="b">
        <v>0</v>
      </c>
      <c r="AM102" s="80">
        <v>1</v>
      </c>
      <c r="AN102" s="88" t="s">
        <v>1081</v>
      </c>
      <c r="AO102" s="80" t="s">
        <v>301</v>
      </c>
      <c r="AP102" s="80" t="b">
        <v>0</v>
      </c>
      <c r="AQ102" s="88" t="s">
        <v>1081</v>
      </c>
      <c r="AR102" s="80" t="s">
        <v>197</v>
      </c>
      <c r="AS102" s="80">
        <v>0</v>
      </c>
      <c r="AT102" s="80">
        <v>0</v>
      </c>
      <c r="AU102" s="80"/>
      <c r="AV102" s="80"/>
      <c r="AW102" s="80"/>
      <c r="AX102" s="80"/>
      <c r="AY102" s="80"/>
      <c r="AZ102" s="80"/>
      <c r="BA102" s="80"/>
      <c r="BB102" s="80"/>
      <c r="BC102" s="80">
        <v>1</v>
      </c>
      <c r="BD102" s="79" t="str">
        <f>REPLACE(INDEX(GroupVertices[Group],MATCH(Edges37[[#This Row],[Vertex 1]],GroupVertices[Vertex],0)),1,1,"")</f>
        <v>4</v>
      </c>
      <c r="BE102" s="79" t="str">
        <f>REPLACE(INDEX(GroupVertices[Group],MATCH(Edges37[[#This Row],[Vertex 2]],GroupVertices[Vertex],0)),1,1,"")</f>
        <v>3</v>
      </c>
      <c r="BF102" s="48"/>
      <c r="BG102" s="49"/>
      <c r="BH102" s="48"/>
      <c r="BI102" s="49"/>
      <c r="BJ102" s="48"/>
      <c r="BK102" s="49"/>
      <c r="BL102" s="48"/>
      <c r="BM102" s="49"/>
      <c r="BN102" s="48"/>
    </row>
    <row r="103" spans="1:66" ht="15">
      <c r="A103" s="65" t="s">
        <v>238</v>
      </c>
      <c r="B103" s="65" t="s">
        <v>243</v>
      </c>
      <c r="C103" s="66"/>
      <c r="D103" s="67"/>
      <c r="E103" s="68"/>
      <c r="F103" s="69"/>
      <c r="G103" s="66"/>
      <c r="H103" s="70"/>
      <c r="I103" s="71"/>
      <c r="J103" s="71"/>
      <c r="K103" s="34" t="s">
        <v>65</v>
      </c>
      <c r="L103" s="78">
        <v>103</v>
      </c>
      <c r="M103" s="78"/>
      <c r="N103" s="73"/>
      <c r="O103" s="80" t="s">
        <v>258</v>
      </c>
      <c r="P103" s="82">
        <v>43781.74553240741</v>
      </c>
      <c r="Q103" s="80" t="s">
        <v>905</v>
      </c>
      <c r="R103" s="80"/>
      <c r="S103" s="80"/>
      <c r="T103" s="80" t="s">
        <v>534</v>
      </c>
      <c r="U103" s="80"/>
      <c r="V103" s="84" t="s">
        <v>274</v>
      </c>
      <c r="W103" s="82">
        <v>43781.74553240741</v>
      </c>
      <c r="X103" s="86">
        <v>43781</v>
      </c>
      <c r="Y103" s="88" t="s">
        <v>977</v>
      </c>
      <c r="Z103" s="84" t="s">
        <v>1030</v>
      </c>
      <c r="AA103" s="80"/>
      <c r="AB103" s="80"/>
      <c r="AC103" s="88" t="s">
        <v>1083</v>
      </c>
      <c r="AD103" s="80"/>
      <c r="AE103" s="80" t="b">
        <v>0</v>
      </c>
      <c r="AF103" s="80">
        <v>0</v>
      </c>
      <c r="AG103" s="88" t="s">
        <v>293</v>
      </c>
      <c r="AH103" s="80" t="b">
        <v>0</v>
      </c>
      <c r="AI103" s="80" t="s">
        <v>298</v>
      </c>
      <c r="AJ103" s="80"/>
      <c r="AK103" s="88" t="s">
        <v>293</v>
      </c>
      <c r="AL103" s="80" t="b">
        <v>0</v>
      </c>
      <c r="AM103" s="80">
        <v>1</v>
      </c>
      <c r="AN103" s="88" t="s">
        <v>1081</v>
      </c>
      <c r="AO103" s="80" t="s">
        <v>301</v>
      </c>
      <c r="AP103" s="80" t="b">
        <v>0</v>
      </c>
      <c r="AQ103" s="88" t="s">
        <v>1081</v>
      </c>
      <c r="AR103" s="80" t="s">
        <v>197</v>
      </c>
      <c r="AS103" s="80">
        <v>0</v>
      </c>
      <c r="AT103" s="80">
        <v>0</v>
      </c>
      <c r="AU103" s="80"/>
      <c r="AV103" s="80"/>
      <c r="AW103" s="80"/>
      <c r="AX103" s="80"/>
      <c r="AY103" s="80"/>
      <c r="AZ103" s="80"/>
      <c r="BA103" s="80"/>
      <c r="BB103" s="80"/>
      <c r="BC103" s="80">
        <v>1</v>
      </c>
      <c r="BD103" s="79" t="str">
        <f>REPLACE(INDEX(GroupVertices[Group],MATCH(Edges37[[#This Row],[Vertex 1]],GroupVertices[Vertex],0)),1,1,"")</f>
        <v>4</v>
      </c>
      <c r="BE103" s="79" t="str">
        <f>REPLACE(INDEX(GroupVertices[Group],MATCH(Edges37[[#This Row],[Vertex 2]],GroupVertices[Vertex],0)),1,1,"")</f>
        <v>3</v>
      </c>
      <c r="BF103" s="48">
        <v>2</v>
      </c>
      <c r="BG103" s="49">
        <v>6.666666666666667</v>
      </c>
      <c r="BH103" s="48">
        <v>0</v>
      </c>
      <c r="BI103" s="49">
        <v>0</v>
      </c>
      <c r="BJ103" s="48">
        <v>0</v>
      </c>
      <c r="BK103" s="49">
        <v>0</v>
      </c>
      <c r="BL103" s="48">
        <v>28</v>
      </c>
      <c r="BM103" s="49">
        <v>93.33333333333333</v>
      </c>
      <c r="BN103" s="48">
        <v>30</v>
      </c>
    </row>
    <row r="104" spans="1:66" ht="15">
      <c r="A104" s="65" t="s">
        <v>239</v>
      </c>
      <c r="B104" s="65" t="s">
        <v>253</v>
      </c>
      <c r="C104" s="66"/>
      <c r="D104" s="67"/>
      <c r="E104" s="68"/>
      <c r="F104" s="69"/>
      <c r="G104" s="66"/>
      <c r="H104" s="70"/>
      <c r="I104" s="71"/>
      <c r="J104" s="71"/>
      <c r="K104" s="34" t="s">
        <v>65</v>
      </c>
      <c r="L104" s="78">
        <v>104</v>
      </c>
      <c r="M104" s="78"/>
      <c r="N104" s="73"/>
      <c r="O104" s="80" t="s">
        <v>257</v>
      </c>
      <c r="P104" s="82">
        <v>43782.929293981484</v>
      </c>
      <c r="Q104" s="80" t="s">
        <v>886</v>
      </c>
      <c r="R104" s="80"/>
      <c r="S104" s="80"/>
      <c r="T104" s="80" t="s">
        <v>534</v>
      </c>
      <c r="U104" s="80"/>
      <c r="V104" s="84" t="s">
        <v>275</v>
      </c>
      <c r="W104" s="82">
        <v>43782.929293981484</v>
      </c>
      <c r="X104" s="86">
        <v>43782</v>
      </c>
      <c r="Y104" s="88" t="s">
        <v>978</v>
      </c>
      <c r="Z104" s="84" t="s">
        <v>1031</v>
      </c>
      <c r="AA104" s="80"/>
      <c r="AB104" s="80"/>
      <c r="AC104" s="88" t="s">
        <v>1084</v>
      </c>
      <c r="AD104" s="80"/>
      <c r="AE104" s="80" t="b">
        <v>0</v>
      </c>
      <c r="AF104" s="80">
        <v>0</v>
      </c>
      <c r="AG104" s="88" t="s">
        <v>293</v>
      </c>
      <c r="AH104" s="80" t="b">
        <v>0</v>
      </c>
      <c r="AI104" s="80" t="s">
        <v>298</v>
      </c>
      <c r="AJ104" s="80"/>
      <c r="AK104" s="88" t="s">
        <v>293</v>
      </c>
      <c r="AL104" s="80" t="b">
        <v>0</v>
      </c>
      <c r="AM104" s="80">
        <v>7</v>
      </c>
      <c r="AN104" s="88" t="s">
        <v>1086</v>
      </c>
      <c r="AO104" s="80" t="s">
        <v>301</v>
      </c>
      <c r="AP104" s="80" t="b">
        <v>0</v>
      </c>
      <c r="AQ104" s="88" t="s">
        <v>1086</v>
      </c>
      <c r="AR104" s="80" t="s">
        <v>197</v>
      </c>
      <c r="AS104" s="80">
        <v>0</v>
      </c>
      <c r="AT104" s="80">
        <v>0</v>
      </c>
      <c r="AU104" s="80"/>
      <c r="AV104" s="80"/>
      <c r="AW104" s="80"/>
      <c r="AX104" s="80"/>
      <c r="AY104" s="80"/>
      <c r="AZ104" s="80"/>
      <c r="BA104" s="80"/>
      <c r="BB104" s="80"/>
      <c r="BC104" s="80">
        <v>1</v>
      </c>
      <c r="BD104" s="79" t="str">
        <f>REPLACE(INDEX(GroupVertices[Group],MATCH(Edges37[[#This Row],[Vertex 1]],GroupVertices[Vertex],0)),1,1,"")</f>
        <v>3</v>
      </c>
      <c r="BE104" s="79" t="str">
        <f>REPLACE(INDEX(GroupVertices[Group],MATCH(Edges37[[#This Row],[Vertex 2]],GroupVertices[Vertex],0)),1,1,"")</f>
        <v>2</v>
      </c>
      <c r="BF104" s="48"/>
      <c r="BG104" s="49"/>
      <c r="BH104" s="48"/>
      <c r="BI104" s="49"/>
      <c r="BJ104" s="48"/>
      <c r="BK104" s="49"/>
      <c r="BL104" s="48"/>
      <c r="BM104" s="49"/>
      <c r="BN104" s="48"/>
    </row>
    <row r="105" spans="1:66" ht="15">
      <c r="A105" s="65" t="s">
        <v>239</v>
      </c>
      <c r="B105" s="65" t="s">
        <v>878</v>
      </c>
      <c r="C105" s="66"/>
      <c r="D105" s="67"/>
      <c r="E105" s="68"/>
      <c r="F105" s="69"/>
      <c r="G105" s="66"/>
      <c r="H105" s="70"/>
      <c r="I105" s="71"/>
      <c r="J105" s="71"/>
      <c r="K105" s="34" t="s">
        <v>65</v>
      </c>
      <c r="L105" s="78">
        <v>105</v>
      </c>
      <c r="M105" s="78"/>
      <c r="N105" s="73"/>
      <c r="O105" s="80" t="s">
        <v>258</v>
      </c>
      <c r="P105" s="82">
        <v>43782.929293981484</v>
      </c>
      <c r="Q105" s="80" t="s">
        <v>886</v>
      </c>
      <c r="R105" s="80"/>
      <c r="S105" s="80"/>
      <c r="T105" s="80" t="s">
        <v>534</v>
      </c>
      <c r="U105" s="80"/>
      <c r="V105" s="84" t="s">
        <v>275</v>
      </c>
      <c r="W105" s="82">
        <v>43782.929293981484</v>
      </c>
      <c r="X105" s="86">
        <v>43782</v>
      </c>
      <c r="Y105" s="88" t="s">
        <v>978</v>
      </c>
      <c r="Z105" s="84" t="s">
        <v>1031</v>
      </c>
      <c r="AA105" s="80"/>
      <c r="AB105" s="80"/>
      <c r="AC105" s="88" t="s">
        <v>1084</v>
      </c>
      <c r="AD105" s="80"/>
      <c r="AE105" s="80" t="b">
        <v>0</v>
      </c>
      <c r="AF105" s="80">
        <v>0</v>
      </c>
      <c r="AG105" s="88" t="s">
        <v>293</v>
      </c>
      <c r="AH105" s="80" t="b">
        <v>0</v>
      </c>
      <c r="AI105" s="80" t="s">
        <v>298</v>
      </c>
      <c r="AJ105" s="80"/>
      <c r="AK105" s="88" t="s">
        <v>293</v>
      </c>
      <c r="AL105" s="80" t="b">
        <v>0</v>
      </c>
      <c r="AM105" s="80">
        <v>7</v>
      </c>
      <c r="AN105" s="88" t="s">
        <v>1086</v>
      </c>
      <c r="AO105" s="80" t="s">
        <v>301</v>
      </c>
      <c r="AP105" s="80" t="b">
        <v>0</v>
      </c>
      <c r="AQ105" s="88" t="s">
        <v>1086</v>
      </c>
      <c r="AR105" s="80" t="s">
        <v>197</v>
      </c>
      <c r="AS105" s="80">
        <v>0</v>
      </c>
      <c r="AT105" s="80">
        <v>0</v>
      </c>
      <c r="AU105" s="80"/>
      <c r="AV105" s="80"/>
      <c r="AW105" s="80"/>
      <c r="AX105" s="80"/>
      <c r="AY105" s="80"/>
      <c r="AZ105" s="80"/>
      <c r="BA105" s="80"/>
      <c r="BB105" s="80"/>
      <c r="BC105" s="80">
        <v>1</v>
      </c>
      <c r="BD105" s="79" t="str">
        <f>REPLACE(INDEX(GroupVertices[Group],MATCH(Edges37[[#This Row],[Vertex 1]],GroupVertices[Vertex],0)),1,1,"")</f>
        <v>3</v>
      </c>
      <c r="BE105" s="79" t="str">
        <f>REPLACE(INDEX(GroupVertices[Group],MATCH(Edges37[[#This Row],[Vertex 2]],GroupVertices[Vertex],0)),1,1,"")</f>
        <v>2</v>
      </c>
      <c r="BF105" s="48">
        <v>2</v>
      </c>
      <c r="BG105" s="49">
        <v>5.882352941176471</v>
      </c>
      <c r="BH105" s="48">
        <v>1</v>
      </c>
      <c r="BI105" s="49">
        <v>2.9411764705882355</v>
      </c>
      <c r="BJ105" s="48">
        <v>0</v>
      </c>
      <c r="BK105" s="49">
        <v>0</v>
      </c>
      <c r="BL105" s="48">
        <v>31</v>
      </c>
      <c r="BM105" s="49">
        <v>91.17647058823529</v>
      </c>
      <c r="BN105" s="48">
        <v>34</v>
      </c>
    </row>
    <row r="106" spans="1:66" ht="15">
      <c r="A106" s="65" t="s">
        <v>238</v>
      </c>
      <c r="B106" s="65" t="s">
        <v>239</v>
      </c>
      <c r="C106" s="66"/>
      <c r="D106" s="67"/>
      <c r="E106" s="68"/>
      <c r="F106" s="69"/>
      <c r="G106" s="66"/>
      <c r="H106" s="70"/>
      <c r="I106" s="71"/>
      <c r="J106" s="71"/>
      <c r="K106" s="34" t="s">
        <v>65</v>
      </c>
      <c r="L106" s="78">
        <v>106</v>
      </c>
      <c r="M106" s="78"/>
      <c r="N106" s="73"/>
      <c r="O106" s="80" t="s">
        <v>258</v>
      </c>
      <c r="P106" s="82">
        <v>43761.81505787037</v>
      </c>
      <c r="Q106" s="80" t="s">
        <v>260</v>
      </c>
      <c r="R106" s="84" t="s">
        <v>262</v>
      </c>
      <c r="S106" s="80" t="s">
        <v>265</v>
      </c>
      <c r="T106" s="80" t="s">
        <v>268</v>
      </c>
      <c r="U106" s="80"/>
      <c r="V106" s="84" t="s">
        <v>274</v>
      </c>
      <c r="W106" s="82">
        <v>43761.81505787037</v>
      </c>
      <c r="X106" s="86">
        <v>43761</v>
      </c>
      <c r="Y106" s="88" t="s">
        <v>285</v>
      </c>
      <c r="Z106" s="84" t="s">
        <v>288</v>
      </c>
      <c r="AA106" s="80"/>
      <c r="AB106" s="80"/>
      <c r="AC106" s="88" t="s">
        <v>291</v>
      </c>
      <c r="AD106" s="80"/>
      <c r="AE106" s="80" t="b">
        <v>0</v>
      </c>
      <c r="AF106" s="80">
        <v>13</v>
      </c>
      <c r="AG106" s="88" t="s">
        <v>294</v>
      </c>
      <c r="AH106" s="80" t="b">
        <v>0</v>
      </c>
      <c r="AI106" s="80" t="s">
        <v>298</v>
      </c>
      <c r="AJ106" s="80"/>
      <c r="AK106" s="88" t="s">
        <v>293</v>
      </c>
      <c r="AL106" s="80" t="b">
        <v>0</v>
      </c>
      <c r="AM106" s="80">
        <v>4</v>
      </c>
      <c r="AN106" s="88" t="s">
        <v>293</v>
      </c>
      <c r="AO106" s="80" t="s">
        <v>306</v>
      </c>
      <c r="AP106" s="80" t="b">
        <v>0</v>
      </c>
      <c r="AQ106" s="88" t="s">
        <v>291</v>
      </c>
      <c r="AR106" s="80" t="s">
        <v>257</v>
      </c>
      <c r="AS106" s="80">
        <v>0</v>
      </c>
      <c r="AT106" s="80">
        <v>0</v>
      </c>
      <c r="AU106" s="80"/>
      <c r="AV106" s="80"/>
      <c r="AW106" s="80"/>
      <c r="AX106" s="80"/>
      <c r="AY106" s="80"/>
      <c r="AZ106" s="80"/>
      <c r="BA106" s="80"/>
      <c r="BB106" s="80"/>
      <c r="BC106" s="80">
        <v>1</v>
      </c>
      <c r="BD106" s="79" t="str">
        <f>REPLACE(INDEX(GroupVertices[Group],MATCH(Edges37[[#This Row],[Vertex 1]],GroupVertices[Vertex],0)),1,1,"")</f>
        <v>4</v>
      </c>
      <c r="BE106" s="79" t="str">
        <f>REPLACE(INDEX(GroupVertices[Group],MATCH(Edges37[[#This Row],[Vertex 2]],GroupVertices[Vertex],0)),1,1,"")</f>
        <v>3</v>
      </c>
      <c r="BF106" s="48"/>
      <c r="BG106" s="49"/>
      <c r="BH106" s="48"/>
      <c r="BI106" s="49"/>
      <c r="BJ106" s="48"/>
      <c r="BK106" s="49"/>
      <c r="BL106" s="48"/>
      <c r="BM106" s="49"/>
      <c r="BN106" s="48"/>
    </row>
    <row r="107" spans="1:66" ht="15">
      <c r="A107" s="65" t="s">
        <v>238</v>
      </c>
      <c r="B107" s="65" t="s">
        <v>239</v>
      </c>
      <c r="C107" s="66"/>
      <c r="D107" s="67"/>
      <c r="E107" s="68"/>
      <c r="F107" s="69"/>
      <c r="G107" s="66"/>
      <c r="H107" s="70"/>
      <c r="I107" s="71"/>
      <c r="J107" s="71"/>
      <c r="K107" s="34" t="s">
        <v>65</v>
      </c>
      <c r="L107" s="78">
        <v>107</v>
      </c>
      <c r="M107" s="78"/>
      <c r="N107" s="73"/>
      <c r="O107" s="80" t="s">
        <v>259</v>
      </c>
      <c r="P107" s="82">
        <v>43781.74553240741</v>
      </c>
      <c r="Q107" s="80" t="s">
        <v>905</v>
      </c>
      <c r="R107" s="80"/>
      <c r="S107" s="80"/>
      <c r="T107" s="80" t="s">
        <v>534</v>
      </c>
      <c r="U107" s="80"/>
      <c r="V107" s="84" t="s">
        <v>274</v>
      </c>
      <c r="W107" s="82">
        <v>43781.74553240741</v>
      </c>
      <c r="X107" s="86">
        <v>43781</v>
      </c>
      <c r="Y107" s="88" t="s">
        <v>977</v>
      </c>
      <c r="Z107" s="84" t="s">
        <v>1030</v>
      </c>
      <c r="AA107" s="80"/>
      <c r="AB107" s="80"/>
      <c r="AC107" s="88" t="s">
        <v>1083</v>
      </c>
      <c r="AD107" s="80"/>
      <c r="AE107" s="80" t="b">
        <v>0</v>
      </c>
      <c r="AF107" s="80">
        <v>0</v>
      </c>
      <c r="AG107" s="88" t="s">
        <v>293</v>
      </c>
      <c r="AH107" s="80" t="b">
        <v>0</v>
      </c>
      <c r="AI107" s="80" t="s">
        <v>298</v>
      </c>
      <c r="AJ107" s="80"/>
      <c r="AK107" s="88" t="s">
        <v>293</v>
      </c>
      <c r="AL107" s="80" t="b">
        <v>0</v>
      </c>
      <c r="AM107" s="80">
        <v>1</v>
      </c>
      <c r="AN107" s="88" t="s">
        <v>1081</v>
      </c>
      <c r="AO107" s="80" t="s">
        <v>301</v>
      </c>
      <c r="AP107" s="80" t="b">
        <v>0</v>
      </c>
      <c r="AQ107" s="88" t="s">
        <v>1081</v>
      </c>
      <c r="AR107" s="80" t="s">
        <v>197</v>
      </c>
      <c r="AS107" s="80">
        <v>0</v>
      </c>
      <c r="AT107" s="80">
        <v>0</v>
      </c>
      <c r="AU107" s="80"/>
      <c r="AV107" s="80"/>
      <c r="AW107" s="80"/>
      <c r="AX107" s="80"/>
      <c r="AY107" s="80"/>
      <c r="AZ107" s="80"/>
      <c r="BA107" s="80"/>
      <c r="BB107" s="80"/>
      <c r="BC107" s="80">
        <v>1</v>
      </c>
      <c r="BD107" s="79" t="str">
        <f>REPLACE(INDEX(GroupVertices[Group],MATCH(Edges37[[#This Row],[Vertex 1]],GroupVertices[Vertex],0)),1,1,"")</f>
        <v>4</v>
      </c>
      <c r="BE107" s="79" t="str">
        <f>REPLACE(INDEX(GroupVertices[Group],MATCH(Edges37[[#This Row],[Vertex 2]],GroupVertices[Vertex],0)),1,1,"")</f>
        <v>3</v>
      </c>
      <c r="BF107" s="48"/>
      <c r="BG107" s="49"/>
      <c r="BH107" s="48"/>
      <c r="BI107" s="49"/>
      <c r="BJ107" s="48"/>
      <c r="BK107" s="49"/>
      <c r="BL107" s="48"/>
      <c r="BM107" s="49"/>
      <c r="BN107" s="48"/>
    </row>
    <row r="108" spans="1:66" ht="15">
      <c r="A108" s="65" t="s">
        <v>253</v>
      </c>
      <c r="B108" s="65" t="s">
        <v>253</v>
      </c>
      <c r="C108" s="66"/>
      <c r="D108" s="67"/>
      <c r="E108" s="68"/>
      <c r="F108" s="69"/>
      <c r="G108" s="66"/>
      <c r="H108" s="70"/>
      <c r="I108" s="71"/>
      <c r="J108" s="71"/>
      <c r="K108" s="34" t="s">
        <v>65</v>
      </c>
      <c r="L108" s="78">
        <v>108</v>
      </c>
      <c r="M108" s="78"/>
      <c r="N108" s="73"/>
      <c r="O108" s="80" t="s">
        <v>197</v>
      </c>
      <c r="P108" s="82">
        <v>43770.33731481482</v>
      </c>
      <c r="Q108" s="80" t="s">
        <v>884</v>
      </c>
      <c r="R108" s="84" t="s">
        <v>908</v>
      </c>
      <c r="S108" s="80" t="s">
        <v>264</v>
      </c>
      <c r="T108" s="80" t="s">
        <v>534</v>
      </c>
      <c r="U108" s="80"/>
      <c r="V108" s="84" t="s">
        <v>444</v>
      </c>
      <c r="W108" s="82">
        <v>43770.33731481482</v>
      </c>
      <c r="X108" s="86">
        <v>43770</v>
      </c>
      <c r="Y108" s="88" t="s">
        <v>979</v>
      </c>
      <c r="Z108" s="84" t="s">
        <v>1032</v>
      </c>
      <c r="AA108" s="80"/>
      <c r="AB108" s="80"/>
      <c r="AC108" s="88" t="s">
        <v>1085</v>
      </c>
      <c r="AD108" s="80"/>
      <c r="AE108" s="80" t="b">
        <v>0</v>
      </c>
      <c r="AF108" s="80">
        <v>7</v>
      </c>
      <c r="AG108" s="88" t="s">
        <v>293</v>
      </c>
      <c r="AH108" s="80" t="b">
        <v>1</v>
      </c>
      <c r="AI108" s="80" t="s">
        <v>298</v>
      </c>
      <c r="AJ108" s="80"/>
      <c r="AK108" s="88" t="s">
        <v>1100</v>
      </c>
      <c r="AL108" s="80" t="b">
        <v>0</v>
      </c>
      <c r="AM108" s="80">
        <v>6</v>
      </c>
      <c r="AN108" s="88" t="s">
        <v>293</v>
      </c>
      <c r="AO108" s="80" t="s">
        <v>304</v>
      </c>
      <c r="AP108" s="80" t="b">
        <v>0</v>
      </c>
      <c r="AQ108" s="88" t="s">
        <v>1085</v>
      </c>
      <c r="AR108" s="80" t="s">
        <v>257</v>
      </c>
      <c r="AS108" s="80">
        <v>0</v>
      </c>
      <c r="AT108" s="80">
        <v>0</v>
      </c>
      <c r="AU108" s="80"/>
      <c r="AV108" s="80"/>
      <c r="AW108" s="80"/>
      <c r="AX108" s="80"/>
      <c r="AY108" s="80"/>
      <c r="AZ108" s="80"/>
      <c r="BA108" s="80"/>
      <c r="BB108" s="80"/>
      <c r="BC108" s="80">
        <v>2</v>
      </c>
      <c r="BD108" s="79" t="str">
        <f>REPLACE(INDEX(GroupVertices[Group],MATCH(Edges37[[#This Row],[Vertex 1]],GroupVertices[Vertex],0)),1,1,"")</f>
        <v>2</v>
      </c>
      <c r="BE108" s="79" t="str">
        <f>REPLACE(INDEX(GroupVertices[Group],MATCH(Edges37[[#This Row],[Vertex 2]],GroupVertices[Vertex],0)),1,1,"")</f>
        <v>2</v>
      </c>
      <c r="BF108" s="48">
        <v>0</v>
      </c>
      <c r="BG108" s="49">
        <v>0</v>
      </c>
      <c r="BH108" s="48">
        <v>0</v>
      </c>
      <c r="BI108" s="49">
        <v>0</v>
      </c>
      <c r="BJ108" s="48">
        <v>0</v>
      </c>
      <c r="BK108" s="49">
        <v>0</v>
      </c>
      <c r="BL108" s="48">
        <v>3</v>
      </c>
      <c r="BM108" s="49">
        <v>100</v>
      </c>
      <c r="BN108" s="48">
        <v>3</v>
      </c>
    </row>
    <row r="109" spans="1:66" ht="15">
      <c r="A109" s="65" t="s">
        <v>253</v>
      </c>
      <c r="B109" s="65" t="s">
        <v>878</v>
      </c>
      <c r="C109" s="66"/>
      <c r="D109" s="67"/>
      <c r="E109" s="68"/>
      <c r="F109" s="69"/>
      <c r="G109" s="66"/>
      <c r="H109" s="70"/>
      <c r="I109" s="71"/>
      <c r="J109" s="71"/>
      <c r="K109" s="34" t="s">
        <v>65</v>
      </c>
      <c r="L109" s="78">
        <v>109</v>
      </c>
      <c r="M109" s="78"/>
      <c r="N109" s="73"/>
      <c r="O109" s="80" t="s">
        <v>258</v>
      </c>
      <c r="P109" s="82">
        <v>43782.33363425926</v>
      </c>
      <c r="Q109" s="80" t="s">
        <v>886</v>
      </c>
      <c r="R109" s="84" t="s">
        <v>912</v>
      </c>
      <c r="S109" s="80" t="s">
        <v>266</v>
      </c>
      <c r="T109" s="80" t="s">
        <v>534</v>
      </c>
      <c r="U109" s="84" t="s">
        <v>924</v>
      </c>
      <c r="V109" s="84" t="s">
        <v>924</v>
      </c>
      <c r="W109" s="82">
        <v>43782.33363425926</v>
      </c>
      <c r="X109" s="86">
        <v>43782</v>
      </c>
      <c r="Y109" s="88" t="s">
        <v>980</v>
      </c>
      <c r="Z109" s="84" t="s">
        <v>1033</v>
      </c>
      <c r="AA109" s="80"/>
      <c r="AB109" s="80"/>
      <c r="AC109" s="88" t="s">
        <v>1086</v>
      </c>
      <c r="AD109" s="80"/>
      <c r="AE109" s="80" t="b">
        <v>0</v>
      </c>
      <c r="AF109" s="80">
        <v>9</v>
      </c>
      <c r="AG109" s="88" t="s">
        <v>293</v>
      </c>
      <c r="AH109" s="80" t="b">
        <v>0</v>
      </c>
      <c r="AI109" s="80" t="s">
        <v>298</v>
      </c>
      <c r="AJ109" s="80"/>
      <c r="AK109" s="88" t="s">
        <v>293</v>
      </c>
      <c r="AL109" s="80" t="b">
        <v>0</v>
      </c>
      <c r="AM109" s="80">
        <v>7</v>
      </c>
      <c r="AN109" s="88" t="s">
        <v>293</v>
      </c>
      <c r="AO109" s="80" t="s">
        <v>301</v>
      </c>
      <c r="AP109" s="80" t="b">
        <v>0</v>
      </c>
      <c r="AQ109" s="88" t="s">
        <v>1086</v>
      </c>
      <c r="AR109" s="80" t="s">
        <v>197</v>
      </c>
      <c r="AS109" s="80">
        <v>0</v>
      </c>
      <c r="AT109" s="80">
        <v>0</v>
      </c>
      <c r="AU109" s="80"/>
      <c r="AV109" s="80"/>
      <c r="AW109" s="80"/>
      <c r="AX109" s="80"/>
      <c r="AY109" s="80"/>
      <c r="AZ109" s="80"/>
      <c r="BA109" s="80"/>
      <c r="BB109" s="80"/>
      <c r="BC109" s="80">
        <v>3</v>
      </c>
      <c r="BD109" s="79" t="str">
        <f>REPLACE(INDEX(GroupVertices[Group],MATCH(Edges37[[#This Row],[Vertex 1]],GroupVertices[Vertex],0)),1,1,"")</f>
        <v>2</v>
      </c>
      <c r="BE109" s="79" t="str">
        <f>REPLACE(INDEX(GroupVertices[Group],MATCH(Edges37[[#This Row],[Vertex 2]],GroupVertices[Vertex],0)),1,1,"")</f>
        <v>2</v>
      </c>
      <c r="BF109" s="48">
        <v>2</v>
      </c>
      <c r="BG109" s="49">
        <v>5.882352941176471</v>
      </c>
      <c r="BH109" s="48">
        <v>1</v>
      </c>
      <c r="BI109" s="49">
        <v>2.9411764705882355</v>
      </c>
      <c r="BJ109" s="48">
        <v>0</v>
      </c>
      <c r="BK109" s="49">
        <v>0</v>
      </c>
      <c r="BL109" s="48">
        <v>31</v>
      </c>
      <c r="BM109" s="49">
        <v>91.17647058823529</v>
      </c>
      <c r="BN109" s="48">
        <v>34</v>
      </c>
    </row>
    <row r="110" spans="1:66" ht="15">
      <c r="A110" s="65" t="s">
        <v>253</v>
      </c>
      <c r="B110" s="65" t="s">
        <v>878</v>
      </c>
      <c r="C110" s="66"/>
      <c r="D110" s="67"/>
      <c r="E110" s="68"/>
      <c r="F110" s="69"/>
      <c r="G110" s="66"/>
      <c r="H110" s="70"/>
      <c r="I110" s="71"/>
      <c r="J110" s="71"/>
      <c r="K110" s="34" t="s">
        <v>65</v>
      </c>
      <c r="L110" s="78">
        <v>110</v>
      </c>
      <c r="M110" s="78"/>
      <c r="N110" s="73"/>
      <c r="O110" s="80" t="s">
        <v>258</v>
      </c>
      <c r="P110" s="82">
        <v>43782.511782407404</v>
      </c>
      <c r="Q110" s="80" t="s">
        <v>887</v>
      </c>
      <c r="R110" s="84" t="s">
        <v>912</v>
      </c>
      <c r="S110" s="80" t="s">
        <v>266</v>
      </c>
      <c r="T110" s="80" t="s">
        <v>534</v>
      </c>
      <c r="U110" s="84" t="s">
        <v>925</v>
      </c>
      <c r="V110" s="84" t="s">
        <v>925</v>
      </c>
      <c r="W110" s="82">
        <v>43782.511782407404</v>
      </c>
      <c r="X110" s="86">
        <v>43782</v>
      </c>
      <c r="Y110" s="88" t="s">
        <v>981</v>
      </c>
      <c r="Z110" s="84" t="s">
        <v>1034</v>
      </c>
      <c r="AA110" s="80"/>
      <c r="AB110" s="80"/>
      <c r="AC110" s="88" t="s">
        <v>1087</v>
      </c>
      <c r="AD110" s="80"/>
      <c r="AE110" s="80" t="b">
        <v>0</v>
      </c>
      <c r="AF110" s="80">
        <v>15</v>
      </c>
      <c r="AG110" s="88" t="s">
        <v>293</v>
      </c>
      <c r="AH110" s="80" t="b">
        <v>0</v>
      </c>
      <c r="AI110" s="80" t="s">
        <v>298</v>
      </c>
      <c r="AJ110" s="80"/>
      <c r="AK110" s="88" t="s">
        <v>293</v>
      </c>
      <c r="AL110" s="80" t="b">
        <v>0</v>
      </c>
      <c r="AM110" s="80">
        <v>13</v>
      </c>
      <c r="AN110" s="88" t="s">
        <v>293</v>
      </c>
      <c r="AO110" s="80" t="s">
        <v>301</v>
      </c>
      <c r="AP110" s="80" t="b">
        <v>0</v>
      </c>
      <c r="AQ110" s="88" t="s">
        <v>1087</v>
      </c>
      <c r="AR110" s="80" t="s">
        <v>197</v>
      </c>
      <c r="AS110" s="80">
        <v>0</v>
      </c>
      <c r="AT110" s="80">
        <v>0</v>
      </c>
      <c r="AU110" s="80"/>
      <c r="AV110" s="80"/>
      <c r="AW110" s="80"/>
      <c r="AX110" s="80"/>
      <c r="AY110" s="80"/>
      <c r="AZ110" s="80"/>
      <c r="BA110" s="80"/>
      <c r="BB110" s="80"/>
      <c r="BC110" s="80">
        <v>3</v>
      </c>
      <c r="BD110" s="79" t="str">
        <f>REPLACE(INDEX(GroupVertices[Group],MATCH(Edges37[[#This Row],[Vertex 1]],GroupVertices[Vertex],0)),1,1,"")</f>
        <v>2</v>
      </c>
      <c r="BE110" s="79" t="str">
        <f>REPLACE(INDEX(GroupVertices[Group],MATCH(Edges37[[#This Row],[Vertex 2]],GroupVertices[Vertex],0)),1,1,"")</f>
        <v>2</v>
      </c>
      <c r="BF110" s="48">
        <v>0</v>
      </c>
      <c r="BG110" s="49">
        <v>0</v>
      </c>
      <c r="BH110" s="48">
        <v>0</v>
      </c>
      <c r="BI110" s="49">
        <v>0</v>
      </c>
      <c r="BJ110" s="48">
        <v>0</v>
      </c>
      <c r="BK110" s="49">
        <v>0</v>
      </c>
      <c r="BL110" s="48">
        <v>42</v>
      </c>
      <c r="BM110" s="49">
        <v>100</v>
      </c>
      <c r="BN110" s="48">
        <v>42</v>
      </c>
    </row>
    <row r="111" spans="1:66" ht="15">
      <c r="A111" s="65" t="s">
        <v>253</v>
      </c>
      <c r="B111" s="65" t="s">
        <v>878</v>
      </c>
      <c r="C111" s="66"/>
      <c r="D111" s="67"/>
      <c r="E111" s="68"/>
      <c r="F111" s="69"/>
      <c r="G111" s="66"/>
      <c r="H111" s="70"/>
      <c r="I111" s="71"/>
      <c r="J111" s="71"/>
      <c r="K111" s="34" t="s">
        <v>65</v>
      </c>
      <c r="L111" s="78">
        <v>111</v>
      </c>
      <c r="M111" s="78"/>
      <c r="N111" s="73"/>
      <c r="O111" s="80" t="s">
        <v>258</v>
      </c>
      <c r="P111" s="82">
        <v>43783.58799768519</v>
      </c>
      <c r="Q111" s="80" t="s">
        <v>894</v>
      </c>
      <c r="R111" s="84" t="s">
        <v>911</v>
      </c>
      <c r="S111" s="80" t="s">
        <v>266</v>
      </c>
      <c r="T111" s="80" t="s">
        <v>534</v>
      </c>
      <c r="U111" s="84" t="s">
        <v>923</v>
      </c>
      <c r="V111" s="84" t="s">
        <v>923</v>
      </c>
      <c r="W111" s="82">
        <v>43783.58799768519</v>
      </c>
      <c r="X111" s="86">
        <v>43783</v>
      </c>
      <c r="Y111" s="88" t="s">
        <v>963</v>
      </c>
      <c r="Z111" s="84" t="s">
        <v>1011</v>
      </c>
      <c r="AA111" s="80"/>
      <c r="AB111" s="80"/>
      <c r="AC111" s="88" t="s">
        <v>1064</v>
      </c>
      <c r="AD111" s="80"/>
      <c r="AE111" s="80" t="b">
        <v>0</v>
      </c>
      <c r="AF111" s="80">
        <v>0</v>
      </c>
      <c r="AG111" s="88" t="s">
        <v>293</v>
      </c>
      <c r="AH111" s="80" t="b">
        <v>0</v>
      </c>
      <c r="AI111" s="80" t="s">
        <v>298</v>
      </c>
      <c r="AJ111" s="80"/>
      <c r="AK111" s="88" t="s">
        <v>293</v>
      </c>
      <c r="AL111" s="80" t="b">
        <v>0</v>
      </c>
      <c r="AM111" s="80">
        <v>0</v>
      </c>
      <c r="AN111" s="88" t="s">
        <v>293</v>
      </c>
      <c r="AO111" s="80" t="s">
        <v>301</v>
      </c>
      <c r="AP111" s="80" t="b">
        <v>0</v>
      </c>
      <c r="AQ111" s="88" t="s">
        <v>1064</v>
      </c>
      <c r="AR111" s="80" t="s">
        <v>197</v>
      </c>
      <c r="AS111" s="80">
        <v>0</v>
      </c>
      <c r="AT111" s="80">
        <v>0</v>
      </c>
      <c r="AU111" s="80"/>
      <c r="AV111" s="80"/>
      <c r="AW111" s="80"/>
      <c r="AX111" s="80"/>
      <c r="AY111" s="80"/>
      <c r="AZ111" s="80"/>
      <c r="BA111" s="80"/>
      <c r="BB111" s="80"/>
      <c r="BC111" s="80">
        <v>3</v>
      </c>
      <c r="BD111" s="79" t="str">
        <f>REPLACE(INDEX(GroupVertices[Group],MATCH(Edges37[[#This Row],[Vertex 1]],GroupVertices[Vertex],0)),1,1,"")</f>
        <v>2</v>
      </c>
      <c r="BE111" s="79" t="str">
        <f>REPLACE(INDEX(GroupVertices[Group],MATCH(Edges37[[#This Row],[Vertex 2]],GroupVertices[Vertex],0)),1,1,"")</f>
        <v>2</v>
      </c>
      <c r="BF111" s="48"/>
      <c r="BG111" s="49"/>
      <c r="BH111" s="48"/>
      <c r="BI111" s="49"/>
      <c r="BJ111" s="48"/>
      <c r="BK111" s="49"/>
      <c r="BL111" s="48"/>
      <c r="BM111" s="49"/>
      <c r="BN111" s="48"/>
    </row>
    <row r="112" spans="1:66" ht="15">
      <c r="A112" s="65" t="s">
        <v>253</v>
      </c>
      <c r="B112" s="65" t="s">
        <v>253</v>
      </c>
      <c r="C112" s="66"/>
      <c r="D112" s="67"/>
      <c r="E112" s="68"/>
      <c r="F112" s="69"/>
      <c r="G112" s="66"/>
      <c r="H112" s="70"/>
      <c r="I112" s="71"/>
      <c r="J112" s="71"/>
      <c r="K112" s="34" t="s">
        <v>65</v>
      </c>
      <c r="L112" s="78">
        <v>112</v>
      </c>
      <c r="M112" s="78"/>
      <c r="N112" s="73"/>
      <c r="O112" s="80" t="s">
        <v>197</v>
      </c>
      <c r="P112" s="82">
        <v>43783.603946759256</v>
      </c>
      <c r="Q112" s="80" t="s">
        <v>892</v>
      </c>
      <c r="R112" s="84" t="s">
        <v>916</v>
      </c>
      <c r="S112" s="80" t="s">
        <v>264</v>
      </c>
      <c r="T112" s="80" t="s">
        <v>534</v>
      </c>
      <c r="U112" s="80"/>
      <c r="V112" s="84" t="s">
        <v>444</v>
      </c>
      <c r="W112" s="82">
        <v>43783.603946759256</v>
      </c>
      <c r="X112" s="86">
        <v>43783</v>
      </c>
      <c r="Y112" s="88" t="s">
        <v>982</v>
      </c>
      <c r="Z112" s="84" t="s">
        <v>1035</v>
      </c>
      <c r="AA112" s="80"/>
      <c r="AB112" s="80"/>
      <c r="AC112" s="88" t="s">
        <v>1088</v>
      </c>
      <c r="AD112" s="80"/>
      <c r="AE112" s="80" t="b">
        <v>0</v>
      </c>
      <c r="AF112" s="80">
        <v>6</v>
      </c>
      <c r="AG112" s="88" t="s">
        <v>293</v>
      </c>
      <c r="AH112" s="80" t="b">
        <v>1</v>
      </c>
      <c r="AI112" s="80" t="s">
        <v>298</v>
      </c>
      <c r="AJ112" s="80"/>
      <c r="AK112" s="88" t="s">
        <v>1066</v>
      </c>
      <c r="AL112" s="80" t="b">
        <v>0</v>
      </c>
      <c r="AM112" s="80">
        <v>2</v>
      </c>
      <c r="AN112" s="88" t="s">
        <v>293</v>
      </c>
      <c r="AO112" s="80" t="s">
        <v>301</v>
      </c>
      <c r="AP112" s="80" t="b">
        <v>0</v>
      </c>
      <c r="AQ112" s="88" t="s">
        <v>1088</v>
      </c>
      <c r="AR112" s="80" t="s">
        <v>197</v>
      </c>
      <c r="AS112" s="80">
        <v>0</v>
      </c>
      <c r="AT112" s="80">
        <v>0</v>
      </c>
      <c r="AU112" s="80"/>
      <c r="AV112" s="80"/>
      <c r="AW112" s="80"/>
      <c r="AX112" s="80"/>
      <c r="AY112" s="80"/>
      <c r="AZ112" s="80"/>
      <c r="BA112" s="80"/>
      <c r="BB112" s="80"/>
      <c r="BC112" s="80">
        <v>2</v>
      </c>
      <c r="BD112" s="79" t="str">
        <f>REPLACE(INDEX(GroupVertices[Group],MATCH(Edges37[[#This Row],[Vertex 1]],GroupVertices[Vertex],0)),1,1,"")</f>
        <v>2</v>
      </c>
      <c r="BE112" s="79" t="str">
        <f>REPLACE(INDEX(GroupVertices[Group],MATCH(Edges37[[#This Row],[Vertex 2]],GroupVertices[Vertex],0)),1,1,"")</f>
        <v>2</v>
      </c>
      <c r="BF112" s="48">
        <v>0</v>
      </c>
      <c r="BG112" s="49">
        <v>0</v>
      </c>
      <c r="BH112" s="48">
        <v>0</v>
      </c>
      <c r="BI112" s="49">
        <v>0</v>
      </c>
      <c r="BJ112" s="48">
        <v>0</v>
      </c>
      <c r="BK112" s="49">
        <v>0</v>
      </c>
      <c r="BL112" s="48">
        <v>26</v>
      </c>
      <c r="BM112" s="49">
        <v>100</v>
      </c>
      <c r="BN112" s="48">
        <v>26</v>
      </c>
    </row>
    <row r="113" spans="1:66" ht="15">
      <c r="A113" s="65" t="s">
        <v>238</v>
      </c>
      <c r="B113" s="65" t="s">
        <v>253</v>
      </c>
      <c r="C113" s="66"/>
      <c r="D113" s="67"/>
      <c r="E113" s="68"/>
      <c r="F113" s="69"/>
      <c r="G113" s="66"/>
      <c r="H113" s="70"/>
      <c r="I113" s="71"/>
      <c r="J113" s="71"/>
      <c r="K113" s="34" t="s">
        <v>65</v>
      </c>
      <c r="L113" s="78">
        <v>113</v>
      </c>
      <c r="M113" s="78"/>
      <c r="N113" s="73"/>
      <c r="O113" s="80" t="s">
        <v>259</v>
      </c>
      <c r="P113" s="82">
        <v>43761.81505787037</v>
      </c>
      <c r="Q113" s="80" t="s">
        <v>260</v>
      </c>
      <c r="R113" s="84" t="s">
        <v>262</v>
      </c>
      <c r="S113" s="80" t="s">
        <v>265</v>
      </c>
      <c r="T113" s="80" t="s">
        <v>268</v>
      </c>
      <c r="U113" s="80"/>
      <c r="V113" s="84" t="s">
        <v>274</v>
      </c>
      <c r="W113" s="82">
        <v>43761.81505787037</v>
      </c>
      <c r="X113" s="86">
        <v>43761</v>
      </c>
      <c r="Y113" s="88" t="s">
        <v>285</v>
      </c>
      <c r="Z113" s="84" t="s">
        <v>288</v>
      </c>
      <c r="AA113" s="80"/>
      <c r="AB113" s="80"/>
      <c r="AC113" s="88" t="s">
        <v>291</v>
      </c>
      <c r="AD113" s="80"/>
      <c r="AE113" s="80" t="b">
        <v>0</v>
      </c>
      <c r="AF113" s="80">
        <v>13</v>
      </c>
      <c r="AG113" s="88" t="s">
        <v>294</v>
      </c>
      <c r="AH113" s="80" t="b">
        <v>0</v>
      </c>
      <c r="AI113" s="80" t="s">
        <v>298</v>
      </c>
      <c r="AJ113" s="80"/>
      <c r="AK113" s="88" t="s">
        <v>293</v>
      </c>
      <c r="AL113" s="80" t="b">
        <v>0</v>
      </c>
      <c r="AM113" s="80">
        <v>4</v>
      </c>
      <c r="AN113" s="88" t="s">
        <v>293</v>
      </c>
      <c r="AO113" s="80" t="s">
        <v>306</v>
      </c>
      <c r="AP113" s="80" t="b">
        <v>0</v>
      </c>
      <c r="AQ113" s="88" t="s">
        <v>291</v>
      </c>
      <c r="AR113" s="80" t="s">
        <v>257</v>
      </c>
      <c r="AS113" s="80">
        <v>0</v>
      </c>
      <c r="AT113" s="80">
        <v>0</v>
      </c>
      <c r="AU113" s="80"/>
      <c r="AV113" s="80"/>
      <c r="AW113" s="80"/>
      <c r="AX113" s="80"/>
      <c r="AY113" s="80"/>
      <c r="AZ113" s="80"/>
      <c r="BA113" s="80"/>
      <c r="BB113" s="80"/>
      <c r="BC113" s="80">
        <v>1</v>
      </c>
      <c r="BD113" s="79" t="str">
        <f>REPLACE(INDEX(GroupVertices[Group],MATCH(Edges37[[#This Row],[Vertex 1]],GroupVertices[Vertex],0)),1,1,"")</f>
        <v>4</v>
      </c>
      <c r="BE113" s="79" t="str">
        <f>REPLACE(INDEX(GroupVertices[Group],MATCH(Edges37[[#This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5" t="s">
        <v>238</v>
      </c>
      <c r="B114" s="65" t="s">
        <v>253</v>
      </c>
      <c r="C114" s="66"/>
      <c r="D114" s="67"/>
      <c r="E114" s="68"/>
      <c r="F114" s="69"/>
      <c r="G114" s="66"/>
      <c r="H114" s="70"/>
      <c r="I114" s="71"/>
      <c r="J114" s="71"/>
      <c r="K114" s="34" t="s">
        <v>65</v>
      </c>
      <c r="L114" s="78">
        <v>114</v>
      </c>
      <c r="M114" s="78"/>
      <c r="N114" s="73"/>
      <c r="O114" s="80" t="s">
        <v>257</v>
      </c>
      <c r="P114" s="82">
        <v>43782.74775462963</v>
      </c>
      <c r="Q114" s="80" t="s">
        <v>887</v>
      </c>
      <c r="R114" s="80"/>
      <c r="S114" s="80"/>
      <c r="T114" s="80" t="s">
        <v>534</v>
      </c>
      <c r="U114" s="80"/>
      <c r="V114" s="84" t="s">
        <v>274</v>
      </c>
      <c r="W114" s="82">
        <v>43782.74775462963</v>
      </c>
      <c r="X114" s="86">
        <v>43782</v>
      </c>
      <c r="Y114" s="88" t="s">
        <v>983</v>
      </c>
      <c r="Z114" s="84" t="s">
        <v>1036</v>
      </c>
      <c r="AA114" s="80"/>
      <c r="AB114" s="80"/>
      <c r="AC114" s="88" t="s">
        <v>1089</v>
      </c>
      <c r="AD114" s="80"/>
      <c r="AE114" s="80" t="b">
        <v>0</v>
      </c>
      <c r="AF114" s="80">
        <v>0</v>
      </c>
      <c r="AG114" s="88" t="s">
        <v>293</v>
      </c>
      <c r="AH114" s="80" t="b">
        <v>0</v>
      </c>
      <c r="AI114" s="80" t="s">
        <v>298</v>
      </c>
      <c r="AJ114" s="80"/>
      <c r="AK114" s="88" t="s">
        <v>293</v>
      </c>
      <c r="AL114" s="80" t="b">
        <v>0</v>
      </c>
      <c r="AM114" s="80">
        <v>13</v>
      </c>
      <c r="AN114" s="88" t="s">
        <v>1087</v>
      </c>
      <c r="AO114" s="80" t="s">
        <v>304</v>
      </c>
      <c r="AP114" s="80" t="b">
        <v>0</v>
      </c>
      <c r="AQ114" s="88" t="s">
        <v>1087</v>
      </c>
      <c r="AR114" s="80" t="s">
        <v>197</v>
      </c>
      <c r="AS114" s="80">
        <v>0</v>
      </c>
      <c r="AT114" s="80">
        <v>0</v>
      </c>
      <c r="AU114" s="80"/>
      <c r="AV114" s="80"/>
      <c r="AW114" s="80"/>
      <c r="AX114" s="80"/>
      <c r="AY114" s="80"/>
      <c r="AZ114" s="80"/>
      <c r="BA114" s="80"/>
      <c r="BB114" s="80"/>
      <c r="BC114" s="80">
        <v>2</v>
      </c>
      <c r="BD114" s="79" t="str">
        <f>REPLACE(INDEX(GroupVertices[Group],MATCH(Edges37[[#This Row],[Vertex 1]],GroupVertices[Vertex],0)),1,1,"")</f>
        <v>4</v>
      </c>
      <c r="BE114" s="79" t="str">
        <f>REPLACE(INDEX(GroupVertices[Group],MATCH(Edges37[[#This Row],[Vertex 2]],GroupVertices[Vertex],0)),1,1,"")</f>
        <v>2</v>
      </c>
      <c r="BF114" s="48"/>
      <c r="BG114" s="49"/>
      <c r="BH114" s="48"/>
      <c r="BI114" s="49"/>
      <c r="BJ114" s="48"/>
      <c r="BK114" s="49"/>
      <c r="BL114" s="48"/>
      <c r="BM114" s="49"/>
      <c r="BN114" s="48"/>
    </row>
    <row r="115" spans="1:66" ht="15">
      <c r="A115" s="65" t="s">
        <v>238</v>
      </c>
      <c r="B115" s="65" t="s">
        <v>253</v>
      </c>
      <c r="C115" s="66"/>
      <c r="D115" s="67"/>
      <c r="E115" s="68"/>
      <c r="F115" s="69"/>
      <c r="G115" s="66"/>
      <c r="H115" s="70"/>
      <c r="I115" s="71"/>
      <c r="J115" s="71"/>
      <c r="K115" s="34" t="s">
        <v>65</v>
      </c>
      <c r="L115" s="78">
        <v>115</v>
      </c>
      <c r="M115" s="78"/>
      <c r="N115" s="73"/>
      <c r="O115" s="80" t="s">
        <v>257</v>
      </c>
      <c r="P115" s="82">
        <v>43782.7478587963</v>
      </c>
      <c r="Q115" s="80" t="s">
        <v>886</v>
      </c>
      <c r="R115" s="80"/>
      <c r="S115" s="80"/>
      <c r="T115" s="80" t="s">
        <v>534</v>
      </c>
      <c r="U115" s="80"/>
      <c r="V115" s="84" t="s">
        <v>274</v>
      </c>
      <c r="W115" s="82">
        <v>43782.7478587963</v>
      </c>
      <c r="X115" s="86">
        <v>43782</v>
      </c>
      <c r="Y115" s="88" t="s">
        <v>984</v>
      </c>
      <c r="Z115" s="84" t="s">
        <v>1037</v>
      </c>
      <c r="AA115" s="80"/>
      <c r="AB115" s="80"/>
      <c r="AC115" s="88" t="s">
        <v>1090</v>
      </c>
      <c r="AD115" s="80"/>
      <c r="AE115" s="80" t="b">
        <v>0</v>
      </c>
      <c r="AF115" s="80">
        <v>0</v>
      </c>
      <c r="AG115" s="88" t="s">
        <v>293</v>
      </c>
      <c r="AH115" s="80" t="b">
        <v>0</v>
      </c>
      <c r="AI115" s="80" t="s">
        <v>298</v>
      </c>
      <c r="AJ115" s="80"/>
      <c r="AK115" s="88" t="s">
        <v>293</v>
      </c>
      <c r="AL115" s="80" t="b">
        <v>0</v>
      </c>
      <c r="AM115" s="80">
        <v>7</v>
      </c>
      <c r="AN115" s="88" t="s">
        <v>1086</v>
      </c>
      <c r="AO115" s="80" t="s">
        <v>304</v>
      </c>
      <c r="AP115" s="80" t="b">
        <v>0</v>
      </c>
      <c r="AQ115" s="88" t="s">
        <v>1086</v>
      </c>
      <c r="AR115" s="80" t="s">
        <v>197</v>
      </c>
      <c r="AS115" s="80">
        <v>0</v>
      </c>
      <c r="AT115" s="80">
        <v>0</v>
      </c>
      <c r="AU115" s="80"/>
      <c r="AV115" s="80"/>
      <c r="AW115" s="80"/>
      <c r="AX115" s="80"/>
      <c r="AY115" s="80"/>
      <c r="AZ115" s="80"/>
      <c r="BA115" s="80"/>
      <c r="BB115" s="80"/>
      <c r="BC115" s="80">
        <v>2</v>
      </c>
      <c r="BD115" s="79" t="str">
        <f>REPLACE(INDEX(GroupVertices[Group],MATCH(Edges37[[#This Row],[Vertex 1]],GroupVertices[Vertex],0)),1,1,"")</f>
        <v>4</v>
      </c>
      <c r="BE115" s="79" t="str">
        <f>REPLACE(INDEX(GroupVertices[Group],MATCH(Edges37[[#This Row],[Vertex 2]],GroupVertices[Vertex],0)),1,1,"")</f>
        <v>2</v>
      </c>
      <c r="BF115" s="48"/>
      <c r="BG115" s="49"/>
      <c r="BH115" s="48"/>
      <c r="BI115" s="49"/>
      <c r="BJ115" s="48"/>
      <c r="BK115" s="49"/>
      <c r="BL115" s="48"/>
      <c r="BM115" s="49"/>
      <c r="BN115" s="48"/>
    </row>
    <row r="116" spans="1:66" ht="15">
      <c r="A116" s="65" t="s">
        <v>238</v>
      </c>
      <c r="B116" s="65" t="s">
        <v>878</v>
      </c>
      <c r="C116" s="66"/>
      <c r="D116" s="67"/>
      <c r="E116" s="68"/>
      <c r="F116" s="69"/>
      <c r="G116" s="66"/>
      <c r="H116" s="70"/>
      <c r="I116" s="71"/>
      <c r="J116" s="71"/>
      <c r="K116" s="34" t="s">
        <v>65</v>
      </c>
      <c r="L116" s="78">
        <v>116</v>
      </c>
      <c r="M116" s="78"/>
      <c r="N116" s="73"/>
      <c r="O116" s="80" t="s">
        <v>258</v>
      </c>
      <c r="P116" s="82">
        <v>43782.74775462963</v>
      </c>
      <c r="Q116" s="80" t="s">
        <v>887</v>
      </c>
      <c r="R116" s="80"/>
      <c r="S116" s="80"/>
      <c r="T116" s="80" t="s">
        <v>534</v>
      </c>
      <c r="U116" s="80"/>
      <c r="V116" s="84" t="s">
        <v>274</v>
      </c>
      <c r="W116" s="82">
        <v>43782.74775462963</v>
      </c>
      <c r="X116" s="86">
        <v>43782</v>
      </c>
      <c r="Y116" s="88" t="s">
        <v>983</v>
      </c>
      <c r="Z116" s="84" t="s">
        <v>1036</v>
      </c>
      <c r="AA116" s="80"/>
      <c r="AB116" s="80"/>
      <c r="AC116" s="88" t="s">
        <v>1089</v>
      </c>
      <c r="AD116" s="80"/>
      <c r="AE116" s="80" t="b">
        <v>0</v>
      </c>
      <c r="AF116" s="80">
        <v>0</v>
      </c>
      <c r="AG116" s="88" t="s">
        <v>293</v>
      </c>
      <c r="AH116" s="80" t="b">
        <v>0</v>
      </c>
      <c r="AI116" s="80" t="s">
        <v>298</v>
      </c>
      <c r="AJ116" s="80"/>
      <c r="AK116" s="88" t="s">
        <v>293</v>
      </c>
      <c r="AL116" s="80" t="b">
        <v>0</v>
      </c>
      <c r="AM116" s="80">
        <v>13</v>
      </c>
      <c r="AN116" s="88" t="s">
        <v>1087</v>
      </c>
      <c r="AO116" s="80" t="s">
        <v>304</v>
      </c>
      <c r="AP116" s="80" t="b">
        <v>0</v>
      </c>
      <c r="AQ116" s="88" t="s">
        <v>1087</v>
      </c>
      <c r="AR116" s="80" t="s">
        <v>197</v>
      </c>
      <c r="AS116" s="80">
        <v>0</v>
      </c>
      <c r="AT116" s="80">
        <v>0</v>
      </c>
      <c r="AU116" s="80"/>
      <c r="AV116" s="80"/>
      <c r="AW116" s="80"/>
      <c r="AX116" s="80"/>
      <c r="AY116" s="80"/>
      <c r="AZ116" s="80"/>
      <c r="BA116" s="80"/>
      <c r="BB116" s="80"/>
      <c r="BC116" s="80">
        <v>2</v>
      </c>
      <c r="BD116" s="79" t="str">
        <f>REPLACE(INDEX(GroupVertices[Group],MATCH(Edges37[[#This Row],[Vertex 1]],GroupVertices[Vertex],0)),1,1,"")</f>
        <v>4</v>
      </c>
      <c r="BE116" s="79" t="str">
        <f>REPLACE(INDEX(GroupVertices[Group],MATCH(Edges37[[#This Row],[Vertex 2]],GroupVertices[Vertex],0)),1,1,"")</f>
        <v>2</v>
      </c>
      <c r="BF116" s="48">
        <v>0</v>
      </c>
      <c r="BG116" s="49">
        <v>0</v>
      </c>
      <c r="BH116" s="48">
        <v>0</v>
      </c>
      <c r="BI116" s="49">
        <v>0</v>
      </c>
      <c r="BJ116" s="48">
        <v>0</v>
      </c>
      <c r="BK116" s="49">
        <v>0</v>
      </c>
      <c r="BL116" s="48">
        <v>42</v>
      </c>
      <c r="BM116" s="49">
        <v>100</v>
      </c>
      <c r="BN116" s="48">
        <v>42</v>
      </c>
    </row>
    <row r="117" spans="1:66" ht="15">
      <c r="A117" s="65" t="s">
        <v>238</v>
      </c>
      <c r="B117" s="65" t="s">
        <v>878</v>
      </c>
      <c r="C117" s="66"/>
      <c r="D117" s="67"/>
      <c r="E117" s="68"/>
      <c r="F117" s="69"/>
      <c r="G117" s="66"/>
      <c r="H117" s="70"/>
      <c r="I117" s="71"/>
      <c r="J117" s="71"/>
      <c r="K117" s="34" t="s">
        <v>65</v>
      </c>
      <c r="L117" s="78">
        <v>117</v>
      </c>
      <c r="M117" s="78"/>
      <c r="N117" s="73"/>
      <c r="O117" s="80" t="s">
        <v>258</v>
      </c>
      <c r="P117" s="82">
        <v>43782.7478587963</v>
      </c>
      <c r="Q117" s="80" t="s">
        <v>886</v>
      </c>
      <c r="R117" s="80"/>
      <c r="S117" s="80"/>
      <c r="T117" s="80" t="s">
        <v>534</v>
      </c>
      <c r="U117" s="80"/>
      <c r="V117" s="84" t="s">
        <v>274</v>
      </c>
      <c r="W117" s="82">
        <v>43782.7478587963</v>
      </c>
      <c r="X117" s="86">
        <v>43782</v>
      </c>
      <c r="Y117" s="88" t="s">
        <v>984</v>
      </c>
      <c r="Z117" s="84" t="s">
        <v>1037</v>
      </c>
      <c r="AA117" s="80"/>
      <c r="AB117" s="80"/>
      <c r="AC117" s="88" t="s">
        <v>1090</v>
      </c>
      <c r="AD117" s="80"/>
      <c r="AE117" s="80" t="b">
        <v>0</v>
      </c>
      <c r="AF117" s="80">
        <v>0</v>
      </c>
      <c r="AG117" s="88" t="s">
        <v>293</v>
      </c>
      <c r="AH117" s="80" t="b">
        <v>0</v>
      </c>
      <c r="AI117" s="80" t="s">
        <v>298</v>
      </c>
      <c r="AJ117" s="80"/>
      <c r="AK117" s="88" t="s">
        <v>293</v>
      </c>
      <c r="AL117" s="80" t="b">
        <v>0</v>
      </c>
      <c r="AM117" s="80">
        <v>7</v>
      </c>
      <c r="AN117" s="88" t="s">
        <v>1086</v>
      </c>
      <c r="AO117" s="80" t="s">
        <v>304</v>
      </c>
      <c r="AP117" s="80" t="b">
        <v>0</v>
      </c>
      <c r="AQ117" s="88" t="s">
        <v>1086</v>
      </c>
      <c r="AR117" s="80" t="s">
        <v>197</v>
      </c>
      <c r="AS117" s="80">
        <v>0</v>
      </c>
      <c r="AT117" s="80">
        <v>0</v>
      </c>
      <c r="AU117" s="80"/>
      <c r="AV117" s="80"/>
      <c r="AW117" s="80"/>
      <c r="AX117" s="80"/>
      <c r="AY117" s="80"/>
      <c r="AZ117" s="80"/>
      <c r="BA117" s="80"/>
      <c r="BB117" s="80"/>
      <c r="BC117" s="80">
        <v>2</v>
      </c>
      <c r="BD117" s="79" t="str">
        <f>REPLACE(INDEX(GroupVertices[Group],MATCH(Edges37[[#This Row],[Vertex 1]],GroupVertices[Vertex],0)),1,1,"")</f>
        <v>4</v>
      </c>
      <c r="BE117" s="79" t="str">
        <f>REPLACE(INDEX(GroupVertices[Group],MATCH(Edges37[[#This Row],[Vertex 2]],GroupVertices[Vertex],0)),1,1,"")</f>
        <v>2</v>
      </c>
      <c r="BF117" s="48">
        <v>2</v>
      </c>
      <c r="BG117" s="49">
        <v>5.882352941176471</v>
      </c>
      <c r="BH117" s="48">
        <v>1</v>
      </c>
      <c r="BI117" s="49">
        <v>2.9411764705882355</v>
      </c>
      <c r="BJ117" s="48">
        <v>0</v>
      </c>
      <c r="BK117" s="49">
        <v>0</v>
      </c>
      <c r="BL117" s="48">
        <v>31</v>
      </c>
      <c r="BM117" s="49">
        <v>91.17647058823529</v>
      </c>
      <c r="BN117" s="48">
        <v>34</v>
      </c>
    </row>
    <row r="118" spans="1:66" ht="15">
      <c r="A118" s="65" t="s">
        <v>238</v>
      </c>
      <c r="B118" s="65" t="s">
        <v>238</v>
      </c>
      <c r="C118" s="66"/>
      <c r="D118" s="67"/>
      <c r="E118" s="68"/>
      <c r="F118" s="69"/>
      <c r="G118" s="66"/>
      <c r="H118" s="70"/>
      <c r="I118" s="71"/>
      <c r="J118" s="71"/>
      <c r="K118" s="34" t="s">
        <v>65</v>
      </c>
      <c r="L118" s="78">
        <v>118</v>
      </c>
      <c r="M118" s="78"/>
      <c r="N118" s="73"/>
      <c r="O118" s="80" t="s">
        <v>197</v>
      </c>
      <c r="P118" s="82">
        <v>43783.635243055556</v>
      </c>
      <c r="Q118" s="80" t="s">
        <v>907</v>
      </c>
      <c r="R118" s="84" t="s">
        <v>917</v>
      </c>
      <c r="S118" s="80" t="s">
        <v>266</v>
      </c>
      <c r="T118" s="80" t="s">
        <v>921</v>
      </c>
      <c r="U118" s="84" t="s">
        <v>926</v>
      </c>
      <c r="V118" s="84" t="s">
        <v>926</v>
      </c>
      <c r="W118" s="82">
        <v>43783.635243055556</v>
      </c>
      <c r="X118" s="86">
        <v>43783</v>
      </c>
      <c r="Y118" s="88" t="s">
        <v>985</v>
      </c>
      <c r="Z118" s="84" t="s">
        <v>1038</v>
      </c>
      <c r="AA118" s="80"/>
      <c r="AB118" s="80"/>
      <c r="AC118" s="88" t="s">
        <v>1091</v>
      </c>
      <c r="AD118" s="80"/>
      <c r="AE118" s="80" t="b">
        <v>0</v>
      </c>
      <c r="AF118" s="80">
        <v>0</v>
      </c>
      <c r="AG118" s="88" t="s">
        <v>293</v>
      </c>
      <c r="AH118" s="80" t="b">
        <v>0</v>
      </c>
      <c r="AI118" s="80" t="s">
        <v>298</v>
      </c>
      <c r="AJ118" s="80"/>
      <c r="AK118" s="88" t="s">
        <v>293</v>
      </c>
      <c r="AL118" s="80" t="b">
        <v>0</v>
      </c>
      <c r="AM118" s="80">
        <v>0</v>
      </c>
      <c r="AN118" s="88" t="s">
        <v>293</v>
      </c>
      <c r="AO118" s="80" t="s">
        <v>1102</v>
      </c>
      <c r="AP118" s="80" t="b">
        <v>0</v>
      </c>
      <c r="AQ118" s="88" t="s">
        <v>1091</v>
      </c>
      <c r="AR118" s="80" t="s">
        <v>197</v>
      </c>
      <c r="AS118" s="80">
        <v>0</v>
      </c>
      <c r="AT118" s="80">
        <v>0</v>
      </c>
      <c r="AU118" s="80"/>
      <c r="AV118" s="80"/>
      <c r="AW118" s="80"/>
      <c r="AX118" s="80"/>
      <c r="AY118" s="80"/>
      <c r="AZ118" s="80"/>
      <c r="BA118" s="80"/>
      <c r="BB118" s="80"/>
      <c r="BC118" s="80">
        <v>1</v>
      </c>
      <c r="BD118" s="79" t="str">
        <f>REPLACE(INDEX(GroupVertices[Group],MATCH(Edges37[[#This Row],[Vertex 1]],GroupVertices[Vertex],0)),1,1,"")</f>
        <v>4</v>
      </c>
      <c r="BE118" s="79" t="str">
        <f>REPLACE(INDEX(GroupVertices[Group],MATCH(Edges37[[#This Row],[Vertex 2]],GroupVertices[Vertex],0)),1,1,"")</f>
        <v>4</v>
      </c>
      <c r="BF118" s="48">
        <v>2</v>
      </c>
      <c r="BG118" s="49">
        <v>9.523809523809524</v>
      </c>
      <c r="BH118" s="48">
        <v>0</v>
      </c>
      <c r="BI118" s="49">
        <v>0</v>
      </c>
      <c r="BJ118" s="48">
        <v>0</v>
      </c>
      <c r="BK118" s="49">
        <v>0</v>
      </c>
      <c r="BL118" s="48">
        <v>19</v>
      </c>
      <c r="BM118" s="49">
        <v>90.47619047619048</v>
      </c>
      <c r="BN118" s="48">
        <v>21</v>
      </c>
    </row>
    <row r="119" spans="1:66" ht="15">
      <c r="A119" s="65" t="s">
        <v>883</v>
      </c>
      <c r="B119" s="65" t="s">
        <v>880</v>
      </c>
      <c r="C119" s="66"/>
      <c r="D119" s="67"/>
      <c r="E119" s="68"/>
      <c r="F119" s="69"/>
      <c r="G119" s="66"/>
      <c r="H119" s="70"/>
      <c r="I119" s="71"/>
      <c r="J119" s="71"/>
      <c r="K119" s="34" t="s">
        <v>65</v>
      </c>
      <c r="L119" s="78">
        <v>119</v>
      </c>
      <c r="M119" s="78"/>
      <c r="N119" s="73"/>
      <c r="O119" s="80" t="s">
        <v>258</v>
      </c>
      <c r="P119" s="82">
        <v>43782.51453703704</v>
      </c>
      <c r="Q119" s="80" t="s">
        <v>1267</v>
      </c>
      <c r="R119" s="84" t="s">
        <v>1318</v>
      </c>
      <c r="S119" s="80" t="s">
        <v>264</v>
      </c>
      <c r="T119" s="80"/>
      <c r="U119" s="80"/>
      <c r="V119" s="84" t="s">
        <v>1184</v>
      </c>
      <c r="W119" s="82">
        <v>43782.51453703704</v>
      </c>
      <c r="X119" s="86">
        <v>43782</v>
      </c>
      <c r="Y119" s="88" t="s">
        <v>1387</v>
      </c>
      <c r="Z119" s="84" t="s">
        <v>1433</v>
      </c>
      <c r="AA119" s="80"/>
      <c r="AB119" s="80"/>
      <c r="AC119" s="88" t="s">
        <v>1094</v>
      </c>
      <c r="AD119" s="80"/>
      <c r="AE119" s="80" t="b">
        <v>0</v>
      </c>
      <c r="AF119" s="80">
        <v>2</v>
      </c>
      <c r="AG119" s="88" t="s">
        <v>1531</v>
      </c>
      <c r="AH119" s="80" t="b">
        <v>1</v>
      </c>
      <c r="AI119" s="80" t="s">
        <v>299</v>
      </c>
      <c r="AJ119" s="80"/>
      <c r="AK119" s="88" t="s">
        <v>1087</v>
      </c>
      <c r="AL119" s="80" t="b">
        <v>0</v>
      </c>
      <c r="AM119" s="80">
        <v>0</v>
      </c>
      <c r="AN119" s="88" t="s">
        <v>293</v>
      </c>
      <c r="AO119" s="80" t="s">
        <v>303</v>
      </c>
      <c r="AP119" s="80" t="b">
        <v>0</v>
      </c>
      <c r="AQ119" s="88" t="s">
        <v>1094</v>
      </c>
      <c r="AR119" s="80" t="s">
        <v>493</v>
      </c>
      <c r="AS119" s="80">
        <v>0</v>
      </c>
      <c r="AT119" s="80">
        <v>0</v>
      </c>
      <c r="AU119" s="80"/>
      <c r="AV119" s="80"/>
      <c r="AW119" s="80"/>
      <c r="AX119" s="80"/>
      <c r="AY119" s="80"/>
      <c r="AZ119" s="80"/>
      <c r="BA119" s="80"/>
      <c r="BB119" s="80"/>
      <c r="BC119" s="80">
        <v>1</v>
      </c>
      <c r="BD119" s="79" t="str">
        <f>REPLACE(INDEX(GroupVertices[Group],MATCH(Edges37[[#This Row],[Vertex 1]],GroupVertices[Vertex],0)),1,1,"")</f>
        <v>2</v>
      </c>
      <c r="BE119" s="79" t="str">
        <f>REPLACE(INDEX(GroupVertices[Group],MATCH(Edges37[[#This Row],[Vertex 2]],GroupVertices[Vertex],0)),1,1,"")</f>
        <v>2</v>
      </c>
      <c r="BF119" s="48"/>
      <c r="BG119" s="49"/>
      <c r="BH119" s="48"/>
      <c r="BI119" s="49"/>
      <c r="BJ119" s="48"/>
      <c r="BK119" s="49"/>
      <c r="BL119" s="48"/>
      <c r="BM119" s="49"/>
      <c r="BN119" s="48"/>
    </row>
    <row r="120" spans="1:66" ht="15">
      <c r="A120" s="65" t="s">
        <v>883</v>
      </c>
      <c r="B120" s="65" t="s">
        <v>881</v>
      </c>
      <c r="C120" s="66"/>
      <c r="D120" s="67"/>
      <c r="E120" s="68"/>
      <c r="F120" s="69"/>
      <c r="G120" s="66"/>
      <c r="H120" s="70"/>
      <c r="I120" s="71"/>
      <c r="J120" s="71"/>
      <c r="K120" s="34" t="s">
        <v>65</v>
      </c>
      <c r="L120" s="78">
        <v>120</v>
      </c>
      <c r="M120" s="78"/>
      <c r="N120" s="73"/>
      <c r="O120" s="80" t="s">
        <v>258</v>
      </c>
      <c r="P120" s="82">
        <v>43782.51453703704</v>
      </c>
      <c r="Q120" s="80" t="s">
        <v>1267</v>
      </c>
      <c r="R120" s="84" t="s">
        <v>1318</v>
      </c>
      <c r="S120" s="80" t="s">
        <v>264</v>
      </c>
      <c r="T120" s="80"/>
      <c r="U120" s="80"/>
      <c r="V120" s="84" t="s">
        <v>1184</v>
      </c>
      <c r="W120" s="82">
        <v>43782.51453703704</v>
      </c>
      <c r="X120" s="86">
        <v>43782</v>
      </c>
      <c r="Y120" s="88" t="s">
        <v>1387</v>
      </c>
      <c r="Z120" s="84" t="s">
        <v>1433</v>
      </c>
      <c r="AA120" s="80"/>
      <c r="AB120" s="80"/>
      <c r="AC120" s="88" t="s">
        <v>1094</v>
      </c>
      <c r="AD120" s="80"/>
      <c r="AE120" s="80" t="b">
        <v>0</v>
      </c>
      <c r="AF120" s="80">
        <v>2</v>
      </c>
      <c r="AG120" s="88" t="s">
        <v>1531</v>
      </c>
      <c r="AH120" s="80" t="b">
        <v>1</v>
      </c>
      <c r="AI120" s="80" t="s">
        <v>299</v>
      </c>
      <c r="AJ120" s="80"/>
      <c r="AK120" s="88" t="s">
        <v>1087</v>
      </c>
      <c r="AL120" s="80" t="b">
        <v>0</v>
      </c>
      <c r="AM120" s="80">
        <v>0</v>
      </c>
      <c r="AN120" s="88" t="s">
        <v>293</v>
      </c>
      <c r="AO120" s="80" t="s">
        <v>303</v>
      </c>
      <c r="AP120" s="80" t="b">
        <v>0</v>
      </c>
      <c r="AQ120" s="88" t="s">
        <v>1094</v>
      </c>
      <c r="AR120" s="80" t="s">
        <v>493</v>
      </c>
      <c r="AS120" s="80">
        <v>0</v>
      </c>
      <c r="AT120" s="80">
        <v>0</v>
      </c>
      <c r="AU120" s="80"/>
      <c r="AV120" s="80"/>
      <c r="AW120" s="80"/>
      <c r="AX120" s="80"/>
      <c r="AY120" s="80"/>
      <c r="AZ120" s="80"/>
      <c r="BA120" s="80"/>
      <c r="BB120" s="80"/>
      <c r="BC120" s="80">
        <v>1</v>
      </c>
      <c r="BD120" s="79" t="str">
        <f>REPLACE(INDEX(GroupVertices[Group],MATCH(Edges37[[#This Row],[Vertex 1]],GroupVertices[Vertex],0)),1,1,"")</f>
        <v>2</v>
      </c>
      <c r="BE120" s="79" t="str">
        <f>REPLACE(INDEX(GroupVertices[Group],MATCH(Edges37[[#This Row],[Vertex 2]],GroupVertices[Vertex],0)),1,1,"")</f>
        <v>2</v>
      </c>
      <c r="BF120" s="48"/>
      <c r="BG120" s="49"/>
      <c r="BH120" s="48"/>
      <c r="BI120" s="49"/>
      <c r="BJ120" s="48"/>
      <c r="BK120" s="49"/>
      <c r="BL120" s="48"/>
      <c r="BM120" s="49"/>
      <c r="BN120" s="48"/>
    </row>
    <row r="121" spans="1:66" ht="15">
      <c r="A121" s="65" t="s">
        <v>883</v>
      </c>
      <c r="B121" s="65" t="s">
        <v>882</v>
      </c>
      <c r="C121" s="66"/>
      <c r="D121" s="67"/>
      <c r="E121" s="68"/>
      <c r="F121" s="69"/>
      <c r="G121" s="66"/>
      <c r="H121" s="70"/>
      <c r="I121" s="71"/>
      <c r="J121" s="71"/>
      <c r="K121" s="34" t="s">
        <v>65</v>
      </c>
      <c r="L121" s="78">
        <v>121</v>
      </c>
      <c r="M121" s="78"/>
      <c r="N121" s="73"/>
      <c r="O121" s="80" t="s">
        <v>259</v>
      </c>
      <c r="P121" s="82">
        <v>43782.51453703704</v>
      </c>
      <c r="Q121" s="80" t="s">
        <v>1267</v>
      </c>
      <c r="R121" s="84" t="s">
        <v>1318</v>
      </c>
      <c r="S121" s="80" t="s">
        <v>264</v>
      </c>
      <c r="T121" s="80"/>
      <c r="U121" s="80"/>
      <c r="V121" s="84" t="s">
        <v>1184</v>
      </c>
      <c r="W121" s="82">
        <v>43782.51453703704</v>
      </c>
      <c r="X121" s="86">
        <v>43782</v>
      </c>
      <c r="Y121" s="88" t="s">
        <v>1387</v>
      </c>
      <c r="Z121" s="84" t="s">
        <v>1433</v>
      </c>
      <c r="AA121" s="80"/>
      <c r="AB121" s="80"/>
      <c r="AC121" s="88" t="s">
        <v>1094</v>
      </c>
      <c r="AD121" s="80"/>
      <c r="AE121" s="80" t="b">
        <v>0</v>
      </c>
      <c r="AF121" s="80">
        <v>2</v>
      </c>
      <c r="AG121" s="88" t="s">
        <v>1531</v>
      </c>
      <c r="AH121" s="80" t="b">
        <v>1</v>
      </c>
      <c r="AI121" s="80" t="s">
        <v>299</v>
      </c>
      <c r="AJ121" s="80"/>
      <c r="AK121" s="88" t="s">
        <v>1087</v>
      </c>
      <c r="AL121" s="80" t="b">
        <v>0</v>
      </c>
      <c r="AM121" s="80">
        <v>0</v>
      </c>
      <c r="AN121" s="88" t="s">
        <v>293</v>
      </c>
      <c r="AO121" s="80" t="s">
        <v>303</v>
      </c>
      <c r="AP121" s="80" t="b">
        <v>0</v>
      </c>
      <c r="AQ121" s="88" t="s">
        <v>1094</v>
      </c>
      <c r="AR121" s="80" t="s">
        <v>493</v>
      </c>
      <c r="AS121" s="80">
        <v>0</v>
      </c>
      <c r="AT121" s="80">
        <v>0</v>
      </c>
      <c r="AU121" s="80"/>
      <c r="AV121" s="80"/>
      <c r="AW121" s="80"/>
      <c r="AX121" s="80"/>
      <c r="AY121" s="80"/>
      <c r="AZ121" s="80"/>
      <c r="BA121" s="80"/>
      <c r="BB121" s="80"/>
      <c r="BC121" s="80">
        <v>1</v>
      </c>
      <c r="BD121" s="79" t="str">
        <f>REPLACE(INDEX(GroupVertices[Group],MATCH(Edges37[[#This Row],[Vertex 1]],GroupVertices[Vertex],0)),1,1,"")</f>
        <v>2</v>
      </c>
      <c r="BE121" s="79" t="str">
        <f>REPLACE(INDEX(GroupVertices[Group],MATCH(Edges37[[#This Row],[Vertex 2]],GroupVertices[Vertex],0)),1,1,"")</f>
        <v>2</v>
      </c>
      <c r="BF121" s="48">
        <v>0</v>
      </c>
      <c r="BG121" s="49">
        <v>0</v>
      </c>
      <c r="BH121" s="48">
        <v>0</v>
      </c>
      <c r="BI121" s="49">
        <v>0</v>
      </c>
      <c r="BJ121" s="48">
        <v>0</v>
      </c>
      <c r="BK121" s="49">
        <v>0</v>
      </c>
      <c r="BL121" s="48">
        <v>3</v>
      </c>
      <c r="BM121" s="49">
        <v>100</v>
      </c>
      <c r="BN121" s="48">
        <v>3</v>
      </c>
    </row>
    <row r="122" spans="1:66" ht="15">
      <c r="A122" s="65" t="s">
        <v>241</v>
      </c>
      <c r="B122" s="65" t="s">
        <v>1228</v>
      </c>
      <c r="C122" s="66"/>
      <c r="D122" s="67"/>
      <c r="E122" s="68"/>
      <c r="F122" s="69"/>
      <c r="G122" s="66"/>
      <c r="H122" s="70"/>
      <c r="I122" s="71"/>
      <c r="J122" s="71"/>
      <c r="K122" s="34" t="s">
        <v>65</v>
      </c>
      <c r="L122" s="78">
        <v>122</v>
      </c>
      <c r="M122" s="78"/>
      <c r="N122" s="73"/>
      <c r="O122" s="80" t="s">
        <v>258</v>
      </c>
      <c r="P122" s="82">
        <v>43677.764085648145</v>
      </c>
      <c r="Q122" s="80" t="s">
        <v>1268</v>
      </c>
      <c r="R122" s="84" t="s">
        <v>1319</v>
      </c>
      <c r="S122" s="80" t="s">
        <v>264</v>
      </c>
      <c r="T122" s="80" t="s">
        <v>1340</v>
      </c>
      <c r="U122" s="80"/>
      <c r="V122" s="84" t="s">
        <v>277</v>
      </c>
      <c r="W122" s="82">
        <v>43677.764085648145</v>
      </c>
      <c r="X122" s="86">
        <v>43677</v>
      </c>
      <c r="Y122" s="88" t="s">
        <v>1388</v>
      </c>
      <c r="Z122" s="84" t="s">
        <v>1434</v>
      </c>
      <c r="AA122" s="80"/>
      <c r="AB122" s="80"/>
      <c r="AC122" s="88" t="s">
        <v>1484</v>
      </c>
      <c r="AD122" s="80"/>
      <c r="AE122" s="80" t="b">
        <v>0</v>
      </c>
      <c r="AF122" s="80">
        <v>34</v>
      </c>
      <c r="AG122" s="88" t="s">
        <v>293</v>
      </c>
      <c r="AH122" s="80" t="b">
        <v>1</v>
      </c>
      <c r="AI122" s="80" t="s">
        <v>298</v>
      </c>
      <c r="AJ122" s="80"/>
      <c r="AK122" s="88" t="s">
        <v>1532</v>
      </c>
      <c r="AL122" s="80" t="b">
        <v>0</v>
      </c>
      <c r="AM122" s="80">
        <v>0</v>
      </c>
      <c r="AN122" s="88" t="s">
        <v>293</v>
      </c>
      <c r="AO122" s="80" t="s">
        <v>303</v>
      </c>
      <c r="AP122" s="80" t="b">
        <v>0</v>
      </c>
      <c r="AQ122" s="88" t="s">
        <v>1484</v>
      </c>
      <c r="AR122" s="80" t="s">
        <v>493</v>
      </c>
      <c r="AS122" s="80">
        <v>0</v>
      </c>
      <c r="AT122" s="80">
        <v>0</v>
      </c>
      <c r="AU122" s="80"/>
      <c r="AV122" s="80"/>
      <c r="AW122" s="80"/>
      <c r="AX122" s="80"/>
      <c r="AY122" s="80"/>
      <c r="AZ122" s="80"/>
      <c r="BA122" s="80"/>
      <c r="BB122" s="80"/>
      <c r="BC122" s="80">
        <v>1</v>
      </c>
      <c r="BD122" s="79" t="str">
        <f>REPLACE(INDEX(GroupVertices[Group],MATCH(Edges37[[#This Row],[Vertex 1]],GroupVertices[Vertex],0)),1,1,"")</f>
        <v>1</v>
      </c>
      <c r="BE122" s="79" t="str">
        <f>REPLACE(INDEX(GroupVertices[Group],MATCH(Edges37[[#This Row],[Vertex 2]],GroupVertices[Vertex],0)),1,1,"")</f>
        <v>1</v>
      </c>
      <c r="BF122" s="48"/>
      <c r="BG122" s="49"/>
      <c r="BH122" s="48"/>
      <c r="BI122" s="49"/>
      <c r="BJ122" s="48"/>
      <c r="BK122" s="49"/>
      <c r="BL122" s="48"/>
      <c r="BM122" s="49"/>
      <c r="BN122" s="48"/>
    </row>
    <row r="123" spans="1:66" ht="15">
      <c r="A123" s="65" t="s">
        <v>241</v>
      </c>
      <c r="B123" s="65" t="s">
        <v>1229</v>
      </c>
      <c r="C123" s="66"/>
      <c r="D123" s="67"/>
      <c r="E123" s="68"/>
      <c r="F123" s="69"/>
      <c r="G123" s="66"/>
      <c r="H123" s="70"/>
      <c r="I123" s="71"/>
      <c r="J123" s="71"/>
      <c r="K123" s="34" t="s">
        <v>65</v>
      </c>
      <c r="L123" s="78">
        <v>123</v>
      </c>
      <c r="M123" s="78"/>
      <c r="N123" s="73"/>
      <c r="O123" s="80" t="s">
        <v>258</v>
      </c>
      <c r="P123" s="82">
        <v>43677.764085648145</v>
      </c>
      <c r="Q123" s="80" t="s">
        <v>1268</v>
      </c>
      <c r="R123" s="84" t="s">
        <v>1319</v>
      </c>
      <c r="S123" s="80" t="s">
        <v>264</v>
      </c>
      <c r="T123" s="80" t="s">
        <v>1340</v>
      </c>
      <c r="U123" s="80"/>
      <c r="V123" s="84" t="s">
        <v>277</v>
      </c>
      <c r="W123" s="82">
        <v>43677.764085648145</v>
      </c>
      <c r="X123" s="86">
        <v>43677</v>
      </c>
      <c r="Y123" s="88" t="s">
        <v>1388</v>
      </c>
      <c r="Z123" s="84" t="s">
        <v>1434</v>
      </c>
      <c r="AA123" s="80"/>
      <c r="AB123" s="80"/>
      <c r="AC123" s="88" t="s">
        <v>1484</v>
      </c>
      <c r="AD123" s="80"/>
      <c r="AE123" s="80" t="b">
        <v>0</v>
      </c>
      <c r="AF123" s="80">
        <v>34</v>
      </c>
      <c r="AG123" s="88" t="s">
        <v>293</v>
      </c>
      <c r="AH123" s="80" t="b">
        <v>1</v>
      </c>
      <c r="AI123" s="80" t="s">
        <v>298</v>
      </c>
      <c r="AJ123" s="80"/>
      <c r="AK123" s="88" t="s">
        <v>1532</v>
      </c>
      <c r="AL123" s="80" t="b">
        <v>0</v>
      </c>
      <c r="AM123" s="80">
        <v>0</v>
      </c>
      <c r="AN123" s="88" t="s">
        <v>293</v>
      </c>
      <c r="AO123" s="80" t="s">
        <v>303</v>
      </c>
      <c r="AP123" s="80" t="b">
        <v>0</v>
      </c>
      <c r="AQ123" s="88" t="s">
        <v>1484</v>
      </c>
      <c r="AR123" s="80" t="s">
        <v>493</v>
      </c>
      <c r="AS123" s="80">
        <v>0</v>
      </c>
      <c r="AT123" s="80">
        <v>0</v>
      </c>
      <c r="AU123" s="80"/>
      <c r="AV123" s="80"/>
      <c r="AW123" s="80"/>
      <c r="AX123" s="80"/>
      <c r="AY123" s="80"/>
      <c r="AZ123" s="80"/>
      <c r="BA123" s="80"/>
      <c r="BB123" s="80"/>
      <c r="BC123" s="80">
        <v>1</v>
      </c>
      <c r="BD123" s="79" t="str">
        <f>REPLACE(INDEX(GroupVertices[Group],MATCH(Edges37[[#This Row],[Vertex 1]],GroupVertices[Vertex],0)),1,1,"")</f>
        <v>1</v>
      </c>
      <c r="BE123" s="79" t="str">
        <f>REPLACE(INDEX(GroupVertices[Group],MATCH(Edges37[[#This Row],[Vertex 2]],GroupVertices[Vertex],0)),1,1,"")</f>
        <v>1</v>
      </c>
      <c r="BF123" s="48"/>
      <c r="BG123" s="49"/>
      <c r="BH123" s="48"/>
      <c r="BI123" s="49"/>
      <c r="BJ123" s="48"/>
      <c r="BK123" s="49"/>
      <c r="BL123" s="48"/>
      <c r="BM123" s="49"/>
      <c r="BN123" s="48"/>
    </row>
    <row r="124" spans="1:66" ht="15">
      <c r="A124" s="65" t="s">
        <v>241</v>
      </c>
      <c r="B124" s="65" t="s">
        <v>1230</v>
      </c>
      <c r="C124" s="66"/>
      <c r="D124" s="67"/>
      <c r="E124" s="68"/>
      <c r="F124" s="69"/>
      <c r="G124" s="66"/>
      <c r="H124" s="70"/>
      <c r="I124" s="71"/>
      <c r="J124" s="71"/>
      <c r="K124" s="34" t="s">
        <v>65</v>
      </c>
      <c r="L124" s="78">
        <v>124</v>
      </c>
      <c r="M124" s="78"/>
      <c r="N124" s="73"/>
      <c r="O124" s="80" t="s">
        <v>258</v>
      </c>
      <c r="P124" s="82">
        <v>43677.764085648145</v>
      </c>
      <c r="Q124" s="80" t="s">
        <v>1268</v>
      </c>
      <c r="R124" s="84" t="s">
        <v>1319</v>
      </c>
      <c r="S124" s="80" t="s">
        <v>264</v>
      </c>
      <c r="T124" s="80" t="s">
        <v>1340</v>
      </c>
      <c r="U124" s="80"/>
      <c r="V124" s="84" t="s">
        <v>277</v>
      </c>
      <c r="W124" s="82">
        <v>43677.764085648145</v>
      </c>
      <c r="X124" s="86">
        <v>43677</v>
      </c>
      <c r="Y124" s="88" t="s">
        <v>1388</v>
      </c>
      <c r="Z124" s="84" t="s">
        <v>1434</v>
      </c>
      <c r="AA124" s="80"/>
      <c r="AB124" s="80"/>
      <c r="AC124" s="88" t="s">
        <v>1484</v>
      </c>
      <c r="AD124" s="80"/>
      <c r="AE124" s="80" t="b">
        <v>0</v>
      </c>
      <c r="AF124" s="80">
        <v>34</v>
      </c>
      <c r="AG124" s="88" t="s">
        <v>293</v>
      </c>
      <c r="AH124" s="80" t="b">
        <v>1</v>
      </c>
      <c r="AI124" s="80" t="s">
        <v>298</v>
      </c>
      <c r="AJ124" s="80"/>
      <c r="AK124" s="88" t="s">
        <v>1532</v>
      </c>
      <c r="AL124" s="80" t="b">
        <v>0</v>
      </c>
      <c r="AM124" s="80">
        <v>0</v>
      </c>
      <c r="AN124" s="88" t="s">
        <v>293</v>
      </c>
      <c r="AO124" s="80" t="s">
        <v>303</v>
      </c>
      <c r="AP124" s="80" t="b">
        <v>0</v>
      </c>
      <c r="AQ124" s="88" t="s">
        <v>1484</v>
      </c>
      <c r="AR124" s="80" t="s">
        <v>493</v>
      </c>
      <c r="AS124" s="80">
        <v>0</v>
      </c>
      <c r="AT124" s="80">
        <v>0</v>
      </c>
      <c r="AU124" s="80"/>
      <c r="AV124" s="80"/>
      <c r="AW124" s="80"/>
      <c r="AX124" s="80"/>
      <c r="AY124" s="80"/>
      <c r="AZ124" s="80"/>
      <c r="BA124" s="80"/>
      <c r="BB124" s="80"/>
      <c r="BC124" s="80">
        <v>1</v>
      </c>
      <c r="BD124" s="79" t="str">
        <f>REPLACE(INDEX(GroupVertices[Group],MATCH(Edges37[[#This Row],[Vertex 1]],GroupVertices[Vertex],0)),1,1,"")</f>
        <v>1</v>
      </c>
      <c r="BE124" s="79" t="str">
        <f>REPLACE(INDEX(GroupVertices[Group],MATCH(Edges37[[#This Row],[Vertex 2]],GroupVertices[Vertex],0)),1,1,"")</f>
        <v>1</v>
      </c>
      <c r="BF124" s="48"/>
      <c r="BG124" s="49"/>
      <c r="BH124" s="48"/>
      <c r="BI124" s="49"/>
      <c r="BJ124" s="48"/>
      <c r="BK124" s="49"/>
      <c r="BL124" s="48"/>
      <c r="BM124" s="49"/>
      <c r="BN124" s="48"/>
    </row>
    <row r="125" spans="1:66" ht="15">
      <c r="A125" s="65" t="s">
        <v>241</v>
      </c>
      <c r="B125" s="65" t="s">
        <v>1231</v>
      </c>
      <c r="C125" s="66"/>
      <c r="D125" s="67"/>
      <c r="E125" s="68"/>
      <c r="F125" s="69"/>
      <c r="G125" s="66"/>
      <c r="H125" s="70"/>
      <c r="I125" s="71"/>
      <c r="J125" s="71"/>
      <c r="K125" s="34" t="s">
        <v>65</v>
      </c>
      <c r="L125" s="78">
        <v>125</v>
      </c>
      <c r="M125" s="78"/>
      <c r="N125" s="73"/>
      <c r="O125" s="80" t="s">
        <v>258</v>
      </c>
      <c r="P125" s="82">
        <v>43677.764085648145</v>
      </c>
      <c r="Q125" s="80" t="s">
        <v>1268</v>
      </c>
      <c r="R125" s="84" t="s">
        <v>1319</v>
      </c>
      <c r="S125" s="80" t="s">
        <v>264</v>
      </c>
      <c r="T125" s="80" t="s">
        <v>1340</v>
      </c>
      <c r="U125" s="80"/>
      <c r="V125" s="84" t="s">
        <v>277</v>
      </c>
      <c r="W125" s="82">
        <v>43677.764085648145</v>
      </c>
      <c r="X125" s="86">
        <v>43677</v>
      </c>
      <c r="Y125" s="88" t="s">
        <v>1388</v>
      </c>
      <c r="Z125" s="84" t="s">
        <v>1434</v>
      </c>
      <c r="AA125" s="80"/>
      <c r="AB125" s="80"/>
      <c r="AC125" s="88" t="s">
        <v>1484</v>
      </c>
      <c r="AD125" s="80"/>
      <c r="AE125" s="80" t="b">
        <v>0</v>
      </c>
      <c r="AF125" s="80">
        <v>34</v>
      </c>
      <c r="AG125" s="88" t="s">
        <v>293</v>
      </c>
      <c r="AH125" s="80" t="b">
        <v>1</v>
      </c>
      <c r="AI125" s="80" t="s">
        <v>298</v>
      </c>
      <c r="AJ125" s="80"/>
      <c r="AK125" s="88" t="s">
        <v>1532</v>
      </c>
      <c r="AL125" s="80" t="b">
        <v>0</v>
      </c>
      <c r="AM125" s="80">
        <v>0</v>
      </c>
      <c r="AN125" s="88" t="s">
        <v>293</v>
      </c>
      <c r="AO125" s="80" t="s">
        <v>303</v>
      </c>
      <c r="AP125" s="80" t="b">
        <v>0</v>
      </c>
      <c r="AQ125" s="88" t="s">
        <v>1484</v>
      </c>
      <c r="AR125" s="80" t="s">
        <v>493</v>
      </c>
      <c r="AS125" s="80">
        <v>0</v>
      </c>
      <c r="AT125" s="80">
        <v>0</v>
      </c>
      <c r="AU125" s="80"/>
      <c r="AV125" s="80"/>
      <c r="AW125" s="80"/>
      <c r="AX125" s="80"/>
      <c r="AY125" s="80"/>
      <c r="AZ125" s="80"/>
      <c r="BA125" s="80"/>
      <c r="BB125" s="80"/>
      <c r="BC125" s="80">
        <v>1</v>
      </c>
      <c r="BD125" s="79" t="str">
        <f>REPLACE(INDEX(GroupVertices[Group],MATCH(Edges37[[#This Row],[Vertex 1]],GroupVertices[Vertex],0)),1,1,"")</f>
        <v>1</v>
      </c>
      <c r="BE125" s="79" t="str">
        <f>REPLACE(INDEX(GroupVertices[Group],MATCH(Edges37[[#This Row],[Vertex 2]],GroupVertices[Vertex],0)),1,1,"")</f>
        <v>1</v>
      </c>
      <c r="BF125" s="48"/>
      <c r="BG125" s="49"/>
      <c r="BH125" s="48"/>
      <c r="BI125" s="49"/>
      <c r="BJ125" s="48"/>
      <c r="BK125" s="49"/>
      <c r="BL125" s="48"/>
      <c r="BM125" s="49"/>
      <c r="BN125" s="48"/>
    </row>
    <row r="126" spans="1:66" ht="15">
      <c r="A126" s="65" t="s">
        <v>241</v>
      </c>
      <c r="B126" s="65" t="s">
        <v>555</v>
      </c>
      <c r="C126" s="66"/>
      <c r="D126" s="67"/>
      <c r="E126" s="68"/>
      <c r="F126" s="69"/>
      <c r="G126" s="66"/>
      <c r="H126" s="70"/>
      <c r="I126" s="71"/>
      <c r="J126" s="71"/>
      <c r="K126" s="34" t="s">
        <v>65</v>
      </c>
      <c r="L126" s="78">
        <v>126</v>
      </c>
      <c r="M126" s="78"/>
      <c r="N126" s="73"/>
      <c r="O126" s="80" t="s">
        <v>258</v>
      </c>
      <c r="P126" s="82">
        <v>43726.738217592596</v>
      </c>
      <c r="Q126" s="80" t="s">
        <v>1269</v>
      </c>
      <c r="R126" s="80"/>
      <c r="S126" s="80"/>
      <c r="T126" s="80" t="s">
        <v>1341</v>
      </c>
      <c r="U126" s="84" t="s">
        <v>1374</v>
      </c>
      <c r="V126" s="84" t="s">
        <v>1374</v>
      </c>
      <c r="W126" s="82">
        <v>43726.738217592596</v>
      </c>
      <c r="X126" s="86">
        <v>43726</v>
      </c>
      <c r="Y126" s="88" t="s">
        <v>1389</v>
      </c>
      <c r="Z126" s="84" t="s">
        <v>1435</v>
      </c>
      <c r="AA126" s="80"/>
      <c r="AB126" s="80"/>
      <c r="AC126" s="88" t="s">
        <v>1485</v>
      </c>
      <c r="AD126" s="88" t="s">
        <v>1511</v>
      </c>
      <c r="AE126" s="80" t="b">
        <v>0</v>
      </c>
      <c r="AF126" s="80">
        <v>3</v>
      </c>
      <c r="AG126" s="88" t="s">
        <v>295</v>
      </c>
      <c r="AH126" s="80" t="b">
        <v>0</v>
      </c>
      <c r="AI126" s="80" t="s">
        <v>298</v>
      </c>
      <c r="AJ126" s="80"/>
      <c r="AK126" s="88" t="s">
        <v>293</v>
      </c>
      <c r="AL126" s="80" t="b">
        <v>0</v>
      </c>
      <c r="AM126" s="80">
        <v>0</v>
      </c>
      <c r="AN126" s="88" t="s">
        <v>293</v>
      </c>
      <c r="AO126" s="80" t="s">
        <v>303</v>
      </c>
      <c r="AP126" s="80" t="b">
        <v>0</v>
      </c>
      <c r="AQ126" s="88" t="s">
        <v>1511</v>
      </c>
      <c r="AR126" s="80" t="s">
        <v>493</v>
      </c>
      <c r="AS126" s="80">
        <v>0</v>
      </c>
      <c r="AT126" s="80">
        <v>0</v>
      </c>
      <c r="AU126" s="80"/>
      <c r="AV126" s="80"/>
      <c r="AW126" s="80"/>
      <c r="AX126" s="80"/>
      <c r="AY126" s="80"/>
      <c r="AZ126" s="80"/>
      <c r="BA126" s="80"/>
      <c r="BB126" s="80"/>
      <c r="BC126" s="80">
        <v>1</v>
      </c>
      <c r="BD126" s="79" t="str">
        <f>REPLACE(INDEX(GroupVertices[Group],MATCH(Edges37[[#This Row],[Vertex 1]],GroupVertices[Vertex],0)),1,1,"")</f>
        <v>1</v>
      </c>
      <c r="BE126" s="79" t="str">
        <f>REPLACE(INDEX(GroupVertices[Group],MATCH(Edges37[[#This Row],[Vertex 2]],GroupVertices[Vertex],0)),1,1,"")</f>
        <v>1</v>
      </c>
      <c r="BF126" s="48"/>
      <c r="BG126" s="49"/>
      <c r="BH126" s="48"/>
      <c r="BI126" s="49"/>
      <c r="BJ126" s="48"/>
      <c r="BK126" s="49"/>
      <c r="BL126" s="48"/>
      <c r="BM126" s="49"/>
      <c r="BN126" s="48"/>
    </row>
    <row r="127" spans="1:66" ht="15">
      <c r="A127" s="65" t="s">
        <v>241</v>
      </c>
      <c r="B127" s="65" t="s">
        <v>1232</v>
      </c>
      <c r="C127" s="66"/>
      <c r="D127" s="67"/>
      <c r="E127" s="68"/>
      <c r="F127" s="69"/>
      <c r="G127" s="66"/>
      <c r="H127" s="70"/>
      <c r="I127" s="71"/>
      <c r="J127" s="71"/>
      <c r="K127" s="34" t="s">
        <v>65</v>
      </c>
      <c r="L127" s="78">
        <v>127</v>
      </c>
      <c r="M127" s="78"/>
      <c r="N127" s="73"/>
      <c r="O127" s="80" t="s">
        <v>258</v>
      </c>
      <c r="P127" s="82">
        <v>43677.764085648145</v>
      </c>
      <c r="Q127" s="80" t="s">
        <v>1268</v>
      </c>
      <c r="R127" s="84" t="s">
        <v>1319</v>
      </c>
      <c r="S127" s="80" t="s">
        <v>264</v>
      </c>
      <c r="T127" s="80" t="s">
        <v>1340</v>
      </c>
      <c r="U127" s="80"/>
      <c r="V127" s="84" t="s">
        <v>277</v>
      </c>
      <c r="W127" s="82">
        <v>43677.764085648145</v>
      </c>
      <c r="X127" s="86">
        <v>43677</v>
      </c>
      <c r="Y127" s="88" t="s">
        <v>1388</v>
      </c>
      <c r="Z127" s="84" t="s">
        <v>1434</v>
      </c>
      <c r="AA127" s="80"/>
      <c r="AB127" s="80"/>
      <c r="AC127" s="88" t="s">
        <v>1484</v>
      </c>
      <c r="AD127" s="80"/>
      <c r="AE127" s="80" t="b">
        <v>0</v>
      </c>
      <c r="AF127" s="80">
        <v>34</v>
      </c>
      <c r="AG127" s="88" t="s">
        <v>293</v>
      </c>
      <c r="AH127" s="80" t="b">
        <v>1</v>
      </c>
      <c r="AI127" s="80" t="s">
        <v>298</v>
      </c>
      <c r="AJ127" s="80"/>
      <c r="AK127" s="88" t="s">
        <v>1532</v>
      </c>
      <c r="AL127" s="80" t="b">
        <v>0</v>
      </c>
      <c r="AM127" s="80">
        <v>0</v>
      </c>
      <c r="AN127" s="88" t="s">
        <v>293</v>
      </c>
      <c r="AO127" s="80" t="s">
        <v>303</v>
      </c>
      <c r="AP127" s="80" t="b">
        <v>0</v>
      </c>
      <c r="AQ127" s="88" t="s">
        <v>1484</v>
      </c>
      <c r="AR127" s="80" t="s">
        <v>493</v>
      </c>
      <c r="AS127" s="80">
        <v>0</v>
      </c>
      <c r="AT127" s="80">
        <v>0</v>
      </c>
      <c r="AU127" s="80"/>
      <c r="AV127" s="80"/>
      <c r="AW127" s="80"/>
      <c r="AX127" s="80"/>
      <c r="AY127" s="80"/>
      <c r="AZ127" s="80"/>
      <c r="BA127" s="80"/>
      <c r="BB127" s="80"/>
      <c r="BC127" s="80">
        <v>2</v>
      </c>
      <c r="BD127" s="79" t="str">
        <f>REPLACE(INDEX(GroupVertices[Group],MATCH(Edges37[[#This Row],[Vertex 1]],GroupVertices[Vertex],0)),1,1,"")</f>
        <v>1</v>
      </c>
      <c r="BE127" s="79" t="str">
        <f>REPLACE(INDEX(GroupVertices[Group],MATCH(Edges37[[#This Row],[Vertex 2]],GroupVertices[Vertex],0)),1,1,"")</f>
        <v>1</v>
      </c>
      <c r="BF127" s="48"/>
      <c r="BG127" s="49"/>
      <c r="BH127" s="48"/>
      <c r="BI127" s="49"/>
      <c r="BJ127" s="48"/>
      <c r="BK127" s="49"/>
      <c r="BL127" s="48"/>
      <c r="BM127" s="49"/>
      <c r="BN127" s="48"/>
    </row>
    <row r="128" spans="1:66" ht="15">
      <c r="A128" s="65" t="s">
        <v>241</v>
      </c>
      <c r="B128" s="65" t="s">
        <v>1232</v>
      </c>
      <c r="C128" s="66"/>
      <c r="D128" s="67"/>
      <c r="E128" s="68"/>
      <c r="F128" s="69"/>
      <c r="G128" s="66"/>
      <c r="H128" s="70"/>
      <c r="I128" s="71"/>
      <c r="J128" s="71"/>
      <c r="K128" s="34" t="s">
        <v>65</v>
      </c>
      <c r="L128" s="78">
        <v>128</v>
      </c>
      <c r="M128" s="78"/>
      <c r="N128" s="73"/>
      <c r="O128" s="80" t="s">
        <v>258</v>
      </c>
      <c r="P128" s="82">
        <v>43727.374375</v>
      </c>
      <c r="Q128" s="80" t="s">
        <v>1270</v>
      </c>
      <c r="R128" s="80"/>
      <c r="S128" s="80"/>
      <c r="T128" s="80" t="s">
        <v>1342</v>
      </c>
      <c r="U128" s="84" t="s">
        <v>1375</v>
      </c>
      <c r="V128" s="84" t="s">
        <v>1375</v>
      </c>
      <c r="W128" s="82">
        <v>43727.374375</v>
      </c>
      <c r="X128" s="86">
        <v>43727</v>
      </c>
      <c r="Y128" s="88" t="s">
        <v>1390</v>
      </c>
      <c r="Z128" s="84" t="s">
        <v>1436</v>
      </c>
      <c r="AA128" s="80"/>
      <c r="AB128" s="80"/>
      <c r="AC128" s="88" t="s">
        <v>1486</v>
      </c>
      <c r="AD128" s="88" t="s">
        <v>1485</v>
      </c>
      <c r="AE128" s="80" t="b">
        <v>0</v>
      </c>
      <c r="AF128" s="80">
        <v>4</v>
      </c>
      <c r="AG128" s="88" t="s">
        <v>295</v>
      </c>
      <c r="AH128" s="80" t="b">
        <v>0</v>
      </c>
      <c r="AI128" s="80" t="s">
        <v>298</v>
      </c>
      <c r="AJ128" s="80"/>
      <c r="AK128" s="88" t="s">
        <v>293</v>
      </c>
      <c r="AL128" s="80" t="b">
        <v>0</v>
      </c>
      <c r="AM128" s="80">
        <v>0</v>
      </c>
      <c r="AN128" s="88" t="s">
        <v>293</v>
      </c>
      <c r="AO128" s="80" t="s">
        <v>303</v>
      </c>
      <c r="AP128" s="80" t="b">
        <v>0</v>
      </c>
      <c r="AQ128" s="88" t="s">
        <v>1485</v>
      </c>
      <c r="AR128" s="80" t="s">
        <v>493</v>
      </c>
      <c r="AS128" s="80">
        <v>0</v>
      </c>
      <c r="AT128" s="80">
        <v>0</v>
      </c>
      <c r="AU128" s="80"/>
      <c r="AV128" s="80"/>
      <c r="AW128" s="80"/>
      <c r="AX128" s="80"/>
      <c r="AY128" s="80"/>
      <c r="AZ128" s="80"/>
      <c r="BA128" s="80"/>
      <c r="BB128" s="80"/>
      <c r="BC128" s="80">
        <v>2</v>
      </c>
      <c r="BD128" s="79" t="str">
        <f>REPLACE(INDEX(GroupVertices[Group],MATCH(Edges37[[#This Row],[Vertex 1]],GroupVertices[Vertex],0)),1,1,"")</f>
        <v>1</v>
      </c>
      <c r="BE128" s="79" t="str">
        <f>REPLACE(INDEX(GroupVertices[Group],MATCH(Edges37[[#This Row],[Vertex 2]],GroupVertices[Vertex],0)),1,1,"")</f>
        <v>1</v>
      </c>
      <c r="BF128" s="48"/>
      <c r="BG128" s="49"/>
      <c r="BH128" s="48"/>
      <c r="BI128" s="49"/>
      <c r="BJ128" s="48"/>
      <c r="BK128" s="49"/>
      <c r="BL128" s="48"/>
      <c r="BM128" s="49"/>
      <c r="BN128" s="48"/>
    </row>
    <row r="129" spans="1:66" ht="15">
      <c r="A129" s="65" t="s">
        <v>241</v>
      </c>
      <c r="B129" s="65" t="s">
        <v>1233</v>
      </c>
      <c r="C129" s="66"/>
      <c r="D129" s="67"/>
      <c r="E129" s="68"/>
      <c r="F129" s="69"/>
      <c r="G129" s="66"/>
      <c r="H129" s="70"/>
      <c r="I129" s="71"/>
      <c r="J129" s="71"/>
      <c r="K129" s="34" t="s">
        <v>65</v>
      </c>
      <c r="L129" s="78">
        <v>129</v>
      </c>
      <c r="M129" s="78"/>
      <c r="N129" s="73"/>
      <c r="O129" s="80" t="s">
        <v>258</v>
      </c>
      <c r="P129" s="82">
        <v>43677.764085648145</v>
      </c>
      <c r="Q129" s="80" t="s">
        <v>1268</v>
      </c>
      <c r="R129" s="84" t="s">
        <v>1319</v>
      </c>
      <c r="S129" s="80" t="s">
        <v>264</v>
      </c>
      <c r="T129" s="80" t="s">
        <v>1340</v>
      </c>
      <c r="U129" s="80"/>
      <c r="V129" s="84" t="s">
        <v>277</v>
      </c>
      <c r="W129" s="82">
        <v>43677.764085648145</v>
      </c>
      <c r="X129" s="86">
        <v>43677</v>
      </c>
      <c r="Y129" s="88" t="s">
        <v>1388</v>
      </c>
      <c r="Z129" s="84" t="s">
        <v>1434</v>
      </c>
      <c r="AA129" s="80"/>
      <c r="AB129" s="80"/>
      <c r="AC129" s="88" t="s">
        <v>1484</v>
      </c>
      <c r="AD129" s="80"/>
      <c r="AE129" s="80" t="b">
        <v>0</v>
      </c>
      <c r="AF129" s="80">
        <v>34</v>
      </c>
      <c r="AG129" s="88" t="s">
        <v>293</v>
      </c>
      <c r="AH129" s="80" t="b">
        <v>1</v>
      </c>
      <c r="AI129" s="80" t="s">
        <v>298</v>
      </c>
      <c r="AJ129" s="80"/>
      <c r="AK129" s="88" t="s">
        <v>1532</v>
      </c>
      <c r="AL129" s="80" t="b">
        <v>0</v>
      </c>
      <c r="AM129" s="80">
        <v>0</v>
      </c>
      <c r="AN129" s="88" t="s">
        <v>293</v>
      </c>
      <c r="AO129" s="80" t="s">
        <v>303</v>
      </c>
      <c r="AP129" s="80" t="b">
        <v>0</v>
      </c>
      <c r="AQ129" s="88" t="s">
        <v>1484</v>
      </c>
      <c r="AR129" s="80" t="s">
        <v>493</v>
      </c>
      <c r="AS129" s="80">
        <v>0</v>
      </c>
      <c r="AT129" s="80">
        <v>0</v>
      </c>
      <c r="AU129" s="80"/>
      <c r="AV129" s="80"/>
      <c r="AW129" s="80"/>
      <c r="AX129" s="80"/>
      <c r="AY129" s="80"/>
      <c r="AZ129" s="80"/>
      <c r="BA129" s="80"/>
      <c r="BB129" s="80"/>
      <c r="BC129" s="80">
        <v>4</v>
      </c>
      <c r="BD129" s="79" t="str">
        <f>REPLACE(INDEX(GroupVertices[Group],MATCH(Edges37[[#This Row],[Vertex 1]],GroupVertices[Vertex],0)),1,1,"")</f>
        <v>1</v>
      </c>
      <c r="BE129" s="79" t="str">
        <f>REPLACE(INDEX(GroupVertices[Group],MATCH(Edges37[[#This Row],[Vertex 2]],GroupVertices[Vertex],0)),1,1,"")</f>
        <v>1</v>
      </c>
      <c r="BF129" s="48"/>
      <c r="BG129" s="49"/>
      <c r="BH129" s="48"/>
      <c r="BI129" s="49"/>
      <c r="BJ129" s="48"/>
      <c r="BK129" s="49"/>
      <c r="BL129" s="48"/>
      <c r="BM129" s="49"/>
      <c r="BN129" s="48"/>
    </row>
    <row r="130" spans="1:66" ht="15">
      <c r="A130" s="65" t="s">
        <v>241</v>
      </c>
      <c r="B130" s="65" t="s">
        <v>1233</v>
      </c>
      <c r="C130" s="66"/>
      <c r="D130" s="67"/>
      <c r="E130" s="68"/>
      <c r="F130" s="69"/>
      <c r="G130" s="66"/>
      <c r="H130" s="70"/>
      <c r="I130" s="71"/>
      <c r="J130" s="71"/>
      <c r="K130" s="34" t="s">
        <v>65</v>
      </c>
      <c r="L130" s="78">
        <v>130</v>
      </c>
      <c r="M130" s="78"/>
      <c r="N130" s="73"/>
      <c r="O130" s="80" t="s">
        <v>258</v>
      </c>
      <c r="P130" s="82">
        <v>43696.384467592594</v>
      </c>
      <c r="Q130" s="80" t="s">
        <v>1271</v>
      </c>
      <c r="R130" s="84" t="s">
        <v>1320</v>
      </c>
      <c r="S130" s="80" t="s">
        <v>264</v>
      </c>
      <c r="T130" s="80" t="s">
        <v>1343</v>
      </c>
      <c r="U130" s="80"/>
      <c r="V130" s="84" t="s">
        <v>277</v>
      </c>
      <c r="W130" s="82">
        <v>43696.384467592594</v>
      </c>
      <c r="X130" s="86">
        <v>43696</v>
      </c>
      <c r="Y130" s="88" t="s">
        <v>1391</v>
      </c>
      <c r="Z130" s="84" t="s">
        <v>1437</v>
      </c>
      <c r="AA130" s="80"/>
      <c r="AB130" s="80"/>
      <c r="AC130" s="88" t="s">
        <v>1487</v>
      </c>
      <c r="AD130" s="88" t="s">
        <v>1491</v>
      </c>
      <c r="AE130" s="80" t="b">
        <v>0</v>
      </c>
      <c r="AF130" s="80">
        <v>3</v>
      </c>
      <c r="AG130" s="88" t="s">
        <v>295</v>
      </c>
      <c r="AH130" s="80" t="b">
        <v>1</v>
      </c>
      <c r="AI130" s="80" t="s">
        <v>298</v>
      </c>
      <c r="AJ130" s="80"/>
      <c r="AK130" s="88" t="s">
        <v>1533</v>
      </c>
      <c r="AL130" s="80" t="b">
        <v>0</v>
      </c>
      <c r="AM130" s="80">
        <v>0</v>
      </c>
      <c r="AN130" s="88" t="s">
        <v>293</v>
      </c>
      <c r="AO130" s="80" t="s">
        <v>303</v>
      </c>
      <c r="AP130" s="80" t="b">
        <v>0</v>
      </c>
      <c r="AQ130" s="88" t="s">
        <v>1491</v>
      </c>
      <c r="AR130" s="80" t="s">
        <v>493</v>
      </c>
      <c r="AS130" s="80">
        <v>0</v>
      </c>
      <c r="AT130" s="80">
        <v>0</v>
      </c>
      <c r="AU130" s="80"/>
      <c r="AV130" s="80"/>
      <c r="AW130" s="80"/>
      <c r="AX130" s="80"/>
      <c r="AY130" s="80"/>
      <c r="AZ130" s="80"/>
      <c r="BA130" s="80"/>
      <c r="BB130" s="80"/>
      <c r="BC130" s="80">
        <v>4</v>
      </c>
      <c r="BD130" s="79" t="str">
        <f>REPLACE(INDEX(GroupVertices[Group],MATCH(Edges37[[#This Row],[Vertex 1]],GroupVertices[Vertex],0)),1,1,"")</f>
        <v>1</v>
      </c>
      <c r="BE130" s="79" t="str">
        <f>REPLACE(INDEX(GroupVertices[Group],MATCH(Edges37[[#This Row],[Vertex 2]],GroupVertices[Vertex],0)),1,1,"")</f>
        <v>1</v>
      </c>
      <c r="BF130" s="48"/>
      <c r="BG130" s="49"/>
      <c r="BH130" s="48"/>
      <c r="BI130" s="49"/>
      <c r="BJ130" s="48"/>
      <c r="BK130" s="49"/>
      <c r="BL130" s="48"/>
      <c r="BM130" s="49"/>
      <c r="BN130" s="48"/>
    </row>
    <row r="131" spans="1:66" ht="15">
      <c r="A131" s="65" t="s">
        <v>241</v>
      </c>
      <c r="B131" s="65" t="s">
        <v>1233</v>
      </c>
      <c r="C131" s="66"/>
      <c r="D131" s="67"/>
      <c r="E131" s="68"/>
      <c r="F131" s="69"/>
      <c r="G131" s="66"/>
      <c r="H131" s="70"/>
      <c r="I131" s="71"/>
      <c r="J131" s="71"/>
      <c r="K131" s="34" t="s">
        <v>65</v>
      </c>
      <c r="L131" s="78">
        <v>131</v>
      </c>
      <c r="M131" s="78"/>
      <c r="N131" s="73"/>
      <c r="O131" s="80" t="s">
        <v>258</v>
      </c>
      <c r="P131" s="82">
        <v>43727.374375</v>
      </c>
      <c r="Q131" s="80" t="s">
        <v>1270</v>
      </c>
      <c r="R131" s="80"/>
      <c r="S131" s="80"/>
      <c r="T131" s="80" t="s">
        <v>1342</v>
      </c>
      <c r="U131" s="84" t="s">
        <v>1375</v>
      </c>
      <c r="V131" s="84" t="s">
        <v>1375</v>
      </c>
      <c r="W131" s="82">
        <v>43727.374375</v>
      </c>
      <c r="X131" s="86">
        <v>43727</v>
      </c>
      <c r="Y131" s="88" t="s">
        <v>1390</v>
      </c>
      <c r="Z131" s="84" t="s">
        <v>1436</v>
      </c>
      <c r="AA131" s="80"/>
      <c r="AB131" s="80"/>
      <c r="AC131" s="88" t="s">
        <v>1486</v>
      </c>
      <c r="AD131" s="88" t="s">
        <v>1485</v>
      </c>
      <c r="AE131" s="80" t="b">
        <v>0</v>
      </c>
      <c r="AF131" s="80">
        <v>4</v>
      </c>
      <c r="AG131" s="88" t="s">
        <v>295</v>
      </c>
      <c r="AH131" s="80" t="b">
        <v>0</v>
      </c>
      <c r="AI131" s="80" t="s">
        <v>298</v>
      </c>
      <c r="AJ131" s="80"/>
      <c r="AK131" s="88" t="s">
        <v>293</v>
      </c>
      <c r="AL131" s="80" t="b">
        <v>0</v>
      </c>
      <c r="AM131" s="80">
        <v>0</v>
      </c>
      <c r="AN131" s="88" t="s">
        <v>293</v>
      </c>
      <c r="AO131" s="80" t="s">
        <v>303</v>
      </c>
      <c r="AP131" s="80" t="b">
        <v>0</v>
      </c>
      <c r="AQ131" s="88" t="s">
        <v>1485</v>
      </c>
      <c r="AR131" s="80" t="s">
        <v>493</v>
      </c>
      <c r="AS131" s="80">
        <v>0</v>
      </c>
      <c r="AT131" s="80">
        <v>0</v>
      </c>
      <c r="AU131" s="80"/>
      <c r="AV131" s="80"/>
      <c r="AW131" s="80"/>
      <c r="AX131" s="80"/>
      <c r="AY131" s="80"/>
      <c r="AZ131" s="80"/>
      <c r="BA131" s="80"/>
      <c r="BB131" s="80"/>
      <c r="BC131" s="80">
        <v>4</v>
      </c>
      <c r="BD131" s="79" t="str">
        <f>REPLACE(INDEX(GroupVertices[Group],MATCH(Edges37[[#This Row],[Vertex 1]],GroupVertices[Vertex],0)),1,1,"")</f>
        <v>1</v>
      </c>
      <c r="BE131" s="79" t="str">
        <f>REPLACE(INDEX(GroupVertices[Group],MATCH(Edges37[[#This Row],[Vertex 2]],GroupVertices[Vertex],0)),1,1,"")</f>
        <v>1</v>
      </c>
      <c r="BF131" s="48"/>
      <c r="BG131" s="49"/>
      <c r="BH131" s="48"/>
      <c r="BI131" s="49"/>
      <c r="BJ131" s="48"/>
      <c r="BK131" s="49"/>
      <c r="BL131" s="48"/>
      <c r="BM131" s="49"/>
      <c r="BN131" s="48"/>
    </row>
    <row r="132" spans="1:66" ht="15">
      <c r="A132" s="65" t="s">
        <v>241</v>
      </c>
      <c r="B132" s="65" t="s">
        <v>1233</v>
      </c>
      <c r="C132" s="66"/>
      <c r="D132" s="67"/>
      <c r="E132" s="68"/>
      <c r="F132" s="69"/>
      <c r="G132" s="66"/>
      <c r="H132" s="70"/>
      <c r="I132" s="71"/>
      <c r="J132" s="71"/>
      <c r="K132" s="34" t="s">
        <v>65</v>
      </c>
      <c r="L132" s="78">
        <v>132</v>
      </c>
      <c r="M132" s="78"/>
      <c r="N132" s="73"/>
      <c r="O132" s="80" t="s">
        <v>258</v>
      </c>
      <c r="P132" s="82">
        <v>43727.374375</v>
      </c>
      <c r="Q132" s="80" t="s">
        <v>1272</v>
      </c>
      <c r="R132" s="80"/>
      <c r="S132" s="80"/>
      <c r="T132" s="80" t="s">
        <v>1344</v>
      </c>
      <c r="U132" s="80"/>
      <c r="V132" s="84" t="s">
        <v>277</v>
      </c>
      <c r="W132" s="82">
        <v>43727.374375</v>
      </c>
      <c r="X132" s="86">
        <v>43727</v>
      </c>
      <c r="Y132" s="88" t="s">
        <v>1390</v>
      </c>
      <c r="Z132" s="84" t="s">
        <v>1438</v>
      </c>
      <c r="AA132" s="80"/>
      <c r="AB132" s="80"/>
      <c r="AC132" s="88" t="s">
        <v>1488</v>
      </c>
      <c r="AD132" s="88" t="s">
        <v>1486</v>
      </c>
      <c r="AE132" s="80" t="b">
        <v>0</v>
      </c>
      <c r="AF132" s="80">
        <v>4</v>
      </c>
      <c r="AG132" s="88" t="s">
        <v>295</v>
      </c>
      <c r="AH132" s="80" t="b">
        <v>0</v>
      </c>
      <c r="AI132" s="80" t="s">
        <v>298</v>
      </c>
      <c r="AJ132" s="80"/>
      <c r="AK132" s="88" t="s">
        <v>293</v>
      </c>
      <c r="AL132" s="80" t="b">
        <v>0</v>
      </c>
      <c r="AM132" s="80">
        <v>0</v>
      </c>
      <c r="AN132" s="88" t="s">
        <v>293</v>
      </c>
      <c r="AO132" s="80" t="s">
        <v>303</v>
      </c>
      <c r="AP132" s="80" t="b">
        <v>0</v>
      </c>
      <c r="AQ132" s="88" t="s">
        <v>1486</v>
      </c>
      <c r="AR132" s="80" t="s">
        <v>493</v>
      </c>
      <c r="AS132" s="80">
        <v>0</v>
      </c>
      <c r="AT132" s="80">
        <v>0</v>
      </c>
      <c r="AU132" s="80"/>
      <c r="AV132" s="80"/>
      <c r="AW132" s="80"/>
      <c r="AX132" s="80"/>
      <c r="AY132" s="80"/>
      <c r="AZ132" s="80"/>
      <c r="BA132" s="80"/>
      <c r="BB132" s="80"/>
      <c r="BC132" s="80">
        <v>4</v>
      </c>
      <c r="BD132" s="79" t="str">
        <f>REPLACE(INDEX(GroupVertices[Group],MATCH(Edges37[[#This Row],[Vertex 1]],GroupVertices[Vertex],0)),1,1,"")</f>
        <v>1</v>
      </c>
      <c r="BE132" s="79" t="str">
        <f>REPLACE(INDEX(GroupVertices[Group],MATCH(Edges37[[#This Row],[Vertex 2]],GroupVertices[Vertex],0)),1,1,"")</f>
        <v>1</v>
      </c>
      <c r="BF132" s="48"/>
      <c r="BG132" s="49"/>
      <c r="BH132" s="48"/>
      <c r="BI132" s="49"/>
      <c r="BJ132" s="48"/>
      <c r="BK132" s="49"/>
      <c r="BL132" s="48"/>
      <c r="BM132" s="49"/>
      <c r="BN132" s="48"/>
    </row>
    <row r="133" spans="1:66" ht="15">
      <c r="A133" s="65" t="s">
        <v>241</v>
      </c>
      <c r="B133" s="65" t="s">
        <v>1234</v>
      </c>
      <c r="C133" s="66"/>
      <c r="D133" s="67"/>
      <c r="E133" s="68"/>
      <c r="F133" s="69"/>
      <c r="G133" s="66"/>
      <c r="H133" s="70"/>
      <c r="I133" s="71"/>
      <c r="J133" s="71"/>
      <c r="K133" s="34" t="s">
        <v>65</v>
      </c>
      <c r="L133" s="78">
        <v>133</v>
      </c>
      <c r="M133" s="78"/>
      <c r="N133" s="73"/>
      <c r="O133" s="80" t="s">
        <v>258</v>
      </c>
      <c r="P133" s="82">
        <v>43727.63489583333</v>
      </c>
      <c r="Q133" s="80" t="s">
        <v>1273</v>
      </c>
      <c r="R133" s="80"/>
      <c r="S133" s="80"/>
      <c r="T133" s="80" t="s">
        <v>1345</v>
      </c>
      <c r="U133" s="84" t="s">
        <v>1376</v>
      </c>
      <c r="V133" s="84" t="s">
        <v>1376</v>
      </c>
      <c r="W133" s="82">
        <v>43727.63489583333</v>
      </c>
      <c r="X133" s="86">
        <v>43727</v>
      </c>
      <c r="Y133" s="88" t="s">
        <v>1392</v>
      </c>
      <c r="Z133" s="84" t="s">
        <v>1439</v>
      </c>
      <c r="AA133" s="80"/>
      <c r="AB133" s="80"/>
      <c r="AC133" s="88" t="s">
        <v>1489</v>
      </c>
      <c r="AD133" s="88" t="s">
        <v>1488</v>
      </c>
      <c r="AE133" s="80" t="b">
        <v>0</v>
      </c>
      <c r="AF133" s="80">
        <v>3</v>
      </c>
      <c r="AG133" s="88" t="s">
        <v>295</v>
      </c>
      <c r="AH133" s="80" t="b">
        <v>0</v>
      </c>
      <c r="AI133" s="80" t="s">
        <v>298</v>
      </c>
      <c r="AJ133" s="80"/>
      <c r="AK133" s="88" t="s">
        <v>293</v>
      </c>
      <c r="AL133" s="80" t="b">
        <v>0</v>
      </c>
      <c r="AM133" s="80">
        <v>0</v>
      </c>
      <c r="AN133" s="88" t="s">
        <v>293</v>
      </c>
      <c r="AO133" s="80" t="s">
        <v>303</v>
      </c>
      <c r="AP133" s="80" t="b">
        <v>0</v>
      </c>
      <c r="AQ133" s="88" t="s">
        <v>1488</v>
      </c>
      <c r="AR133" s="80" t="s">
        <v>493</v>
      </c>
      <c r="AS133" s="80">
        <v>0</v>
      </c>
      <c r="AT133" s="80">
        <v>0</v>
      </c>
      <c r="AU133" s="80"/>
      <c r="AV133" s="80"/>
      <c r="AW133" s="80"/>
      <c r="AX133" s="80"/>
      <c r="AY133" s="80"/>
      <c r="AZ133" s="80"/>
      <c r="BA133" s="80"/>
      <c r="BB133" s="80"/>
      <c r="BC133" s="80">
        <v>1</v>
      </c>
      <c r="BD133" s="79" t="str">
        <f>REPLACE(INDEX(GroupVertices[Group],MATCH(Edges37[[#This Row],[Vertex 1]],GroupVertices[Vertex],0)),1,1,"")</f>
        <v>1</v>
      </c>
      <c r="BE133" s="79" t="str">
        <f>REPLACE(INDEX(GroupVertices[Group],MATCH(Edges37[[#This Row],[Vertex 2]],GroupVertices[Vertex],0)),1,1,"")</f>
        <v>1</v>
      </c>
      <c r="BF133" s="48"/>
      <c r="BG133" s="49"/>
      <c r="BH133" s="48"/>
      <c r="BI133" s="49"/>
      <c r="BJ133" s="48"/>
      <c r="BK133" s="49"/>
      <c r="BL133" s="48"/>
      <c r="BM133" s="49"/>
      <c r="BN133" s="48"/>
    </row>
    <row r="134" spans="1:66" ht="15">
      <c r="A134" s="65" t="s">
        <v>241</v>
      </c>
      <c r="B134" s="65" t="s">
        <v>1235</v>
      </c>
      <c r="C134" s="66"/>
      <c r="D134" s="67"/>
      <c r="E134" s="68"/>
      <c r="F134" s="69"/>
      <c r="G134" s="66"/>
      <c r="H134" s="70"/>
      <c r="I134" s="71"/>
      <c r="J134" s="71"/>
      <c r="K134" s="34" t="s">
        <v>65</v>
      </c>
      <c r="L134" s="78">
        <v>134</v>
      </c>
      <c r="M134" s="78"/>
      <c r="N134" s="73"/>
      <c r="O134" s="80" t="s">
        <v>258</v>
      </c>
      <c r="P134" s="82">
        <v>43735.82908564815</v>
      </c>
      <c r="Q134" s="80" t="s">
        <v>1274</v>
      </c>
      <c r="R134" s="80"/>
      <c r="S134" s="80"/>
      <c r="T134" s="80" t="s">
        <v>1343</v>
      </c>
      <c r="U134" s="80"/>
      <c r="V134" s="84" t="s">
        <v>277</v>
      </c>
      <c r="W134" s="82">
        <v>43735.82908564815</v>
      </c>
      <c r="X134" s="86">
        <v>43735</v>
      </c>
      <c r="Y134" s="88" t="s">
        <v>1393</v>
      </c>
      <c r="Z134" s="84" t="s">
        <v>1440</v>
      </c>
      <c r="AA134" s="80"/>
      <c r="AB134" s="80"/>
      <c r="AC134" s="88" t="s">
        <v>1490</v>
      </c>
      <c r="AD134" s="88" t="s">
        <v>1524</v>
      </c>
      <c r="AE134" s="80" t="b">
        <v>0</v>
      </c>
      <c r="AF134" s="80">
        <v>0</v>
      </c>
      <c r="AG134" s="88" t="s">
        <v>295</v>
      </c>
      <c r="AH134" s="80" t="b">
        <v>0</v>
      </c>
      <c r="AI134" s="80" t="s">
        <v>298</v>
      </c>
      <c r="AJ134" s="80"/>
      <c r="AK134" s="88" t="s">
        <v>293</v>
      </c>
      <c r="AL134" s="80" t="b">
        <v>0</v>
      </c>
      <c r="AM134" s="80">
        <v>0</v>
      </c>
      <c r="AN134" s="88" t="s">
        <v>293</v>
      </c>
      <c r="AO134" s="80" t="s">
        <v>303</v>
      </c>
      <c r="AP134" s="80" t="b">
        <v>0</v>
      </c>
      <c r="AQ134" s="88" t="s">
        <v>1524</v>
      </c>
      <c r="AR134" s="80" t="s">
        <v>493</v>
      </c>
      <c r="AS134" s="80">
        <v>0</v>
      </c>
      <c r="AT134" s="80">
        <v>0</v>
      </c>
      <c r="AU134" s="80"/>
      <c r="AV134" s="80"/>
      <c r="AW134" s="80"/>
      <c r="AX134" s="80"/>
      <c r="AY134" s="80"/>
      <c r="AZ134" s="80"/>
      <c r="BA134" s="80"/>
      <c r="BB134" s="80"/>
      <c r="BC134" s="80">
        <v>1</v>
      </c>
      <c r="BD134" s="79" t="str">
        <f>REPLACE(INDEX(GroupVertices[Group],MATCH(Edges37[[#This Row],[Vertex 1]],GroupVertices[Vertex],0)),1,1,"")</f>
        <v>1</v>
      </c>
      <c r="BE134" s="79" t="str">
        <f>REPLACE(INDEX(GroupVertices[Group],MATCH(Edges37[[#This Row],[Vertex 2]],GroupVertices[Vertex],0)),1,1,"")</f>
        <v>1</v>
      </c>
      <c r="BF134" s="48"/>
      <c r="BG134" s="49"/>
      <c r="BH134" s="48"/>
      <c r="BI134" s="49"/>
      <c r="BJ134" s="48"/>
      <c r="BK134" s="49"/>
      <c r="BL134" s="48"/>
      <c r="BM134" s="49"/>
      <c r="BN134" s="48"/>
    </row>
    <row r="135" spans="1:66" ht="15">
      <c r="A135" s="65" t="s">
        <v>241</v>
      </c>
      <c r="B135" s="65" t="s">
        <v>1236</v>
      </c>
      <c r="C135" s="66"/>
      <c r="D135" s="67"/>
      <c r="E135" s="68"/>
      <c r="F135" s="69"/>
      <c r="G135" s="66"/>
      <c r="H135" s="70"/>
      <c r="I135" s="71"/>
      <c r="J135" s="71"/>
      <c r="K135" s="34" t="s">
        <v>65</v>
      </c>
      <c r="L135" s="78">
        <v>135</v>
      </c>
      <c r="M135" s="78"/>
      <c r="N135" s="73"/>
      <c r="O135" s="80" t="s">
        <v>258</v>
      </c>
      <c r="P135" s="82">
        <v>43677.76409722222</v>
      </c>
      <c r="Q135" s="80" t="s">
        <v>1275</v>
      </c>
      <c r="R135" s="80"/>
      <c r="S135" s="80"/>
      <c r="T135" s="80" t="s">
        <v>1346</v>
      </c>
      <c r="U135" s="80"/>
      <c r="V135" s="84" t="s">
        <v>277</v>
      </c>
      <c r="W135" s="82">
        <v>43677.76409722222</v>
      </c>
      <c r="X135" s="86">
        <v>43677</v>
      </c>
      <c r="Y135" s="88" t="s">
        <v>1394</v>
      </c>
      <c r="Z135" s="84" t="s">
        <v>1441</v>
      </c>
      <c r="AA135" s="80"/>
      <c r="AB135" s="80"/>
      <c r="AC135" s="88" t="s">
        <v>1491</v>
      </c>
      <c r="AD135" s="88" t="s">
        <v>1522</v>
      </c>
      <c r="AE135" s="80" t="b">
        <v>0</v>
      </c>
      <c r="AF135" s="80">
        <v>6</v>
      </c>
      <c r="AG135" s="88" t="s">
        <v>295</v>
      </c>
      <c r="AH135" s="80" t="b">
        <v>0</v>
      </c>
      <c r="AI135" s="80" t="s">
        <v>298</v>
      </c>
      <c r="AJ135" s="80"/>
      <c r="AK135" s="88" t="s">
        <v>293</v>
      </c>
      <c r="AL135" s="80" t="b">
        <v>0</v>
      </c>
      <c r="AM135" s="80">
        <v>0</v>
      </c>
      <c r="AN135" s="88" t="s">
        <v>293</v>
      </c>
      <c r="AO135" s="80" t="s">
        <v>303</v>
      </c>
      <c r="AP135" s="80" t="b">
        <v>0</v>
      </c>
      <c r="AQ135" s="88" t="s">
        <v>1522</v>
      </c>
      <c r="AR135" s="80" t="s">
        <v>493</v>
      </c>
      <c r="AS135" s="80">
        <v>0</v>
      </c>
      <c r="AT135" s="80">
        <v>0</v>
      </c>
      <c r="AU135" s="80"/>
      <c r="AV135" s="80"/>
      <c r="AW135" s="80"/>
      <c r="AX135" s="80"/>
      <c r="AY135" s="80"/>
      <c r="AZ135" s="80"/>
      <c r="BA135" s="80"/>
      <c r="BB135" s="80"/>
      <c r="BC135" s="80">
        <v>7</v>
      </c>
      <c r="BD135" s="79" t="str">
        <f>REPLACE(INDEX(GroupVertices[Group],MATCH(Edges37[[#This Row],[Vertex 1]],GroupVertices[Vertex],0)),1,1,"")</f>
        <v>1</v>
      </c>
      <c r="BE135" s="79" t="str">
        <f>REPLACE(INDEX(GroupVertices[Group],MATCH(Edges37[[#This Row],[Vertex 2]],GroupVertices[Vertex],0)),1,1,"")</f>
        <v>1</v>
      </c>
      <c r="BF135" s="48">
        <v>3</v>
      </c>
      <c r="BG135" s="49">
        <v>6.818181818181818</v>
      </c>
      <c r="BH135" s="48">
        <v>0</v>
      </c>
      <c r="BI135" s="49">
        <v>0</v>
      </c>
      <c r="BJ135" s="48">
        <v>0</v>
      </c>
      <c r="BK135" s="49">
        <v>0</v>
      </c>
      <c r="BL135" s="48">
        <v>41</v>
      </c>
      <c r="BM135" s="49">
        <v>93.18181818181819</v>
      </c>
      <c r="BN135" s="48">
        <v>44</v>
      </c>
    </row>
    <row r="136" spans="1:66" ht="15">
      <c r="A136" s="65" t="s">
        <v>241</v>
      </c>
      <c r="B136" s="65" t="s">
        <v>1236</v>
      </c>
      <c r="C136" s="66"/>
      <c r="D136" s="67"/>
      <c r="E136" s="68"/>
      <c r="F136" s="69"/>
      <c r="G136" s="66"/>
      <c r="H136" s="70"/>
      <c r="I136" s="71"/>
      <c r="J136" s="71"/>
      <c r="K136" s="34" t="s">
        <v>65</v>
      </c>
      <c r="L136" s="78">
        <v>136</v>
      </c>
      <c r="M136" s="78"/>
      <c r="N136" s="73"/>
      <c r="O136" s="80" t="s">
        <v>258</v>
      </c>
      <c r="P136" s="82">
        <v>43696.384467592594</v>
      </c>
      <c r="Q136" s="80" t="s">
        <v>1271</v>
      </c>
      <c r="R136" s="84" t="s">
        <v>1320</v>
      </c>
      <c r="S136" s="80" t="s">
        <v>264</v>
      </c>
      <c r="T136" s="80" t="s">
        <v>1343</v>
      </c>
      <c r="U136" s="80"/>
      <c r="V136" s="84" t="s">
        <v>277</v>
      </c>
      <c r="W136" s="82">
        <v>43696.384467592594</v>
      </c>
      <c r="X136" s="86">
        <v>43696</v>
      </c>
      <c r="Y136" s="88" t="s">
        <v>1391</v>
      </c>
      <c r="Z136" s="84" t="s">
        <v>1437</v>
      </c>
      <c r="AA136" s="80"/>
      <c r="AB136" s="80"/>
      <c r="AC136" s="88" t="s">
        <v>1487</v>
      </c>
      <c r="AD136" s="88" t="s">
        <v>1491</v>
      </c>
      <c r="AE136" s="80" t="b">
        <v>0</v>
      </c>
      <c r="AF136" s="80">
        <v>3</v>
      </c>
      <c r="AG136" s="88" t="s">
        <v>295</v>
      </c>
      <c r="AH136" s="80" t="b">
        <v>1</v>
      </c>
      <c r="AI136" s="80" t="s">
        <v>298</v>
      </c>
      <c r="AJ136" s="80"/>
      <c r="AK136" s="88" t="s">
        <v>1533</v>
      </c>
      <c r="AL136" s="80" t="b">
        <v>0</v>
      </c>
      <c r="AM136" s="80">
        <v>0</v>
      </c>
      <c r="AN136" s="88" t="s">
        <v>293</v>
      </c>
      <c r="AO136" s="80" t="s">
        <v>303</v>
      </c>
      <c r="AP136" s="80" t="b">
        <v>0</v>
      </c>
      <c r="AQ136" s="88" t="s">
        <v>1491</v>
      </c>
      <c r="AR136" s="80" t="s">
        <v>493</v>
      </c>
      <c r="AS136" s="80">
        <v>0</v>
      </c>
      <c r="AT136" s="80">
        <v>0</v>
      </c>
      <c r="AU136" s="80"/>
      <c r="AV136" s="80"/>
      <c r="AW136" s="80"/>
      <c r="AX136" s="80"/>
      <c r="AY136" s="80"/>
      <c r="AZ136" s="80"/>
      <c r="BA136" s="80"/>
      <c r="BB136" s="80"/>
      <c r="BC136" s="80">
        <v>7</v>
      </c>
      <c r="BD136" s="79" t="str">
        <f>REPLACE(INDEX(GroupVertices[Group],MATCH(Edges37[[#This Row],[Vertex 1]],GroupVertices[Vertex],0)),1,1,"")</f>
        <v>1</v>
      </c>
      <c r="BE136" s="79" t="str">
        <f>REPLACE(INDEX(GroupVertices[Group],MATCH(Edges37[[#This Row],[Vertex 2]],GroupVertices[Vertex],0)),1,1,"")</f>
        <v>1</v>
      </c>
      <c r="BF136" s="48"/>
      <c r="BG136" s="49"/>
      <c r="BH136" s="48"/>
      <c r="BI136" s="49"/>
      <c r="BJ136" s="48"/>
      <c r="BK136" s="49"/>
      <c r="BL136" s="48"/>
      <c r="BM136" s="49"/>
      <c r="BN136" s="48"/>
    </row>
    <row r="137" spans="1:66" ht="15">
      <c r="A137" s="65" t="s">
        <v>241</v>
      </c>
      <c r="B137" s="65" t="s">
        <v>1236</v>
      </c>
      <c r="C137" s="66"/>
      <c r="D137" s="67"/>
      <c r="E137" s="68"/>
      <c r="F137" s="69"/>
      <c r="G137" s="66"/>
      <c r="H137" s="70"/>
      <c r="I137" s="71"/>
      <c r="J137" s="71"/>
      <c r="K137" s="34" t="s">
        <v>65</v>
      </c>
      <c r="L137" s="78">
        <v>137</v>
      </c>
      <c r="M137" s="78"/>
      <c r="N137" s="73"/>
      <c r="O137" s="80" t="s">
        <v>258</v>
      </c>
      <c r="P137" s="82">
        <v>43726.738217592596</v>
      </c>
      <c r="Q137" s="80" t="s">
        <v>1269</v>
      </c>
      <c r="R137" s="80"/>
      <c r="S137" s="80"/>
      <c r="T137" s="80" t="s">
        <v>1341</v>
      </c>
      <c r="U137" s="84" t="s">
        <v>1374</v>
      </c>
      <c r="V137" s="84" t="s">
        <v>1374</v>
      </c>
      <c r="W137" s="82">
        <v>43726.738217592596</v>
      </c>
      <c r="X137" s="86">
        <v>43726</v>
      </c>
      <c r="Y137" s="88" t="s">
        <v>1389</v>
      </c>
      <c r="Z137" s="84" t="s">
        <v>1435</v>
      </c>
      <c r="AA137" s="80"/>
      <c r="AB137" s="80"/>
      <c r="AC137" s="88" t="s">
        <v>1485</v>
      </c>
      <c r="AD137" s="88" t="s">
        <v>1511</v>
      </c>
      <c r="AE137" s="80" t="b">
        <v>0</v>
      </c>
      <c r="AF137" s="80">
        <v>3</v>
      </c>
      <c r="AG137" s="88" t="s">
        <v>295</v>
      </c>
      <c r="AH137" s="80" t="b">
        <v>0</v>
      </c>
      <c r="AI137" s="80" t="s">
        <v>298</v>
      </c>
      <c r="AJ137" s="80"/>
      <c r="AK137" s="88" t="s">
        <v>293</v>
      </c>
      <c r="AL137" s="80" t="b">
        <v>0</v>
      </c>
      <c r="AM137" s="80">
        <v>0</v>
      </c>
      <c r="AN137" s="88" t="s">
        <v>293</v>
      </c>
      <c r="AO137" s="80" t="s">
        <v>303</v>
      </c>
      <c r="AP137" s="80" t="b">
        <v>0</v>
      </c>
      <c r="AQ137" s="88" t="s">
        <v>1511</v>
      </c>
      <c r="AR137" s="80" t="s">
        <v>493</v>
      </c>
      <c r="AS137" s="80">
        <v>0</v>
      </c>
      <c r="AT137" s="80">
        <v>0</v>
      </c>
      <c r="AU137" s="80"/>
      <c r="AV137" s="80"/>
      <c r="AW137" s="80"/>
      <c r="AX137" s="80"/>
      <c r="AY137" s="80"/>
      <c r="AZ137" s="80"/>
      <c r="BA137" s="80"/>
      <c r="BB137" s="80"/>
      <c r="BC137" s="80">
        <v>7</v>
      </c>
      <c r="BD137" s="79" t="str">
        <f>REPLACE(INDEX(GroupVertices[Group],MATCH(Edges37[[#This Row],[Vertex 1]],GroupVertices[Vertex],0)),1,1,"")</f>
        <v>1</v>
      </c>
      <c r="BE137" s="79" t="str">
        <f>REPLACE(INDEX(GroupVertices[Group],MATCH(Edges37[[#This Row],[Vertex 2]],GroupVertices[Vertex],0)),1,1,"")</f>
        <v>1</v>
      </c>
      <c r="BF137" s="48">
        <v>0</v>
      </c>
      <c r="BG137" s="49">
        <v>0</v>
      </c>
      <c r="BH137" s="48">
        <v>0</v>
      </c>
      <c r="BI137" s="49">
        <v>0</v>
      </c>
      <c r="BJ137" s="48">
        <v>0</v>
      </c>
      <c r="BK137" s="49">
        <v>0</v>
      </c>
      <c r="BL137" s="48">
        <v>43</v>
      </c>
      <c r="BM137" s="49">
        <v>100</v>
      </c>
      <c r="BN137" s="48">
        <v>43</v>
      </c>
    </row>
    <row r="138" spans="1:66" ht="15">
      <c r="A138" s="65" t="s">
        <v>241</v>
      </c>
      <c r="B138" s="65" t="s">
        <v>1236</v>
      </c>
      <c r="C138" s="66"/>
      <c r="D138" s="67"/>
      <c r="E138" s="68"/>
      <c r="F138" s="69"/>
      <c r="G138" s="66"/>
      <c r="H138" s="70"/>
      <c r="I138" s="71"/>
      <c r="J138" s="71"/>
      <c r="K138" s="34" t="s">
        <v>65</v>
      </c>
      <c r="L138" s="78">
        <v>138</v>
      </c>
      <c r="M138" s="78"/>
      <c r="N138" s="73"/>
      <c r="O138" s="80" t="s">
        <v>258</v>
      </c>
      <c r="P138" s="82">
        <v>43732.355844907404</v>
      </c>
      <c r="Q138" s="80" t="s">
        <v>1276</v>
      </c>
      <c r="R138" s="80"/>
      <c r="S138" s="80"/>
      <c r="T138" s="80" t="s">
        <v>1347</v>
      </c>
      <c r="U138" s="80"/>
      <c r="V138" s="84" t="s">
        <v>277</v>
      </c>
      <c r="W138" s="82">
        <v>43732.355844907404</v>
      </c>
      <c r="X138" s="86">
        <v>43732</v>
      </c>
      <c r="Y138" s="88" t="s">
        <v>1395</v>
      </c>
      <c r="Z138" s="84" t="s">
        <v>1442</v>
      </c>
      <c r="AA138" s="80"/>
      <c r="AB138" s="80"/>
      <c r="AC138" s="88" t="s">
        <v>1492</v>
      </c>
      <c r="AD138" s="88" t="s">
        <v>1489</v>
      </c>
      <c r="AE138" s="80" t="b">
        <v>0</v>
      </c>
      <c r="AF138" s="80">
        <v>2</v>
      </c>
      <c r="AG138" s="88" t="s">
        <v>295</v>
      </c>
      <c r="AH138" s="80" t="b">
        <v>0</v>
      </c>
      <c r="AI138" s="80" t="s">
        <v>298</v>
      </c>
      <c r="AJ138" s="80"/>
      <c r="AK138" s="88" t="s">
        <v>293</v>
      </c>
      <c r="AL138" s="80" t="b">
        <v>0</v>
      </c>
      <c r="AM138" s="80">
        <v>0</v>
      </c>
      <c r="AN138" s="88" t="s">
        <v>293</v>
      </c>
      <c r="AO138" s="80" t="s">
        <v>303</v>
      </c>
      <c r="AP138" s="80" t="b">
        <v>0</v>
      </c>
      <c r="AQ138" s="88" t="s">
        <v>1489</v>
      </c>
      <c r="AR138" s="80" t="s">
        <v>493</v>
      </c>
      <c r="AS138" s="80">
        <v>0</v>
      </c>
      <c r="AT138" s="80">
        <v>0</v>
      </c>
      <c r="AU138" s="80"/>
      <c r="AV138" s="80"/>
      <c r="AW138" s="80"/>
      <c r="AX138" s="80"/>
      <c r="AY138" s="80"/>
      <c r="AZ138" s="80"/>
      <c r="BA138" s="80"/>
      <c r="BB138" s="80"/>
      <c r="BC138" s="80">
        <v>7</v>
      </c>
      <c r="BD138" s="79" t="str">
        <f>REPLACE(INDEX(GroupVertices[Group],MATCH(Edges37[[#This Row],[Vertex 1]],GroupVertices[Vertex],0)),1,1,"")</f>
        <v>1</v>
      </c>
      <c r="BE138" s="79" t="str">
        <f>REPLACE(INDEX(GroupVertices[Group],MATCH(Edges37[[#This Row],[Vertex 2]],GroupVertices[Vertex],0)),1,1,"")</f>
        <v>1</v>
      </c>
      <c r="BF138" s="48">
        <v>2</v>
      </c>
      <c r="BG138" s="49">
        <v>4.166666666666667</v>
      </c>
      <c r="BH138" s="48">
        <v>1</v>
      </c>
      <c r="BI138" s="49">
        <v>2.0833333333333335</v>
      </c>
      <c r="BJ138" s="48">
        <v>0</v>
      </c>
      <c r="BK138" s="49">
        <v>0</v>
      </c>
      <c r="BL138" s="48">
        <v>45</v>
      </c>
      <c r="BM138" s="49">
        <v>93.75</v>
      </c>
      <c r="BN138" s="48">
        <v>48</v>
      </c>
    </row>
    <row r="139" spans="1:66" ht="15">
      <c r="A139" s="65" t="s">
        <v>241</v>
      </c>
      <c r="B139" s="65" t="s">
        <v>1236</v>
      </c>
      <c r="C139" s="66"/>
      <c r="D139" s="67"/>
      <c r="E139" s="68"/>
      <c r="F139" s="69"/>
      <c r="G139" s="66"/>
      <c r="H139" s="70"/>
      <c r="I139" s="71"/>
      <c r="J139" s="71"/>
      <c r="K139" s="34" t="s">
        <v>65</v>
      </c>
      <c r="L139" s="78">
        <v>139</v>
      </c>
      <c r="M139" s="78"/>
      <c r="N139" s="73"/>
      <c r="O139" s="80" t="s">
        <v>258</v>
      </c>
      <c r="P139" s="82">
        <v>43732.65494212963</v>
      </c>
      <c r="Q139" s="80" t="s">
        <v>1277</v>
      </c>
      <c r="R139" s="84" t="s">
        <v>1321</v>
      </c>
      <c r="S139" s="80" t="s">
        <v>264</v>
      </c>
      <c r="T139" s="80" t="s">
        <v>1348</v>
      </c>
      <c r="U139" s="80"/>
      <c r="V139" s="84" t="s">
        <v>277</v>
      </c>
      <c r="W139" s="82">
        <v>43732.65494212963</v>
      </c>
      <c r="X139" s="86">
        <v>43732</v>
      </c>
      <c r="Y139" s="88" t="s">
        <v>1396</v>
      </c>
      <c r="Z139" s="84" t="s">
        <v>1443</v>
      </c>
      <c r="AA139" s="80"/>
      <c r="AB139" s="80"/>
      <c r="AC139" s="88" t="s">
        <v>1493</v>
      </c>
      <c r="AD139" s="88" t="s">
        <v>1492</v>
      </c>
      <c r="AE139" s="80" t="b">
        <v>0</v>
      </c>
      <c r="AF139" s="80">
        <v>2</v>
      </c>
      <c r="AG139" s="88" t="s">
        <v>295</v>
      </c>
      <c r="AH139" s="80" t="b">
        <v>1</v>
      </c>
      <c r="AI139" s="80" t="s">
        <v>298</v>
      </c>
      <c r="AJ139" s="80"/>
      <c r="AK139" s="88" t="s">
        <v>1534</v>
      </c>
      <c r="AL139" s="80" t="b">
        <v>0</v>
      </c>
      <c r="AM139" s="80">
        <v>0</v>
      </c>
      <c r="AN139" s="88" t="s">
        <v>293</v>
      </c>
      <c r="AO139" s="80" t="s">
        <v>303</v>
      </c>
      <c r="AP139" s="80" t="b">
        <v>0</v>
      </c>
      <c r="AQ139" s="88" t="s">
        <v>1492</v>
      </c>
      <c r="AR139" s="80" t="s">
        <v>493</v>
      </c>
      <c r="AS139" s="80">
        <v>0</v>
      </c>
      <c r="AT139" s="80">
        <v>0</v>
      </c>
      <c r="AU139" s="80"/>
      <c r="AV139" s="80"/>
      <c r="AW139" s="80"/>
      <c r="AX139" s="80"/>
      <c r="AY139" s="80"/>
      <c r="AZ139" s="80"/>
      <c r="BA139" s="80"/>
      <c r="BB139" s="80"/>
      <c r="BC139" s="80">
        <v>7</v>
      </c>
      <c r="BD139" s="79" t="str">
        <f>REPLACE(INDEX(GroupVertices[Group],MATCH(Edges37[[#This Row],[Vertex 1]],GroupVertices[Vertex],0)),1,1,"")</f>
        <v>1</v>
      </c>
      <c r="BE139" s="79" t="str">
        <f>REPLACE(INDEX(GroupVertices[Group],MATCH(Edges37[[#This Row],[Vertex 2]],GroupVertices[Vertex],0)),1,1,"")</f>
        <v>1</v>
      </c>
      <c r="BF139" s="48">
        <v>1</v>
      </c>
      <c r="BG139" s="49">
        <v>2.7777777777777777</v>
      </c>
      <c r="BH139" s="48">
        <v>0</v>
      </c>
      <c r="BI139" s="49">
        <v>0</v>
      </c>
      <c r="BJ139" s="48">
        <v>0</v>
      </c>
      <c r="BK139" s="49">
        <v>0</v>
      </c>
      <c r="BL139" s="48">
        <v>35</v>
      </c>
      <c r="BM139" s="49">
        <v>97.22222222222223</v>
      </c>
      <c r="BN139" s="48">
        <v>36</v>
      </c>
    </row>
    <row r="140" spans="1:66" ht="15">
      <c r="A140" s="65" t="s">
        <v>241</v>
      </c>
      <c r="B140" s="65" t="s">
        <v>1236</v>
      </c>
      <c r="C140" s="66"/>
      <c r="D140" s="67"/>
      <c r="E140" s="68"/>
      <c r="F140" s="69"/>
      <c r="G140" s="66"/>
      <c r="H140" s="70"/>
      <c r="I140" s="71"/>
      <c r="J140" s="71"/>
      <c r="K140" s="34" t="s">
        <v>65</v>
      </c>
      <c r="L140" s="78">
        <v>140</v>
      </c>
      <c r="M140" s="78"/>
      <c r="N140" s="73"/>
      <c r="O140" s="80" t="s">
        <v>258</v>
      </c>
      <c r="P140" s="82">
        <v>43738.40114583333</v>
      </c>
      <c r="Q140" s="80" t="s">
        <v>1278</v>
      </c>
      <c r="R140" s="80"/>
      <c r="S140" s="80"/>
      <c r="T140" s="80" t="s">
        <v>1349</v>
      </c>
      <c r="U140" s="84" t="s">
        <v>1377</v>
      </c>
      <c r="V140" s="84" t="s">
        <v>1377</v>
      </c>
      <c r="W140" s="82">
        <v>43738.40114583333</v>
      </c>
      <c r="X140" s="86">
        <v>43738</v>
      </c>
      <c r="Y140" s="88" t="s">
        <v>1397</v>
      </c>
      <c r="Z140" s="84" t="s">
        <v>1444</v>
      </c>
      <c r="AA140" s="80"/>
      <c r="AB140" s="80"/>
      <c r="AC140" s="88" t="s">
        <v>1494</v>
      </c>
      <c r="AD140" s="88" t="s">
        <v>1517</v>
      </c>
      <c r="AE140" s="80" t="b">
        <v>0</v>
      </c>
      <c r="AF140" s="80">
        <v>0</v>
      </c>
      <c r="AG140" s="88" t="s">
        <v>295</v>
      </c>
      <c r="AH140" s="80" t="b">
        <v>0</v>
      </c>
      <c r="AI140" s="80" t="s">
        <v>298</v>
      </c>
      <c r="AJ140" s="80"/>
      <c r="AK140" s="88" t="s">
        <v>293</v>
      </c>
      <c r="AL140" s="80" t="b">
        <v>0</v>
      </c>
      <c r="AM140" s="80">
        <v>0</v>
      </c>
      <c r="AN140" s="88" t="s">
        <v>293</v>
      </c>
      <c r="AO140" s="80" t="s">
        <v>303</v>
      </c>
      <c r="AP140" s="80" t="b">
        <v>0</v>
      </c>
      <c r="AQ140" s="88" t="s">
        <v>1517</v>
      </c>
      <c r="AR140" s="80" t="s">
        <v>493</v>
      </c>
      <c r="AS140" s="80">
        <v>0</v>
      </c>
      <c r="AT140" s="80">
        <v>0</v>
      </c>
      <c r="AU140" s="80"/>
      <c r="AV140" s="80"/>
      <c r="AW140" s="80"/>
      <c r="AX140" s="80"/>
      <c r="AY140" s="80"/>
      <c r="AZ140" s="80"/>
      <c r="BA140" s="80"/>
      <c r="BB140" s="80"/>
      <c r="BC140" s="80">
        <v>7</v>
      </c>
      <c r="BD140" s="79" t="str">
        <f>REPLACE(INDEX(GroupVertices[Group],MATCH(Edges37[[#This Row],[Vertex 1]],GroupVertices[Vertex],0)),1,1,"")</f>
        <v>1</v>
      </c>
      <c r="BE140" s="79" t="str">
        <f>REPLACE(INDEX(GroupVertices[Group],MATCH(Edges37[[#This Row],[Vertex 2]],GroupVertices[Vertex],0)),1,1,"")</f>
        <v>1</v>
      </c>
      <c r="BF140" s="48">
        <v>1</v>
      </c>
      <c r="BG140" s="49">
        <v>2.272727272727273</v>
      </c>
      <c r="BH140" s="48">
        <v>0</v>
      </c>
      <c r="BI140" s="49">
        <v>0</v>
      </c>
      <c r="BJ140" s="48">
        <v>0</v>
      </c>
      <c r="BK140" s="49">
        <v>0</v>
      </c>
      <c r="BL140" s="48">
        <v>43</v>
      </c>
      <c r="BM140" s="49">
        <v>97.72727272727273</v>
      </c>
      <c r="BN140" s="48">
        <v>44</v>
      </c>
    </row>
    <row r="141" spans="1:66" ht="15">
      <c r="A141" s="65" t="s">
        <v>241</v>
      </c>
      <c r="B141" s="65" t="s">
        <v>1236</v>
      </c>
      <c r="C141" s="66"/>
      <c r="D141" s="67"/>
      <c r="E141" s="68"/>
      <c r="F141" s="69"/>
      <c r="G141" s="66"/>
      <c r="H141" s="70"/>
      <c r="I141" s="71"/>
      <c r="J141" s="71"/>
      <c r="K141" s="34" t="s">
        <v>65</v>
      </c>
      <c r="L141" s="78">
        <v>141</v>
      </c>
      <c r="M141" s="78"/>
      <c r="N141" s="73"/>
      <c r="O141" s="80" t="s">
        <v>258</v>
      </c>
      <c r="P141" s="82">
        <v>43739.566875</v>
      </c>
      <c r="Q141" s="80" t="s">
        <v>1279</v>
      </c>
      <c r="R141" s="84" t="s">
        <v>1322</v>
      </c>
      <c r="S141" s="80" t="s">
        <v>264</v>
      </c>
      <c r="T141" s="80" t="s">
        <v>1350</v>
      </c>
      <c r="U141" s="80"/>
      <c r="V141" s="84" t="s">
        <v>277</v>
      </c>
      <c r="W141" s="82">
        <v>43739.566875</v>
      </c>
      <c r="X141" s="86">
        <v>43739</v>
      </c>
      <c r="Y141" s="88" t="s">
        <v>1398</v>
      </c>
      <c r="Z141" s="84" t="s">
        <v>1445</v>
      </c>
      <c r="AA141" s="80"/>
      <c r="AB141" s="80"/>
      <c r="AC141" s="88" t="s">
        <v>1495</v>
      </c>
      <c r="AD141" s="88" t="s">
        <v>1494</v>
      </c>
      <c r="AE141" s="80" t="b">
        <v>0</v>
      </c>
      <c r="AF141" s="80">
        <v>2</v>
      </c>
      <c r="AG141" s="88" t="s">
        <v>295</v>
      </c>
      <c r="AH141" s="80" t="b">
        <v>1</v>
      </c>
      <c r="AI141" s="80" t="s">
        <v>298</v>
      </c>
      <c r="AJ141" s="80"/>
      <c r="AK141" s="88" t="s">
        <v>1535</v>
      </c>
      <c r="AL141" s="80" t="b">
        <v>0</v>
      </c>
      <c r="AM141" s="80">
        <v>0</v>
      </c>
      <c r="AN141" s="88" t="s">
        <v>293</v>
      </c>
      <c r="AO141" s="80" t="s">
        <v>303</v>
      </c>
      <c r="AP141" s="80" t="b">
        <v>0</v>
      </c>
      <c r="AQ141" s="88" t="s">
        <v>1494</v>
      </c>
      <c r="AR141" s="80" t="s">
        <v>493</v>
      </c>
      <c r="AS141" s="80">
        <v>0</v>
      </c>
      <c r="AT141" s="80">
        <v>0</v>
      </c>
      <c r="AU141" s="80"/>
      <c r="AV141" s="80"/>
      <c r="AW141" s="80"/>
      <c r="AX141" s="80"/>
      <c r="AY141" s="80"/>
      <c r="AZ141" s="80"/>
      <c r="BA141" s="80"/>
      <c r="BB141" s="80"/>
      <c r="BC141" s="80">
        <v>7</v>
      </c>
      <c r="BD141" s="79" t="str">
        <f>REPLACE(INDEX(GroupVertices[Group],MATCH(Edges37[[#This Row],[Vertex 1]],GroupVertices[Vertex],0)),1,1,"")</f>
        <v>1</v>
      </c>
      <c r="BE141" s="79" t="str">
        <f>REPLACE(INDEX(GroupVertices[Group],MATCH(Edges37[[#This Row],[Vertex 2]],GroupVertices[Vertex],0)),1,1,"")</f>
        <v>1</v>
      </c>
      <c r="BF141" s="48"/>
      <c r="BG141" s="49"/>
      <c r="BH141" s="48"/>
      <c r="BI141" s="49"/>
      <c r="BJ141" s="48"/>
      <c r="BK141" s="49"/>
      <c r="BL141" s="48"/>
      <c r="BM141" s="49"/>
      <c r="BN141" s="48"/>
    </row>
    <row r="142" spans="1:66" ht="15">
      <c r="A142" s="65" t="s">
        <v>241</v>
      </c>
      <c r="B142" s="65" t="s">
        <v>1237</v>
      </c>
      <c r="C142" s="66"/>
      <c r="D142" s="67"/>
      <c r="E142" s="68"/>
      <c r="F142" s="69"/>
      <c r="G142" s="66"/>
      <c r="H142" s="70"/>
      <c r="I142" s="71"/>
      <c r="J142" s="71"/>
      <c r="K142" s="34" t="s">
        <v>65</v>
      </c>
      <c r="L142" s="78">
        <v>142</v>
      </c>
      <c r="M142" s="78"/>
      <c r="N142" s="73"/>
      <c r="O142" s="80" t="s">
        <v>258</v>
      </c>
      <c r="P142" s="82">
        <v>43739.566875</v>
      </c>
      <c r="Q142" s="80" t="s">
        <v>1279</v>
      </c>
      <c r="R142" s="84" t="s">
        <v>1322</v>
      </c>
      <c r="S142" s="80" t="s">
        <v>264</v>
      </c>
      <c r="T142" s="80" t="s">
        <v>1350</v>
      </c>
      <c r="U142" s="80"/>
      <c r="V142" s="84" t="s">
        <v>277</v>
      </c>
      <c r="W142" s="82">
        <v>43739.566875</v>
      </c>
      <c r="X142" s="86">
        <v>43739</v>
      </c>
      <c r="Y142" s="88" t="s">
        <v>1398</v>
      </c>
      <c r="Z142" s="84" t="s">
        <v>1445</v>
      </c>
      <c r="AA142" s="80"/>
      <c r="AB142" s="80"/>
      <c r="AC142" s="88" t="s">
        <v>1495</v>
      </c>
      <c r="AD142" s="88" t="s">
        <v>1494</v>
      </c>
      <c r="AE142" s="80" t="b">
        <v>0</v>
      </c>
      <c r="AF142" s="80">
        <v>2</v>
      </c>
      <c r="AG142" s="88" t="s">
        <v>295</v>
      </c>
      <c r="AH142" s="80" t="b">
        <v>1</v>
      </c>
      <c r="AI142" s="80" t="s">
        <v>298</v>
      </c>
      <c r="AJ142" s="80"/>
      <c r="AK142" s="88" t="s">
        <v>1535</v>
      </c>
      <c r="AL142" s="80" t="b">
        <v>0</v>
      </c>
      <c r="AM142" s="80">
        <v>0</v>
      </c>
      <c r="AN142" s="88" t="s">
        <v>293</v>
      </c>
      <c r="AO142" s="80" t="s">
        <v>303</v>
      </c>
      <c r="AP142" s="80" t="b">
        <v>0</v>
      </c>
      <c r="AQ142" s="88" t="s">
        <v>1494</v>
      </c>
      <c r="AR142" s="80" t="s">
        <v>493</v>
      </c>
      <c r="AS142" s="80">
        <v>0</v>
      </c>
      <c r="AT142" s="80">
        <v>0</v>
      </c>
      <c r="AU142" s="80"/>
      <c r="AV142" s="80"/>
      <c r="AW142" s="80"/>
      <c r="AX142" s="80"/>
      <c r="AY142" s="80"/>
      <c r="AZ142" s="80"/>
      <c r="BA142" s="80"/>
      <c r="BB142" s="80"/>
      <c r="BC142" s="80">
        <v>1</v>
      </c>
      <c r="BD142" s="79" t="str">
        <f>REPLACE(INDEX(GroupVertices[Group],MATCH(Edges37[[#This Row],[Vertex 1]],GroupVertices[Vertex],0)),1,1,"")</f>
        <v>1</v>
      </c>
      <c r="BE142" s="79" t="str">
        <f>REPLACE(INDEX(GroupVertices[Group],MATCH(Edges37[[#This Row],[Vertex 2]],GroupVertices[Vertex],0)),1,1,"")</f>
        <v>1</v>
      </c>
      <c r="BF142" s="48">
        <v>1</v>
      </c>
      <c r="BG142" s="49">
        <v>2.7777777777777777</v>
      </c>
      <c r="BH142" s="48">
        <v>0</v>
      </c>
      <c r="BI142" s="49">
        <v>0</v>
      </c>
      <c r="BJ142" s="48">
        <v>0</v>
      </c>
      <c r="BK142" s="49">
        <v>0</v>
      </c>
      <c r="BL142" s="48">
        <v>35</v>
      </c>
      <c r="BM142" s="49">
        <v>97.22222222222223</v>
      </c>
      <c r="BN142" s="48">
        <v>36</v>
      </c>
    </row>
    <row r="143" spans="1:66" ht="15">
      <c r="A143" s="65" t="s">
        <v>241</v>
      </c>
      <c r="B143" s="65" t="s">
        <v>1238</v>
      </c>
      <c r="C143" s="66"/>
      <c r="D143" s="67"/>
      <c r="E143" s="68"/>
      <c r="F143" s="69"/>
      <c r="G143" s="66"/>
      <c r="H143" s="70"/>
      <c r="I143" s="71"/>
      <c r="J143" s="71"/>
      <c r="K143" s="34" t="s">
        <v>65</v>
      </c>
      <c r="L143" s="78">
        <v>143</v>
      </c>
      <c r="M143" s="78"/>
      <c r="N143" s="73"/>
      <c r="O143" s="80" t="s">
        <v>258</v>
      </c>
      <c r="P143" s="82">
        <v>43740.730520833335</v>
      </c>
      <c r="Q143" s="80" t="s">
        <v>1280</v>
      </c>
      <c r="R143" s="84" t="s">
        <v>1323</v>
      </c>
      <c r="S143" s="80" t="s">
        <v>264</v>
      </c>
      <c r="T143" s="80" t="s">
        <v>1349</v>
      </c>
      <c r="U143" s="80"/>
      <c r="V143" s="84" t="s">
        <v>277</v>
      </c>
      <c r="W143" s="82">
        <v>43740.730520833335</v>
      </c>
      <c r="X143" s="86">
        <v>43740</v>
      </c>
      <c r="Y143" s="88" t="s">
        <v>1399</v>
      </c>
      <c r="Z143" s="84" t="s">
        <v>1446</v>
      </c>
      <c r="AA143" s="80"/>
      <c r="AB143" s="80"/>
      <c r="AC143" s="88" t="s">
        <v>1496</v>
      </c>
      <c r="AD143" s="88" t="s">
        <v>1525</v>
      </c>
      <c r="AE143" s="80" t="b">
        <v>0</v>
      </c>
      <c r="AF143" s="80">
        <v>3</v>
      </c>
      <c r="AG143" s="88" t="s">
        <v>295</v>
      </c>
      <c r="AH143" s="80" t="b">
        <v>1</v>
      </c>
      <c r="AI143" s="80" t="s">
        <v>298</v>
      </c>
      <c r="AJ143" s="80"/>
      <c r="AK143" s="88" t="s">
        <v>1536</v>
      </c>
      <c r="AL143" s="80" t="b">
        <v>0</v>
      </c>
      <c r="AM143" s="80">
        <v>0</v>
      </c>
      <c r="AN143" s="88" t="s">
        <v>293</v>
      </c>
      <c r="AO143" s="80" t="s">
        <v>303</v>
      </c>
      <c r="AP143" s="80" t="b">
        <v>0</v>
      </c>
      <c r="AQ143" s="88" t="s">
        <v>1525</v>
      </c>
      <c r="AR143" s="80" t="s">
        <v>493</v>
      </c>
      <c r="AS143" s="80">
        <v>0</v>
      </c>
      <c r="AT143" s="80">
        <v>0</v>
      </c>
      <c r="AU143" s="80"/>
      <c r="AV143" s="80"/>
      <c r="AW143" s="80"/>
      <c r="AX143" s="80"/>
      <c r="AY143" s="80"/>
      <c r="AZ143" s="80"/>
      <c r="BA143" s="80"/>
      <c r="BB143" s="80"/>
      <c r="BC143" s="80">
        <v>1</v>
      </c>
      <c r="BD143" s="79" t="str">
        <f>REPLACE(INDEX(GroupVertices[Group],MATCH(Edges37[[#This Row],[Vertex 1]],GroupVertices[Vertex],0)),1,1,"")</f>
        <v>1</v>
      </c>
      <c r="BE143" s="79" t="str">
        <f>REPLACE(INDEX(GroupVertices[Group],MATCH(Edges37[[#This Row],[Vertex 2]],GroupVertices[Vertex],0)),1,1,"")</f>
        <v>1</v>
      </c>
      <c r="BF143" s="48"/>
      <c r="BG143" s="49"/>
      <c r="BH143" s="48"/>
      <c r="BI143" s="49"/>
      <c r="BJ143" s="48"/>
      <c r="BK143" s="49"/>
      <c r="BL143" s="48"/>
      <c r="BM143" s="49"/>
      <c r="BN143" s="48"/>
    </row>
    <row r="144" spans="1:66" ht="15">
      <c r="A144" s="65" t="s">
        <v>241</v>
      </c>
      <c r="B144" s="65" t="s">
        <v>1239</v>
      </c>
      <c r="C144" s="66"/>
      <c r="D144" s="67"/>
      <c r="E144" s="68"/>
      <c r="F144" s="69"/>
      <c r="G144" s="66"/>
      <c r="H144" s="70"/>
      <c r="I144" s="71"/>
      <c r="J144" s="71"/>
      <c r="K144" s="34" t="s">
        <v>65</v>
      </c>
      <c r="L144" s="78">
        <v>144</v>
      </c>
      <c r="M144" s="78"/>
      <c r="N144" s="73"/>
      <c r="O144" s="80" t="s">
        <v>258</v>
      </c>
      <c r="P144" s="82">
        <v>43740.730520833335</v>
      </c>
      <c r="Q144" s="80" t="s">
        <v>1280</v>
      </c>
      <c r="R144" s="84" t="s">
        <v>1323</v>
      </c>
      <c r="S144" s="80" t="s">
        <v>264</v>
      </c>
      <c r="T144" s="80" t="s">
        <v>1349</v>
      </c>
      <c r="U144" s="80"/>
      <c r="V144" s="84" t="s">
        <v>277</v>
      </c>
      <c r="W144" s="82">
        <v>43740.730520833335</v>
      </c>
      <c r="X144" s="86">
        <v>43740</v>
      </c>
      <c r="Y144" s="88" t="s">
        <v>1399</v>
      </c>
      <c r="Z144" s="84" t="s">
        <v>1446</v>
      </c>
      <c r="AA144" s="80"/>
      <c r="AB144" s="80"/>
      <c r="AC144" s="88" t="s">
        <v>1496</v>
      </c>
      <c r="AD144" s="88" t="s">
        <v>1525</v>
      </c>
      <c r="AE144" s="80" t="b">
        <v>0</v>
      </c>
      <c r="AF144" s="80">
        <v>3</v>
      </c>
      <c r="AG144" s="88" t="s">
        <v>295</v>
      </c>
      <c r="AH144" s="80" t="b">
        <v>1</v>
      </c>
      <c r="AI144" s="80" t="s">
        <v>298</v>
      </c>
      <c r="AJ144" s="80"/>
      <c r="AK144" s="88" t="s">
        <v>1536</v>
      </c>
      <c r="AL144" s="80" t="b">
        <v>0</v>
      </c>
      <c r="AM144" s="80">
        <v>0</v>
      </c>
      <c r="AN144" s="88" t="s">
        <v>293</v>
      </c>
      <c r="AO144" s="80" t="s">
        <v>303</v>
      </c>
      <c r="AP144" s="80" t="b">
        <v>0</v>
      </c>
      <c r="AQ144" s="88" t="s">
        <v>1525</v>
      </c>
      <c r="AR144" s="80" t="s">
        <v>493</v>
      </c>
      <c r="AS144" s="80">
        <v>0</v>
      </c>
      <c r="AT144" s="80">
        <v>0</v>
      </c>
      <c r="AU144" s="80"/>
      <c r="AV144" s="80"/>
      <c r="AW144" s="80"/>
      <c r="AX144" s="80"/>
      <c r="AY144" s="80"/>
      <c r="AZ144" s="80"/>
      <c r="BA144" s="80"/>
      <c r="BB144" s="80"/>
      <c r="BC144" s="80">
        <v>1</v>
      </c>
      <c r="BD144" s="79" t="str">
        <f>REPLACE(INDEX(GroupVertices[Group],MATCH(Edges37[[#This Row],[Vertex 1]],GroupVertices[Vertex],0)),1,1,"")</f>
        <v>1</v>
      </c>
      <c r="BE144" s="79" t="str">
        <f>REPLACE(INDEX(GroupVertices[Group],MATCH(Edges37[[#This Row],[Vertex 2]],GroupVertices[Vertex],0)),1,1,"")</f>
        <v>1</v>
      </c>
      <c r="BF144" s="48"/>
      <c r="BG144" s="49"/>
      <c r="BH144" s="48"/>
      <c r="BI144" s="49"/>
      <c r="BJ144" s="48"/>
      <c r="BK144" s="49"/>
      <c r="BL144" s="48"/>
      <c r="BM144" s="49"/>
      <c r="BN144" s="48"/>
    </row>
    <row r="145" spans="1:66" ht="15">
      <c r="A145" s="65" t="s">
        <v>241</v>
      </c>
      <c r="B145" s="65" t="s">
        <v>1240</v>
      </c>
      <c r="C145" s="66"/>
      <c r="D145" s="67"/>
      <c r="E145" s="68"/>
      <c r="F145" s="69"/>
      <c r="G145" s="66"/>
      <c r="H145" s="70"/>
      <c r="I145" s="71"/>
      <c r="J145" s="71"/>
      <c r="K145" s="34" t="s">
        <v>65</v>
      </c>
      <c r="L145" s="78">
        <v>145</v>
      </c>
      <c r="M145" s="78"/>
      <c r="N145" s="73"/>
      <c r="O145" s="80" t="s">
        <v>258</v>
      </c>
      <c r="P145" s="82">
        <v>43740.730520833335</v>
      </c>
      <c r="Q145" s="80" t="s">
        <v>1280</v>
      </c>
      <c r="R145" s="84" t="s">
        <v>1323</v>
      </c>
      <c r="S145" s="80" t="s">
        <v>264</v>
      </c>
      <c r="T145" s="80" t="s">
        <v>1349</v>
      </c>
      <c r="U145" s="80"/>
      <c r="V145" s="84" t="s">
        <v>277</v>
      </c>
      <c r="W145" s="82">
        <v>43740.730520833335</v>
      </c>
      <c r="X145" s="86">
        <v>43740</v>
      </c>
      <c r="Y145" s="88" t="s">
        <v>1399</v>
      </c>
      <c r="Z145" s="84" t="s">
        <v>1446</v>
      </c>
      <c r="AA145" s="80"/>
      <c r="AB145" s="80"/>
      <c r="AC145" s="88" t="s">
        <v>1496</v>
      </c>
      <c r="AD145" s="88" t="s">
        <v>1525</v>
      </c>
      <c r="AE145" s="80" t="b">
        <v>0</v>
      </c>
      <c r="AF145" s="80">
        <v>3</v>
      </c>
      <c r="AG145" s="88" t="s">
        <v>295</v>
      </c>
      <c r="AH145" s="80" t="b">
        <v>1</v>
      </c>
      <c r="AI145" s="80" t="s">
        <v>298</v>
      </c>
      <c r="AJ145" s="80"/>
      <c r="AK145" s="88" t="s">
        <v>1536</v>
      </c>
      <c r="AL145" s="80" t="b">
        <v>0</v>
      </c>
      <c r="AM145" s="80">
        <v>0</v>
      </c>
      <c r="AN145" s="88" t="s">
        <v>293</v>
      </c>
      <c r="AO145" s="80" t="s">
        <v>303</v>
      </c>
      <c r="AP145" s="80" t="b">
        <v>0</v>
      </c>
      <c r="AQ145" s="88" t="s">
        <v>1525</v>
      </c>
      <c r="AR145" s="80" t="s">
        <v>493</v>
      </c>
      <c r="AS145" s="80">
        <v>0</v>
      </c>
      <c r="AT145" s="80">
        <v>0</v>
      </c>
      <c r="AU145" s="80"/>
      <c r="AV145" s="80"/>
      <c r="AW145" s="80"/>
      <c r="AX145" s="80"/>
      <c r="AY145" s="80"/>
      <c r="AZ145" s="80"/>
      <c r="BA145" s="80"/>
      <c r="BB145" s="80"/>
      <c r="BC145" s="80">
        <v>1</v>
      </c>
      <c r="BD145" s="79" t="str">
        <f>REPLACE(INDEX(GroupVertices[Group],MATCH(Edges37[[#This Row],[Vertex 1]],GroupVertices[Vertex],0)),1,1,"")</f>
        <v>1</v>
      </c>
      <c r="BE145" s="79" t="str">
        <f>REPLACE(INDEX(GroupVertices[Group],MATCH(Edges37[[#This Row],[Vertex 2]],GroupVertices[Vertex],0)),1,1,"")</f>
        <v>1</v>
      </c>
      <c r="BF145" s="48"/>
      <c r="BG145" s="49"/>
      <c r="BH145" s="48"/>
      <c r="BI145" s="49"/>
      <c r="BJ145" s="48"/>
      <c r="BK145" s="49"/>
      <c r="BL145" s="48"/>
      <c r="BM145" s="49"/>
      <c r="BN145" s="48"/>
    </row>
    <row r="146" spans="1:66" ht="15">
      <c r="A146" s="65" t="s">
        <v>241</v>
      </c>
      <c r="B146" s="65" t="s">
        <v>247</v>
      </c>
      <c r="C146" s="66"/>
      <c r="D146" s="67"/>
      <c r="E146" s="68"/>
      <c r="F146" s="69"/>
      <c r="G146" s="66"/>
      <c r="H146" s="70"/>
      <c r="I146" s="71"/>
      <c r="J146" s="71"/>
      <c r="K146" s="34" t="s">
        <v>65</v>
      </c>
      <c r="L146" s="78">
        <v>146</v>
      </c>
      <c r="M146" s="78"/>
      <c r="N146" s="73"/>
      <c r="O146" s="80" t="s">
        <v>258</v>
      </c>
      <c r="P146" s="82">
        <v>43677.764085648145</v>
      </c>
      <c r="Q146" s="80" t="s">
        <v>1268</v>
      </c>
      <c r="R146" s="84" t="s">
        <v>1319</v>
      </c>
      <c r="S146" s="80" t="s">
        <v>264</v>
      </c>
      <c r="T146" s="80" t="s">
        <v>1340</v>
      </c>
      <c r="U146" s="80"/>
      <c r="V146" s="84" t="s">
        <v>277</v>
      </c>
      <c r="W146" s="82">
        <v>43677.764085648145</v>
      </c>
      <c r="X146" s="86">
        <v>43677</v>
      </c>
      <c r="Y146" s="88" t="s">
        <v>1388</v>
      </c>
      <c r="Z146" s="84" t="s">
        <v>1434</v>
      </c>
      <c r="AA146" s="80"/>
      <c r="AB146" s="80"/>
      <c r="AC146" s="88" t="s">
        <v>1484</v>
      </c>
      <c r="AD146" s="80"/>
      <c r="AE146" s="80" t="b">
        <v>0</v>
      </c>
      <c r="AF146" s="80">
        <v>34</v>
      </c>
      <c r="AG146" s="88" t="s">
        <v>293</v>
      </c>
      <c r="AH146" s="80" t="b">
        <v>1</v>
      </c>
      <c r="AI146" s="80" t="s">
        <v>298</v>
      </c>
      <c r="AJ146" s="80"/>
      <c r="AK146" s="88" t="s">
        <v>1532</v>
      </c>
      <c r="AL146" s="80" t="b">
        <v>0</v>
      </c>
      <c r="AM146" s="80">
        <v>0</v>
      </c>
      <c r="AN146" s="88" t="s">
        <v>293</v>
      </c>
      <c r="AO146" s="80" t="s">
        <v>303</v>
      </c>
      <c r="AP146" s="80" t="b">
        <v>0</v>
      </c>
      <c r="AQ146" s="88" t="s">
        <v>1484</v>
      </c>
      <c r="AR146" s="80" t="s">
        <v>493</v>
      </c>
      <c r="AS146" s="80">
        <v>0</v>
      </c>
      <c r="AT146" s="80">
        <v>0</v>
      </c>
      <c r="AU146" s="80"/>
      <c r="AV146" s="80"/>
      <c r="AW146" s="80"/>
      <c r="AX146" s="80"/>
      <c r="AY146" s="80"/>
      <c r="AZ146" s="80"/>
      <c r="BA146" s="80"/>
      <c r="BB146" s="80"/>
      <c r="BC146" s="80">
        <v>6</v>
      </c>
      <c r="BD146" s="79" t="str">
        <f>REPLACE(INDEX(GroupVertices[Group],MATCH(Edges37[[#This Row],[Vertex 1]],GroupVertices[Vertex],0)),1,1,"")</f>
        <v>1</v>
      </c>
      <c r="BE146" s="79" t="str">
        <f>REPLACE(INDEX(GroupVertices[Group],MATCH(Edges37[[#This Row],[Vertex 2]],GroupVertices[Vertex],0)),1,1,"")</f>
        <v>1</v>
      </c>
      <c r="BF146" s="48"/>
      <c r="BG146" s="49"/>
      <c r="BH146" s="48"/>
      <c r="BI146" s="49"/>
      <c r="BJ146" s="48"/>
      <c r="BK146" s="49"/>
      <c r="BL146" s="48"/>
      <c r="BM146" s="49"/>
      <c r="BN146" s="48"/>
    </row>
    <row r="147" spans="1:66" ht="15">
      <c r="A147" s="65" t="s">
        <v>241</v>
      </c>
      <c r="B147" s="65" t="s">
        <v>247</v>
      </c>
      <c r="C147" s="66"/>
      <c r="D147" s="67"/>
      <c r="E147" s="68"/>
      <c r="F147" s="69"/>
      <c r="G147" s="66"/>
      <c r="H147" s="70"/>
      <c r="I147" s="71"/>
      <c r="J147" s="71"/>
      <c r="K147" s="34" t="s">
        <v>65</v>
      </c>
      <c r="L147" s="78">
        <v>147</v>
      </c>
      <c r="M147" s="78"/>
      <c r="N147" s="73"/>
      <c r="O147" s="80" t="s">
        <v>258</v>
      </c>
      <c r="P147" s="82">
        <v>43696.384467592594</v>
      </c>
      <c r="Q147" s="80" t="s">
        <v>1271</v>
      </c>
      <c r="R147" s="84" t="s">
        <v>1320</v>
      </c>
      <c r="S147" s="80" t="s">
        <v>264</v>
      </c>
      <c r="T147" s="80" t="s">
        <v>1343</v>
      </c>
      <c r="U147" s="80"/>
      <c r="V147" s="84" t="s">
        <v>277</v>
      </c>
      <c r="W147" s="82">
        <v>43696.384467592594</v>
      </c>
      <c r="X147" s="86">
        <v>43696</v>
      </c>
      <c r="Y147" s="88" t="s">
        <v>1391</v>
      </c>
      <c r="Z147" s="84" t="s">
        <v>1437</v>
      </c>
      <c r="AA147" s="80"/>
      <c r="AB147" s="80"/>
      <c r="AC147" s="88" t="s">
        <v>1487</v>
      </c>
      <c r="AD147" s="88" t="s">
        <v>1491</v>
      </c>
      <c r="AE147" s="80" t="b">
        <v>0</v>
      </c>
      <c r="AF147" s="80">
        <v>3</v>
      </c>
      <c r="AG147" s="88" t="s">
        <v>295</v>
      </c>
      <c r="AH147" s="80" t="b">
        <v>1</v>
      </c>
      <c r="AI147" s="80" t="s">
        <v>298</v>
      </c>
      <c r="AJ147" s="80"/>
      <c r="AK147" s="88" t="s">
        <v>1533</v>
      </c>
      <c r="AL147" s="80" t="b">
        <v>0</v>
      </c>
      <c r="AM147" s="80">
        <v>0</v>
      </c>
      <c r="AN147" s="88" t="s">
        <v>293</v>
      </c>
      <c r="AO147" s="80" t="s">
        <v>303</v>
      </c>
      <c r="AP147" s="80" t="b">
        <v>0</v>
      </c>
      <c r="AQ147" s="88" t="s">
        <v>1491</v>
      </c>
      <c r="AR147" s="80" t="s">
        <v>493</v>
      </c>
      <c r="AS147" s="80">
        <v>0</v>
      </c>
      <c r="AT147" s="80">
        <v>0</v>
      </c>
      <c r="AU147" s="80"/>
      <c r="AV147" s="80"/>
      <c r="AW147" s="80"/>
      <c r="AX147" s="80"/>
      <c r="AY147" s="80"/>
      <c r="AZ147" s="80"/>
      <c r="BA147" s="80"/>
      <c r="BB147" s="80"/>
      <c r="BC147" s="80">
        <v>6</v>
      </c>
      <c r="BD147" s="79" t="str">
        <f>REPLACE(INDEX(GroupVertices[Group],MATCH(Edges37[[#This Row],[Vertex 1]],GroupVertices[Vertex],0)),1,1,"")</f>
        <v>1</v>
      </c>
      <c r="BE147" s="79" t="str">
        <f>REPLACE(INDEX(GroupVertices[Group],MATCH(Edges37[[#This Row],[Vertex 2]],GroupVertices[Vertex],0)),1,1,"")</f>
        <v>1</v>
      </c>
      <c r="BF147" s="48"/>
      <c r="BG147" s="49"/>
      <c r="BH147" s="48"/>
      <c r="BI147" s="49"/>
      <c r="BJ147" s="48"/>
      <c r="BK147" s="49"/>
      <c r="BL147" s="48"/>
      <c r="BM147" s="49"/>
      <c r="BN147" s="48"/>
    </row>
    <row r="148" spans="1:66" ht="15">
      <c r="A148" s="65" t="s">
        <v>241</v>
      </c>
      <c r="B148" s="65" t="s">
        <v>247</v>
      </c>
      <c r="C148" s="66"/>
      <c r="D148" s="67"/>
      <c r="E148" s="68"/>
      <c r="F148" s="69"/>
      <c r="G148" s="66"/>
      <c r="H148" s="70"/>
      <c r="I148" s="71"/>
      <c r="J148" s="71"/>
      <c r="K148" s="34" t="s">
        <v>65</v>
      </c>
      <c r="L148" s="78">
        <v>148</v>
      </c>
      <c r="M148" s="78"/>
      <c r="N148" s="73"/>
      <c r="O148" s="80" t="s">
        <v>258</v>
      </c>
      <c r="P148" s="82">
        <v>43727.374375</v>
      </c>
      <c r="Q148" s="80" t="s">
        <v>1270</v>
      </c>
      <c r="R148" s="80"/>
      <c r="S148" s="80"/>
      <c r="T148" s="80" t="s">
        <v>1342</v>
      </c>
      <c r="U148" s="84" t="s">
        <v>1375</v>
      </c>
      <c r="V148" s="84" t="s">
        <v>1375</v>
      </c>
      <c r="W148" s="82">
        <v>43727.374375</v>
      </c>
      <c r="X148" s="86">
        <v>43727</v>
      </c>
      <c r="Y148" s="88" t="s">
        <v>1390</v>
      </c>
      <c r="Z148" s="84" t="s">
        <v>1436</v>
      </c>
      <c r="AA148" s="80"/>
      <c r="AB148" s="80"/>
      <c r="AC148" s="88" t="s">
        <v>1486</v>
      </c>
      <c r="AD148" s="88" t="s">
        <v>1485</v>
      </c>
      <c r="AE148" s="80" t="b">
        <v>0</v>
      </c>
      <c r="AF148" s="80">
        <v>4</v>
      </c>
      <c r="AG148" s="88" t="s">
        <v>295</v>
      </c>
      <c r="AH148" s="80" t="b">
        <v>0</v>
      </c>
      <c r="AI148" s="80" t="s">
        <v>298</v>
      </c>
      <c r="AJ148" s="80"/>
      <c r="AK148" s="88" t="s">
        <v>293</v>
      </c>
      <c r="AL148" s="80" t="b">
        <v>0</v>
      </c>
      <c r="AM148" s="80">
        <v>0</v>
      </c>
      <c r="AN148" s="88" t="s">
        <v>293</v>
      </c>
      <c r="AO148" s="80" t="s">
        <v>303</v>
      </c>
      <c r="AP148" s="80" t="b">
        <v>0</v>
      </c>
      <c r="AQ148" s="88" t="s">
        <v>1485</v>
      </c>
      <c r="AR148" s="80" t="s">
        <v>493</v>
      </c>
      <c r="AS148" s="80">
        <v>0</v>
      </c>
      <c r="AT148" s="80">
        <v>0</v>
      </c>
      <c r="AU148" s="80"/>
      <c r="AV148" s="80"/>
      <c r="AW148" s="80"/>
      <c r="AX148" s="80"/>
      <c r="AY148" s="80"/>
      <c r="AZ148" s="80"/>
      <c r="BA148" s="80"/>
      <c r="BB148" s="80"/>
      <c r="BC148" s="80">
        <v>6</v>
      </c>
      <c r="BD148" s="79" t="str">
        <f>REPLACE(INDEX(GroupVertices[Group],MATCH(Edges37[[#This Row],[Vertex 1]],GroupVertices[Vertex],0)),1,1,"")</f>
        <v>1</v>
      </c>
      <c r="BE148" s="79" t="str">
        <f>REPLACE(INDEX(GroupVertices[Group],MATCH(Edges37[[#This Row],[Vertex 2]],GroupVertices[Vertex],0)),1,1,"")</f>
        <v>1</v>
      </c>
      <c r="BF148" s="48"/>
      <c r="BG148" s="49"/>
      <c r="BH148" s="48"/>
      <c r="BI148" s="49"/>
      <c r="BJ148" s="48"/>
      <c r="BK148" s="49"/>
      <c r="BL148" s="48"/>
      <c r="BM148" s="49"/>
      <c r="BN148" s="48"/>
    </row>
    <row r="149" spans="1:66" ht="15">
      <c r="A149" s="65" t="s">
        <v>241</v>
      </c>
      <c r="B149" s="65" t="s">
        <v>247</v>
      </c>
      <c r="C149" s="66"/>
      <c r="D149" s="67"/>
      <c r="E149" s="68"/>
      <c r="F149" s="69"/>
      <c r="G149" s="66"/>
      <c r="H149" s="70"/>
      <c r="I149" s="71"/>
      <c r="J149" s="71"/>
      <c r="K149" s="34" t="s">
        <v>65</v>
      </c>
      <c r="L149" s="78">
        <v>149</v>
      </c>
      <c r="M149" s="78"/>
      <c r="N149" s="73"/>
      <c r="O149" s="80" t="s">
        <v>258</v>
      </c>
      <c r="P149" s="82">
        <v>43727.374375</v>
      </c>
      <c r="Q149" s="80" t="s">
        <v>1272</v>
      </c>
      <c r="R149" s="80"/>
      <c r="S149" s="80"/>
      <c r="T149" s="80" t="s">
        <v>1344</v>
      </c>
      <c r="U149" s="80"/>
      <c r="V149" s="84" t="s">
        <v>277</v>
      </c>
      <c r="W149" s="82">
        <v>43727.374375</v>
      </c>
      <c r="X149" s="86">
        <v>43727</v>
      </c>
      <c r="Y149" s="88" t="s">
        <v>1390</v>
      </c>
      <c r="Z149" s="84" t="s">
        <v>1438</v>
      </c>
      <c r="AA149" s="80"/>
      <c r="AB149" s="80"/>
      <c r="AC149" s="88" t="s">
        <v>1488</v>
      </c>
      <c r="AD149" s="88" t="s">
        <v>1486</v>
      </c>
      <c r="AE149" s="80" t="b">
        <v>0</v>
      </c>
      <c r="AF149" s="80">
        <v>4</v>
      </c>
      <c r="AG149" s="88" t="s">
        <v>295</v>
      </c>
      <c r="AH149" s="80" t="b">
        <v>0</v>
      </c>
      <c r="AI149" s="80" t="s">
        <v>298</v>
      </c>
      <c r="AJ149" s="80"/>
      <c r="AK149" s="88" t="s">
        <v>293</v>
      </c>
      <c r="AL149" s="80" t="b">
        <v>0</v>
      </c>
      <c r="AM149" s="80">
        <v>0</v>
      </c>
      <c r="AN149" s="88" t="s">
        <v>293</v>
      </c>
      <c r="AO149" s="80" t="s">
        <v>303</v>
      </c>
      <c r="AP149" s="80" t="b">
        <v>0</v>
      </c>
      <c r="AQ149" s="88" t="s">
        <v>1486</v>
      </c>
      <c r="AR149" s="80" t="s">
        <v>493</v>
      </c>
      <c r="AS149" s="80">
        <v>0</v>
      </c>
      <c r="AT149" s="80">
        <v>0</v>
      </c>
      <c r="AU149" s="80"/>
      <c r="AV149" s="80"/>
      <c r="AW149" s="80"/>
      <c r="AX149" s="80"/>
      <c r="AY149" s="80"/>
      <c r="AZ149" s="80"/>
      <c r="BA149" s="80"/>
      <c r="BB149" s="80"/>
      <c r="BC149" s="80">
        <v>6</v>
      </c>
      <c r="BD149" s="79" t="str">
        <f>REPLACE(INDEX(GroupVertices[Group],MATCH(Edges37[[#This Row],[Vertex 1]],GroupVertices[Vertex],0)),1,1,"")</f>
        <v>1</v>
      </c>
      <c r="BE149" s="79" t="str">
        <f>REPLACE(INDEX(GroupVertices[Group],MATCH(Edges37[[#This Row],[Vertex 2]],GroupVertices[Vertex],0)),1,1,"")</f>
        <v>1</v>
      </c>
      <c r="BF149" s="48"/>
      <c r="BG149" s="49"/>
      <c r="BH149" s="48"/>
      <c r="BI149" s="49"/>
      <c r="BJ149" s="48"/>
      <c r="BK149" s="49"/>
      <c r="BL149" s="48"/>
      <c r="BM149" s="49"/>
      <c r="BN149" s="48"/>
    </row>
    <row r="150" spans="1:66" ht="15">
      <c r="A150" s="65" t="s">
        <v>241</v>
      </c>
      <c r="B150" s="65" t="s">
        <v>247</v>
      </c>
      <c r="C150" s="66"/>
      <c r="D150" s="67"/>
      <c r="E150" s="68"/>
      <c r="F150" s="69"/>
      <c r="G150" s="66"/>
      <c r="H150" s="70"/>
      <c r="I150" s="71"/>
      <c r="J150" s="71"/>
      <c r="K150" s="34" t="s">
        <v>65</v>
      </c>
      <c r="L150" s="78">
        <v>150</v>
      </c>
      <c r="M150" s="78"/>
      <c r="N150" s="73"/>
      <c r="O150" s="80" t="s">
        <v>258</v>
      </c>
      <c r="P150" s="82">
        <v>43727.63489583333</v>
      </c>
      <c r="Q150" s="80" t="s">
        <v>1273</v>
      </c>
      <c r="R150" s="80"/>
      <c r="S150" s="80"/>
      <c r="T150" s="80" t="s">
        <v>1345</v>
      </c>
      <c r="U150" s="84" t="s">
        <v>1376</v>
      </c>
      <c r="V150" s="84" t="s">
        <v>1376</v>
      </c>
      <c r="W150" s="82">
        <v>43727.63489583333</v>
      </c>
      <c r="X150" s="86">
        <v>43727</v>
      </c>
      <c r="Y150" s="88" t="s">
        <v>1392</v>
      </c>
      <c r="Z150" s="84" t="s">
        <v>1439</v>
      </c>
      <c r="AA150" s="80"/>
      <c r="AB150" s="80"/>
      <c r="AC150" s="88" t="s">
        <v>1489</v>
      </c>
      <c r="AD150" s="88" t="s">
        <v>1488</v>
      </c>
      <c r="AE150" s="80" t="b">
        <v>0</v>
      </c>
      <c r="AF150" s="80">
        <v>3</v>
      </c>
      <c r="AG150" s="88" t="s">
        <v>295</v>
      </c>
      <c r="AH150" s="80" t="b">
        <v>0</v>
      </c>
      <c r="AI150" s="80" t="s">
        <v>298</v>
      </c>
      <c r="AJ150" s="80"/>
      <c r="AK150" s="88" t="s">
        <v>293</v>
      </c>
      <c r="AL150" s="80" t="b">
        <v>0</v>
      </c>
      <c r="AM150" s="80">
        <v>0</v>
      </c>
      <c r="AN150" s="88" t="s">
        <v>293</v>
      </c>
      <c r="AO150" s="80" t="s">
        <v>303</v>
      </c>
      <c r="AP150" s="80" t="b">
        <v>0</v>
      </c>
      <c r="AQ150" s="88" t="s">
        <v>1488</v>
      </c>
      <c r="AR150" s="80" t="s">
        <v>493</v>
      </c>
      <c r="AS150" s="80">
        <v>0</v>
      </c>
      <c r="AT150" s="80">
        <v>0</v>
      </c>
      <c r="AU150" s="80"/>
      <c r="AV150" s="80"/>
      <c r="AW150" s="80"/>
      <c r="AX150" s="80"/>
      <c r="AY150" s="80"/>
      <c r="AZ150" s="80"/>
      <c r="BA150" s="80"/>
      <c r="BB150" s="80"/>
      <c r="BC150" s="80">
        <v>6</v>
      </c>
      <c r="BD150" s="79" t="str">
        <f>REPLACE(INDEX(GroupVertices[Group],MATCH(Edges37[[#This Row],[Vertex 1]],GroupVertices[Vertex],0)),1,1,"")</f>
        <v>1</v>
      </c>
      <c r="BE150" s="79" t="str">
        <f>REPLACE(INDEX(GroupVertices[Group],MATCH(Edges37[[#This Row],[Vertex 2]],GroupVertices[Vertex],0)),1,1,"")</f>
        <v>1</v>
      </c>
      <c r="BF150" s="48">
        <v>4</v>
      </c>
      <c r="BG150" s="49">
        <v>10</v>
      </c>
      <c r="BH150" s="48">
        <v>0</v>
      </c>
      <c r="BI150" s="49">
        <v>0</v>
      </c>
      <c r="BJ150" s="48">
        <v>0</v>
      </c>
      <c r="BK150" s="49">
        <v>0</v>
      </c>
      <c r="BL150" s="48">
        <v>36</v>
      </c>
      <c r="BM150" s="49">
        <v>90</v>
      </c>
      <c r="BN150" s="48">
        <v>40</v>
      </c>
    </row>
    <row r="151" spans="1:66" ht="15">
      <c r="A151" s="65" t="s">
        <v>241</v>
      </c>
      <c r="B151" s="65" t="s">
        <v>247</v>
      </c>
      <c r="C151" s="66"/>
      <c r="D151" s="67"/>
      <c r="E151" s="68"/>
      <c r="F151" s="69"/>
      <c r="G151" s="66"/>
      <c r="H151" s="70"/>
      <c r="I151" s="71"/>
      <c r="J151" s="71"/>
      <c r="K151" s="34" t="s">
        <v>65</v>
      </c>
      <c r="L151" s="78">
        <v>151</v>
      </c>
      <c r="M151" s="78"/>
      <c r="N151" s="73"/>
      <c r="O151" s="80" t="s">
        <v>258</v>
      </c>
      <c r="P151" s="82">
        <v>43740.730520833335</v>
      </c>
      <c r="Q151" s="80" t="s">
        <v>1280</v>
      </c>
      <c r="R151" s="84" t="s">
        <v>1323</v>
      </c>
      <c r="S151" s="80" t="s">
        <v>264</v>
      </c>
      <c r="T151" s="80" t="s">
        <v>1349</v>
      </c>
      <c r="U151" s="80"/>
      <c r="V151" s="84" t="s">
        <v>277</v>
      </c>
      <c r="W151" s="82">
        <v>43740.730520833335</v>
      </c>
      <c r="X151" s="86">
        <v>43740</v>
      </c>
      <c r="Y151" s="88" t="s">
        <v>1399</v>
      </c>
      <c r="Z151" s="84" t="s">
        <v>1446</v>
      </c>
      <c r="AA151" s="80"/>
      <c r="AB151" s="80"/>
      <c r="AC151" s="88" t="s">
        <v>1496</v>
      </c>
      <c r="AD151" s="88" t="s">
        <v>1525</v>
      </c>
      <c r="AE151" s="80" t="b">
        <v>0</v>
      </c>
      <c r="AF151" s="80">
        <v>3</v>
      </c>
      <c r="AG151" s="88" t="s">
        <v>295</v>
      </c>
      <c r="AH151" s="80" t="b">
        <v>1</v>
      </c>
      <c r="AI151" s="80" t="s">
        <v>298</v>
      </c>
      <c r="AJ151" s="80"/>
      <c r="AK151" s="88" t="s">
        <v>1536</v>
      </c>
      <c r="AL151" s="80" t="b">
        <v>0</v>
      </c>
      <c r="AM151" s="80">
        <v>0</v>
      </c>
      <c r="AN151" s="88" t="s">
        <v>293</v>
      </c>
      <c r="AO151" s="80" t="s">
        <v>303</v>
      </c>
      <c r="AP151" s="80" t="b">
        <v>0</v>
      </c>
      <c r="AQ151" s="88" t="s">
        <v>1525</v>
      </c>
      <c r="AR151" s="80" t="s">
        <v>493</v>
      </c>
      <c r="AS151" s="80">
        <v>0</v>
      </c>
      <c r="AT151" s="80">
        <v>0</v>
      </c>
      <c r="AU151" s="80"/>
      <c r="AV151" s="80"/>
      <c r="AW151" s="80"/>
      <c r="AX151" s="80"/>
      <c r="AY151" s="80"/>
      <c r="AZ151" s="80"/>
      <c r="BA151" s="80"/>
      <c r="BB151" s="80"/>
      <c r="BC151" s="80">
        <v>6</v>
      </c>
      <c r="BD151" s="79" t="str">
        <f>REPLACE(INDEX(GroupVertices[Group],MATCH(Edges37[[#This Row],[Vertex 1]],GroupVertices[Vertex],0)),1,1,"")</f>
        <v>1</v>
      </c>
      <c r="BE151" s="79" t="str">
        <f>REPLACE(INDEX(GroupVertices[Group],MATCH(Edges37[[#This Row],[Vertex 2]],GroupVertices[Vertex],0)),1,1,"")</f>
        <v>1</v>
      </c>
      <c r="BF151" s="48">
        <v>1</v>
      </c>
      <c r="BG151" s="49">
        <v>2.9411764705882355</v>
      </c>
      <c r="BH151" s="48">
        <v>0</v>
      </c>
      <c r="BI151" s="49">
        <v>0</v>
      </c>
      <c r="BJ151" s="48">
        <v>0</v>
      </c>
      <c r="BK151" s="49">
        <v>0</v>
      </c>
      <c r="BL151" s="48">
        <v>33</v>
      </c>
      <c r="BM151" s="49">
        <v>97.05882352941177</v>
      </c>
      <c r="BN151" s="48">
        <v>34</v>
      </c>
    </row>
    <row r="152" spans="1:66" ht="15">
      <c r="A152" s="65" t="s">
        <v>241</v>
      </c>
      <c r="B152" s="65" t="s">
        <v>1241</v>
      </c>
      <c r="C152" s="66"/>
      <c r="D152" s="67"/>
      <c r="E152" s="68"/>
      <c r="F152" s="69"/>
      <c r="G152" s="66"/>
      <c r="H152" s="70"/>
      <c r="I152" s="71"/>
      <c r="J152" s="71"/>
      <c r="K152" s="34" t="s">
        <v>65</v>
      </c>
      <c r="L152" s="78">
        <v>152</v>
      </c>
      <c r="M152" s="78"/>
      <c r="N152" s="73"/>
      <c r="O152" s="80" t="s">
        <v>258</v>
      </c>
      <c r="P152" s="82">
        <v>43740.73056712963</v>
      </c>
      <c r="Q152" s="80" t="s">
        <v>1281</v>
      </c>
      <c r="R152" s="80"/>
      <c r="S152" s="80"/>
      <c r="T152" s="80" t="s">
        <v>1351</v>
      </c>
      <c r="U152" s="84" t="s">
        <v>1378</v>
      </c>
      <c r="V152" s="84" t="s">
        <v>1378</v>
      </c>
      <c r="W152" s="82">
        <v>43740.73056712963</v>
      </c>
      <c r="X152" s="86">
        <v>43740</v>
      </c>
      <c r="Y152" s="88" t="s">
        <v>1400</v>
      </c>
      <c r="Z152" s="84" t="s">
        <v>1447</v>
      </c>
      <c r="AA152" s="80"/>
      <c r="AB152" s="80"/>
      <c r="AC152" s="88" t="s">
        <v>1497</v>
      </c>
      <c r="AD152" s="88" t="s">
        <v>1496</v>
      </c>
      <c r="AE152" s="80" t="b">
        <v>0</v>
      </c>
      <c r="AF152" s="80">
        <v>3</v>
      </c>
      <c r="AG152" s="88" t="s">
        <v>295</v>
      </c>
      <c r="AH152" s="80" t="b">
        <v>0</v>
      </c>
      <c r="AI152" s="80" t="s">
        <v>298</v>
      </c>
      <c r="AJ152" s="80"/>
      <c r="AK152" s="88" t="s">
        <v>293</v>
      </c>
      <c r="AL152" s="80" t="b">
        <v>0</v>
      </c>
      <c r="AM152" s="80">
        <v>0</v>
      </c>
      <c r="AN152" s="88" t="s">
        <v>293</v>
      </c>
      <c r="AO152" s="80" t="s">
        <v>303</v>
      </c>
      <c r="AP152" s="80" t="b">
        <v>0</v>
      </c>
      <c r="AQ152" s="88" t="s">
        <v>1496</v>
      </c>
      <c r="AR152" s="80" t="s">
        <v>493</v>
      </c>
      <c r="AS152" s="80">
        <v>0</v>
      </c>
      <c r="AT152" s="80">
        <v>0</v>
      </c>
      <c r="AU152" s="80"/>
      <c r="AV152" s="80"/>
      <c r="AW152" s="80"/>
      <c r="AX152" s="80"/>
      <c r="AY152" s="80"/>
      <c r="AZ152" s="80"/>
      <c r="BA152" s="80"/>
      <c r="BB152" s="80"/>
      <c r="BC152" s="80">
        <v>1</v>
      </c>
      <c r="BD152" s="79" t="str">
        <f>REPLACE(INDEX(GroupVertices[Group],MATCH(Edges37[[#This Row],[Vertex 1]],GroupVertices[Vertex],0)),1,1,"")</f>
        <v>1</v>
      </c>
      <c r="BE152" s="79" t="str">
        <f>REPLACE(INDEX(GroupVertices[Group],MATCH(Edges37[[#This Row],[Vertex 2]],GroupVertices[Vertex],0)),1,1,"")</f>
        <v>1</v>
      </c>
      <c r="BF152" s="48"/>
      <c r="BG152" s="49"/>
      <c r="BH152" s="48"/>
      <c r="BI152" s="49"/>
      <c r="BJ152" s="48"/>
      <c r="BK152" s="49"/>
      <c r="BL152" s="48"/>
      <c r="BM152" s="49"/>
      <c r="BN152" s="48"/>
    </row>
    <row r="153" spans="1:66" ht="15">
      <c r="A153" s="65" t="s">
        <v>241</v>
      </c>
      <c r="B153" s="65" t="s">
        <v>1242</v>
      </c>
      <c r="C153" s="66"/>
      <c r="D153" s="67"/>
      <c r="E153" s="68"/>
      <c r="F153" s="69"/>
      <c r="G153" s="66"/>
      <c r="H153" s="70"/>
      <c r="I153" s="71"/>
      <c r="J153" s="71"/>
      <c r="K153" s="34" t="s">
        <v>65</v>
      </c>
      <c r="L153" s="78">
        <v>153</v>
      </c>
      <c r="M153" s="78"/>
      <c r="N153" s="73"/>
      <c r="O153" s="80" t="s">
        <v>258</v>
      </c>
      <c r="P153" s="82">
        <v>43740.73056712963</v>
      </c>
      <c r="Q153" s="80" t="s">
        <v>1281</v>
      </c>
      <c r="R153" s="80"/>
      <c r="S153" s="80"/>
      <c r="T153" s="80" t="s">
        <v>1351</v>
      </c>
      <c r="U153" s="84" t="s">
        <v>1378</v>
      </c>
      <c r="V153" s="84" t="s">
        <v>1378</v>
      </c>
      <c r="W153" s="82">
        <v>43740.73056712963</v>
      </c>
      <c r="X153" s="86">
        <v>43740</v>
      </c>
      <c r="Y153" s="88" t="s">
        <v>1400</v>
      </c>
      <c r="Z153" s="84" t="s">
        <v>1447</v>
      </c>
      <c r="AA153" s="80"/>
      <c r="AB153" s="80"/>
      <c r="AC153" s="88" t="s">
        <v>1497</v>
      </c>
      <c r="AD153" s="88" t="s">
        <v>1496</v>
      </c>
      <c r="AE153" s="80" t="b">
        <v>0</v>
      </c>
      <c r="AF153" s="80">
        <v>3</v>
      </c>
      <c r="AG153" s="88" t="s">
        <v>295</v>
      </c>
      <c r="AH153" s="80" t="b">
        <v>0</v>
      </c>
      <c r="AI153" s="80" t="s">
        <v>298</v>
      </c>
      <c r="AJ153" s="80"/>
      <c r="AK153" s="88" t="s">
        <v>293</v>
      </c>
      <c r="AL153" s="80" t="b">
        <v>0</v>
      </c>
      <c r="AM153" s="80">
        <v>0</v>
      </c>
      <c r="AN153" s="88" t="s">
        <v>293</v>
      </c>
      <c r="AO153" s="80" t="s">
        <v>303</v>
      </c>
      <c r="AP153" s="80" t="b">
        <v>0</v>
      </c>
      <c r="AQ153" s="88" t="s">
        <v>1496</v>
      </c>
      <c r="AR153" s="80" t="s">
        <v>493</v>
      </c>
      <c r="AS153" s="80">
        <v>0</v>
      </c>
      <c r="AT153" s="80">
        <v>0</v>
      </c>
      <c r="AU153" s="80"/>
      <c r="AV153" s="80"/>
      <c r="AW153" s="80"/>
      <c r="AX153" s="80"/>
      <c r="AY153" s="80"/>
      <c r="AZ153" s="80"/>
      <c r="BA153" s="80"/>
      <c r="BB153" s="80"/>
      <c r="BC153" s="80">
        <v>1</v>
      </c>
      <c r="BD153" s="79" t="str">
        <f>REPLACE(INDEX(GroupVertices[Group],MATCH(Edges37[[#This Row],[Vertex 1]],GroupVertices[Vertex],0)),1,1,"")</f>
        <v>1</v>
      </c>
      <c r="BE153" s="79" t="str">
        <f>REPLACE(INDEX(GroupVertices[Group],MATCH(Edges37[[#This Row],[Vertex 2]],GroupVertices[Vertex],0)),1,1,"")</f>
        <v>1</v>
      </c>
      <c r="BF153" s="48">
        <v>2</v>
      </c>
      <c r="BG153" s="49">
        <v>5.128205128205129</v>
      </c>
      <c r="BH153" s="48">
        <v>0</v>
      </c>
      <c r="BI153" s="49">
        <v>0</v>
      </c>
      <c r="BJ153" s="48">
        <v>0</v>
      </c>
      <c r="BK153" s="49">
        <v>0</v>
      </c>
      <c r="BL153" s="48">
        <v>37</v>
      </c>
      <c r="BM153" s="49">
        <v>94.87179487179488</v>
      </c>
      <c r="BN153" s="48">
        <v>39</v>
      </c>
    </row>
    <row r="154" spans="1:66" ht="15">
      <c r="A154" s="65" t="s">
        <v>241</v>
      </c>
      <c r="B154" s="65" t="s">
        <v>1243</v>
      </c>
      <c r="C154" s="66"/>
      <c r="D154" s="67"/>
      <c r="E154" s="68"/>
      <c r="F154" s="69"/>
      <c r="G154" s="66"/>
      <c r="H154" s="70"/>
      <c r="I154" s="71"/>
      <c r="J154" s="71"/>
      <c r="K154" s="34" t="s">
        <v>65</v>
      </c>
      <c r="L154" s="78">
        <v>154</v>
      </c>
      <c r="M154" s="78"/>
      <c r="N154" s="73"/>
      <c r="O154" s="80" t="s">
        <v>258</v>
      </c>
      <c r="P154" s="82">
        <v>43746.68145833333</v>
      </c>
      <c r="Q154" s="80" t="s">
        <v>1282</v>
      </c>
      <c r="R154" s="80"/>
      <c r="S154" s="80"/>
      <c r="T154" s="80" t="s">
        <v>1352</v>
      </c>
      <c r="U154" s="80"/>
      <c r="V154" s="84" t="s">
        <v>277</v>
      </c>
      <c r="W154" s="82">
        <v>43746.68145833333</v>
      </c>
      <c r="X154" s="86">
        <v>43746</v>
      </c>
      <c r="Y154" s="88" t="s">
        <v>1401</v>
      </c>
      <c r="Z154" s="84" t="s">
        <v>1448</v>
      </c>
      <c r="AA154" s="80"/>
      <c r="AB154" s="80"/>
      <c r="AC154" s="88" t="s">
        <v>1498</v>
      </c>
      <c r="AD154" s="88" t="s">
        <v>1527</v>
      </c>
      <c r="AE154" s="80" t="b">
        <v>0</v>
      </c>
      <c r="AF154" s="80">
        <v>1</v>
      </c>
      <c r="AG154" s="88" t="s">
        <v>295</v>
      </c>
      <c r="AH154" s="80" t="b">
        <v>0</v>
      </c>
      <c r="AI154" s="80" t="s">
        <v>298</v>
      </c>
      <c r="AJ154" s="80"/>
      <c r="AK154" s="88" t="s">
        <v>293</v>
      </c>
      <c r="AL154" s="80" t="b">
        <v>0</v>
      </c>
      <c r="AM154" s="80">
        <v>0</v>
      </c>
      <c r="AN154" s="88" t="s">
        <v>293</v>
      </c>
      <c r="AO154" s="80" t="s">
        <v>303</v>
      </c>
      <c r="AP154" s="80" t="b">
        <v>0</v>
      </c>
      <c r="AQ154" s="88" t="s">
        <v>1527</v>
      </c>
      <c r="AR154" s="80" t="s">
        <v>493</v>
      </c>
      <c r="AS154" s="80">
        <v>0</v>
      </c>
      <c r="AT154" s="80">
        <v>0</v>
      </c>
      <c r="AU154" s="80"/>
      <c r="AV154" s="80"/>
      <c r="AW154" s="80"/>
      <c r="AX154" s="80"/>
      <c r="AY154" s="80"/>
      <c r="AZ154" s="80"/>
      <c r="BA154" s="80"/>
      <c r="BB154" s="80"/>
      <c r="BC154" s="80">
        <v>1</v>
      </c>
      <c r="BD154" s="79" t="str">
        <f>REPLACE(INDEX(GroupVertices[Group],MATCH(Edges37[[#This Row],[Vertex 1]],GroupVertices[Vertex],0)),1,1,"")</f>
        <v>1</v>
      </c>
      <c r="BE154" s="79" t="str">
        <f>REPLACE(INDEX(GroupVertices[Group],MATCH(Edges37[[#This Row],[Vertex 2]],GroupVertices[Vertex],0)),1,1,"")</f>
        <v>1</v>
      </c>
      <c r="BF154" s="48"/>
      <c r="BG154" s="49"/>
      <c r="BH154" s="48"/>
      <c r="BI154" s="49"/>
      <c r="BJ154" s="48"/>
      <c r="BK154" s="49"/>
      <c r="BL154" s="48"/>
      <c r="BM154" s="49"/>
      <c r="BN154" s="48"/>
    </row>
    <row r="155" spans="1:66" ht="15">
      <c r="A155" s="65" t="s">
        <v>241</v>
      </c>
      <c r="B155" s="65" t="s">
        <v>1244</v>
      </c>
      <c r="C155" s="66"/>
      <c r="D155" s="67"/>
      <c r="E155" s="68"/>
      <c r="F155" s="69"/>
      <c r="G155" s="66"/>
      <c r="H155" s="70"/>
      <c r="I155" s="71"/>
      <c r="J155" s="71"/>
      <c r="K155" s="34" t="s">
        <v>65</v>
      </c>
      <c r="L155" s="78">
        <v>155</v>
      </c>
      <c r="M155" s="78"/>
      <c r="N155" s="73"/>
      <c r="O155" s="80" t="s">
        <v>258</v>
      </c>
      <c r="P155" s="82">
        <v>43746.68145833333</v>
      </c>
      <c r="Q155" s="80" t="s">
        <v>1282</v>
      </c>
      <c r="R155" s="80"/>
      <c r="S155" s="80"/>
      <c r="T155" s="80" t="s">
        <v>1352</v>
      </c>
      <c r="U155" s="80"/>
      <c r="V155" s="84" t="s">
        <v>277</v>
      </c>
      <c r="W155" s="82">
        <v>43746.68145833333</v>
      </c>
      <c r="X155" s="86">
        <v>43746</v>
      </c>
      <c r="Y155" s="88" t="s">
        <v>1401</v>
      </c>
      <c r="Z155" s="84" t="s">
        <v>1448</v>
      </c>
      <c r="AA155" s="80"/>
      <c r="AB155" s="80"/>
      <c r="AC155" s="88" t="s">
        <v>1498</v>
      </c>
      <c r="AD155" s="88" t="s">
        <v>1527</v>
      </c>
      <c r="AE155" s="80" t="b">
        <v>0</v>
      </c>
      <c r="AF155" s="80">
        <v>1</v>
      </c>
      <c r="AG155" s="88" t="s">
        <v>295</v>
      </c>
      <c r="AH155" s="80" t="b">
        <v>0</v>
      </c>
      <c r="AI155" s="80" t="s">
        <v>298</v>
      </c>
      <c r="AJ155" s="80"/>
      <c r="AK155" s="88" t="s">
        <v>293</v>
      </c>
      <c r="AL155" s="80" t="b">
        <v>0</v>
      </c>
      <c r="AM155" s="80">
        <v>0</v>
      </c>
      <c r="AN155" s="88" t="s">
        <v>293</v>
      </c>
      <c r="AO155" s="80" t="s">
        <v>303</v>
      </c>
      <c r="AP155" s="80" t="b">
        <v>0</v>
      </c>
      <c r="AQ155" s="88" t="s">
        <v>1527</v>
      </c>
      <c r="AR155" s="80" t="s">
        <v>493</v>
      </c>
      <c r="AS155" s="80">
        <v>0</v>
      </c>
      <c r="AT155" s="80">
        <v>0</v>
      </c>
      <c r="AU155" s="80"/>
      <c r="AV155" s="80"/>
      <c r="AW155" s="80"/>
      <c r="AX155" s="80"/>
      <c r="AY155" s="80"/>
      <c r="AZ155" s="80"/>
      <c r="BA155" s="80"/>
      <c r="BB155" s="80"/>
      <c r="BC155" s="80">
        <v>2</v>
      </c>
      <c r="BD155" s="79" t="str">
        <f>REPLACE(INDEX(GroupVertices[Group],MATCH(Edges37[[#This Row],[Vertex 1]],GroupVertices[Vertex],0)),1,1,"")</f>
        <v>1</v>
      </c>
      <c r="BE155" s="79" t="str">
        <f>REPLACE(INDEX(GroupVertices[Group],MATCH(Edges37[[#This Row],[Vertex 2]],GroupVertices[Vertex],0)),1,1,"")</f>
        <v>1</v>
      </c>
      <c r="BF155" s="48">
        <v>0</v>
      </c>
      <c r="BG155" s="49">
        <v>0</v>
      </c>
      <c r="BH155" s="48">
        <v>0</v>
      </c>
      <c r="BI155" s="49">
        <v>0</v>
      </c>
      <c r="BJ155" s="48">
        <v>0</v>
      </c>
      <c r="BK155" s="49">
        <v>0</v>
      </c>
      <c r="BL155" s="48">
        <v>47</v>
      </c>
      <c r="BM155" s="49">
        <v>100</v>
      </c>
      <c r="BN155" s="48">
        <v>47</v>
      </c>
    </row>
    <row r="156" spans="1:66" ht="15">
      <c r="A156" s="65" t="s">
        <v>241</v>
      </c>
      <c r="B156" s="65" t="s">
        <v>1244</v>
      </c>
      <c r="C156" s="66"/>
      <c r="D156" s="67"/>
      <c r="E156" s="68"/>
      <c r="F156" s="69"/>
      <c r="G156" s="66"/>
      <c r="H156" s="70"/>
      <c r="I156" s="71"/>
      <c r="J156" s="71"/>
      <c r="K156" s="34" t="s">
        <v>65</v>
      </c>
      <c r="L156" s="78">
        <v>156</v>
      </c>
      <c r="M156" s="78"/>
      <c r="N156" s="73"/>
      <c r="O156" s="80" t="s">
        <v>258</v>
      </c>
      <c r="P156" s="82">
        <v>43748.706087962964</v>
      </c>
      <c r="Q156" s="80" t="s">
        <v>1283</v>
      </c>
      <c r="R156" s="80"/>
      <c r="S156" s="80"/>
      <c r="T156" s="80" t="s">
        <v>1353</v>
      </c>
      <c r="U156" s="84" t="s">
        <v>1379</v>
      </c>
      <c r="V156" s="84" t="s">
        <v>1379</v>
      </c>
      <c r="W156" s="82">
        <v>43748.706087962964</v>
      </c>
      <c r="X156" s="86">
        <v>43748</v>
      </c>
      <c r="Y156" s="88" t="s">
        <v>1402</v>
      </c>
      <c r="Z156" s="84" t="s">
        <v>1449</v>
      </c>
      <c r="AA156" s="80"/>
      <c r="AB156" s="80"/>
      <c r="AC156" s="88" t="s">
        <v>1499</v>
      </c>
      <c r="AD156" s="88" t="s">
        <v>1498</v>
      </c>
      <c r="AE156" s="80" t="b">
        <v>0</v>
      </c>
      <c r="AF156" s="80">
        <v>2</v>
      </c>
      <c r="AG156" s="88" t="s">
        <v>295</v>
      </c>
      <c r="AH156" s="80" t="b">
        <v>0</v>
      </c>
      <c r="AI156" s="80" t="s">
        <v>298</v>
      </c>
      <c r="AJ156" s="80"/>
      <c r="AK156" s="88" t="s">
        <v>293</v>
      </c>
      <c r="AL156" s="80" t="b">
        <v>0</v>
      </c>
      <c r="AM156" s="80">
        <v>0</v>
      </c>
      <c r="AN156" s="88" t="s">
        <v>293</v>
      </c>
      <c r="AO156" s="80" t="s">
        <v>303</v>
      </c>
      <c r="AP156" s="80" t="b">
        <v>0</v>
      </c>
      <c r="AQ156" s="88" t="s">
        <v>1498</v>
      </c>
      <c r="AR156" s="80" t="s">
        <v>493</v>
      </c>
      <c r="AS156" s="80">
        <v>0</v>
      </c>
      <c r="AT156" s="80">
        <v>0</v>
      </c>
      <c r="AU156" s="80"/>
      <c r="AV156" s="80"/>
      <c r="AW156" s="80"/>
      <c r="AX156" s="80"/>
      <c r="AY156" s="80"/>
      <c r="AZ156" s="80"/>
      <c r="BA156" s="80"/>
      <c r="BB156" s="80"/>
      <c r="BC156" s="80">
        <v>2</v>
      </c>
      <c r="BD156" s="79" t="str">
        <f>REPLACE(INDEX(GroupVertices[Group],MATCH(Edges37[[#This Row],[Vertex 1]],GroupVertices[Vertex],0)),1,1,"")</f>
        <v>1</v>
      </c>
      <c r="BE156" s="79" t="str">
        <f>REPLACE(INDEX(GroupVertices[Group],MATCH(Edges37[[#This Row],[Vertex 2]],GroupVertices[Vertex],0)),1,1,"")</f>
        <v>1</v>
      </c>
      <c r="BF156" s="48">
        <v>2</v>
      </c>
      <c r="BG156" s="49">
        <v>5.2631578947368425</v>
      </c>
      <c r="BH156" s="48">
        <v>0</v>
      </c>
      <c r="BI156" s="49">
        <v>0</v>
      </c>
      <c r="BJ156" s="48">
        <v>0</v>
      </c>
      <c r="BK156" s="49">
        <v>0</v>
      </c>
      <c r="BL156" s="48">
        <v>36</v>
      </c>
      <c r="BM156" s="49">
        <v>94.73684210526316</v>
      </c>
      <c r="BN156" s="48">
        <v>38</v>
      </c>
    </row>
    <row r="157" spans="1:66" ht="15">
      <c r="A157" s="65" t="s">
        <v>241</v>
      </c>
      <c r="B157" s="65" t="s">
        <v>1245</v>
      </c>
      <c r="C157" s="66"/>
      <c r="D157" s="67"/>
      <c r="E157" s="68"/>
      <c r="F157" s="69"/>
      <c r="G157" s="66"/>
      <c r="H157" s="70"/>
      <c r="I157" s="71"/>
      <c r="J157" s="71"/>
      <c r="K157" s="34" t="s">
        <v>65</v>
      </c>
      <c r="L157" s="78">
        <v>157</v>
      </c>
      <c r="M157" s="78"/>
      <c r="N157" s="73"/>
      <c r="O157" s="80" t="s">
        <v>258</v>
      </c>
      <c r="P157" s="82">
        <v>43748.706087962964</v>
      </c>
      <c r="Q157" s="80" t="s">
        <v>1284</v>
      </c>
      <c r="R157" s="84" t="s">
        <v>1324</v>
      </c>
      <c r="S157" s="80" t="s">
        <v>264</v>
      </c>
      <c r="T157" s="80" t="s">
        <v>1354</v>
      </c>
      <c r="U157" s="80"/>
      <c r="V157" s="84" t="s">
        <v>277</v>
      </c>
      <c r="W157" s="82">
        <v>43748.706087962964</v>
      </c>
      <c r="X157" s="86">
        <v>43748</v>
      </c>
      <c r="Y157" s="88" t="s">
        <v>1402</v>
      </c>
      <c r="Z157" s="84" t="s">
        <v>1450</v>
      </c>
      <c r="AA157" s="80"/>
      <c r="AB157" s="80"/>
      <c r="AC157" s="88" t="s">
        <v>1500</v>
      </c>
      <c r="AD157" s="88" t="s">
        <v>1499</v>
      </c>
      <c r="AE157" s="80" t="b">
        <v>0</v>
      </c>
      <c r="AF157" s="80">
        <v>2</v>
      </c>
      <c r="AG157" s="88" t="s">
        <v>295</v>
      </c>
      <c r="AH157" s="80" t="b">
        <v>1</v>
      </c>
      <c r="AI157" s="80" t="s">
        <v>298</v>
      </c>
      <c r="AJ157" s="80"/>
      <c r="AK157" s="88" t="s">
        <v>1537</v>
      </c>
      <c r="AL157" s="80" t="b">
        <v>0</v>
      </c>
      <c r="AM157" s="80">
        <v>0</v>
      </c>
      <c r="AN157" s="88" t="s">
        <v>293</v>
      </c>
      <c r="AO157" s="80" t="s">
        <v>303</v>
      </c>
      <c r="AP157" s="80" t="b">
        <v>0</v>
      </c>
      <c r="AQ157" s="88" t="s">
        <v>1499</v>
      </c>
      <c r="AR157" s="80" t="s">
        <v>493</v>
      </c>
      <c r="AS157" s="80">
        <v>0</v>
      </c>
      <c r="AT157" s="80">
        <v>0</v>
      </c>
      <c r="AU157" s="80"/>
      <c r="AV157" s="80"/>
      <c r="AW157" s="80"/>
      <c r="AX157" s="80"/>
      <c r="AY157" s="80"/>
      <c r="AZ157" s="80"/>
      <c r="BA157" s="80"/>
      <c r="BB157" s="80"/>
      <c r="BC157" s="80">
        <v>1</v>
      </c>
      <c r="BD157" s="79" t="str">
        <f>REPLACE(INDEX(GroupVertices[Group],MATCH(Edges37[[#This Row],[Vertex 1]],GroupVertices[Vertex],0)),1,1,"")</f>
        <v>1</v>
      </c>
      <c r="BE157" s="79" t="str">
        <f>REPLACE(INDEX(GroupVertices[Group],MATCH(Edges37[[#This Row],[Vertex 2]],GroupVertices[Vertex],0)),1,1,"")</f>
        <v>1</v>
      </c>
      <c r="BF157" s="48"/>
      <c r="BG157" s="49"/>
      <c r="BH157" s="48"/>
      <c r="BI157" s="49"/>
      <c r="BJ157" s="48"/>
      <c r="BK157" s="49"/>
      <c r="BL157" s="48"/>
      <c r="BM157" s="49"/>
      <c r="BN157" s="48"/>
    </row>
    <row r="158" spans="1:66" ht="15">
      <c r="A158" s="65" t="s">
        <v>241</v>
      </c>
      <c r="B158" s="65" t="s">
        <v>1246</v>
      </c>
      <c r="C158" s="66"/>
      <c r="D158" s="67"/>
      <c r="E158" s="68"/>
      <c r="F158" s="69"/>
      <c r="G158" s="66"/>
      <c r="H158" s="70"/>
      <c r="I158" s="71"/>
      <c r="J158" s="71"/>
      <c r="K158" s="34" t="s">
        <v>65</v>
      </c>
      <c r="L158" s="78">
        <v>158</v>
      </c>
      <c r="M158" s="78"/>
      <c r="N158" s="73"/>
      <c r="O158" s="80" t="s">
        <v>258</v>
      </c>
      <c r="P158" s="82">
        <v>43748.706087962964</v>
      </c>
      <c r="Q158" s="80" t="s">
        <v>1284</v>
      </c>
      <c r="R158" s="84" t="s">
        <v>1324</v>
      </c>
      <c r="S158" s="80" t="s">
        <v>264</v>
      </c>
      <c r="T158" s="80" t="s">
        <v>1354</v>
      </c>
      <c r="U158" s="80"/>
      <c r="V158" s="84" t="s">
        <v>277</v>
      </c>
      <c r="W158" s="82">
        <v>43748.706087962964</v>
      </c>
      <c r="X158" s="86">
        <v>43748</v>
      </c>
      <c r="Y158" s="88" t="s">
        <v>1402</v>
      </c>
      <c r="Z158" s="84" t="s">
        <v>1450</v>
      </c>
      <c r="AA158" s="80"/>
      <c r="AB158" s="80"/>
      <c r="AC158" s="88" t="s">
        <v>1500</v>
      </c>
      <c r="AD158" s="88" t="s">
        <v>1499</v>
      </c>
      <c r="AE158" s="80" t="b">
        <v>0</v>
      </c>
      <c r="AF158" s="80">
        <v>2</v>
      </c>
      <c r="AG158" s="88" t="s">
        <v>295</v>
      </c>
      <c r="AH158" s="80" t="b">
        <v>1</v>
      </c>
      <c r="AI158" s="80" t="s">
        <v>298</v>
      </c>
      <c r="AJ158" s="80"/>
      <c r="AK158" s="88" t="s">
        <v>1537</v>
      </c>
      <c r="AL158" s="80" t="b">
        <v>0</v>
      </c>
      <c r="AM158" s="80">
        <v>0</v>
      </c>
      <c r="AN158" s="88" t="s">
        <v>293</v>
      </c>
      <c r="AO158" s="80" t="s">
        <v>303</v>
      </c>
      <c r="AP158" s="80" t="b">
        <v>0</v>
      </c>
      <c r="AQ158" s="88" t="s">
        <v>1499</v>
      </c>
      <c r="AR158" s="80" t="s">
        <v>493</v>
      </c>
      <c r="AS158" s="80">
        <v>0</v>
      </c>
      <c r="AT158" s="80">
        <v>0</v>
      </c>
      <c r="AU158" s="80"/>
      <c r="AV158" s="80"/>
      <c r="AW158" s="80"/>
      <c r="AX158" s="80"/>
      <c r="AY158" s="80"/>
      <c r="AZ158" s="80"/>
      <c r="BA158" s="80"/>
      <c r="BB158" s="80"/>
      <c r="BC158" s="80">
        <v>1</v>
      </c>
      <c r="BD158" s="79" t="str">
        <f>REPLACE(INDEX(GroupVertices[Group],MATCH(Edges37[[#This Row],[Vertex 1]],GroupVertices[Vertex],0)),1,1,"")</f>
        <v>1</v>
      </c>
      <c r="BE158" s="79" t="str">
        <f>REPLACE(INDEX(GroupVertices[Group],MATCH(Edges37[[#This Row],[Vertex 2]],GroupVertices[Vertex],0)),1,1,"")</f>
        <v>1</v>
      </c>
      <c r="BF158" s="48">
        <v>2</v>
      </c>
      <c r="BG158" s="49">
        <v>6.666666666666667</v>
      </c>
      <c r="BH158" s="48">
        <v>0</v>
      </c>
      <c r="BI158" s="49">
        <v>0</v>
      </c>
      <c r="BJ158" s="48">
        <v>0</v>
      </c>
      <c r="BK158" s="49">
        <v>0</v>
      </c>
      <c r="BL158" s="48">
        <v>28</v>
      </c>
      <c r="BM158" s="49">
        <v>93.33333333333333</v>
      </c>
      <c r="BN158" s="48">
        <v>30</v>
      </c>
    </row>
    <row r="159" spans="1:66" ht="15">
      <c r="A159" s="65" t="s">
        <v>241</v>
      </c>
      <c r="B159" s="65" t="s">
        <v>1247</v>
      </c>
      <c r="C159" s="66"/>
      <c r="D159" s="67"/>
      <c r="E159" s="68"/>
      <c r="F159" s="69"/>
      <c r="G159" s="66"/>
      <c r="H159" s="70"/>
      <c r="I159" s="71"/>
      <c r="J159" s="71"/>
      <c r="K159" s="34" t="s">
        <v>65</v>
      </c>
      <c r="L159" s="78">
        <v>159</v>
      </c>
      <c r="M159" s="78"/>
      <c r="N159" s="73"/>
      <c r="O159" s="80" t="s">
        <v>258</v>
      </c>
      <c r="P159" s="82">
        <v>43752.84841435185</v>
      </c>
      <c r="Q159" s="80" t="s">
        <v>1285</v>
      </c>
      <c r="R159" s="84" t="s">
        <v>1325</v>
      </c>
      <c r="S159" s="80" t="s">
        <v>264</v>
      </c>
      <c r="T159" s="80" t="s">
        <v>1343</v>
      </c>
      <c r="U159" s="80"/>
      <c r="V159" s="84" t="s">
        <v>277</v>
      </c>
      <c r="W159" s="82">
        <v>43752.84841435185</v>
      </c>
      <c r="X159" s="86">
        <v>43752</v>
      </c>
      <c r="Y159" s="88" t="s">
        <v>1403</v>
      </c>
      <c r="Z159" s="84" t="s">
        <v>1451</v>
      </c>
      <c r="AA159" s="80"/>
      <c r="AB159" s="80"/>
      <c r="AC159" s="88" t="s">
        <v>1501</v>
      </c>
      <c r="AD159" s="88" t="s">
        <v>1500</v>
      </c>
      <c r="AE159" s="80" t="b">
        <v>0</v>
      </c>
      <c r="AF159" s="80">
        <v>2</v>
      </c>
      <c r="AG159" s="88" t="s">
        <v>295</v>
      </c>
      <c r="AH159" s="80" t="b">
        <v>1</v>
      </c>
      <c r="AI159" s="80" t="s">
        <v>298</v>
      </c>
      <c r="AJ159" s="80"/>
      <c r="AK159" s="88" t="s">
        <v>1538</v>
      </c>
      <c r="AL159" s="80" t="b">
        <v>0</v>
      </c>
      <c r="AM159" s="80">
        <v>0</v>
      </c>
      <c r="AN159" s="88" t="s">
        <v>293</v>
      </c>
      <c r="AO159" s="80" t="s">
        <v>303</v>
      </c>
      <c r="AP159" s="80" t="b">
        <v>0</v>
      </c>
      <c r="AQ159" s="88" t="s">
        <v>1500</v>
      </c>
      <c r="AR159" s="80" t="s">
        <v>493</v>
      </c>
      <c r="AS159" s="80">
        <v>0</v>
      </c>
      <c r="AT159" s="80">
        <v>0</v>
      </c>
      <c r="AU159" s="80"/>
      <c r="AV159" s="80"/>
      <c r="AW159" s="80"/>
      <c r="AX159" s="80"/>
      <c r="AY159" s="80"/>
      <c r="AZ159" s="80"/>
      <c r="BA159" s="80"/>
      <c r="BB159" s="80"/>
      <c r="BC159" s="80">
        <v>1</v>
      </c>
      <c r="BD159" s="79" t="str">
        <f>REPLACE(INDEX(GroupVertices[Group],MATCH(Edges37[[#This Row],[Vertex 1]],GroupVertices[Vertex],0)),1,1,"")</f>
        <v>1</v>
      </c>
      <c r="BE159" s="79" t="str">
        <f>REPLACE(INDEX(GroupVertices[Group],MATCH(Edges37[[#This Row],[Vertex 2]],GroupVertices[Vertex],0)),1,1,"")</f>
        <v>1</v>
      </c>
      <c r="BF159" s="48"/>
      <c r="BG159" s="49"/>
      <c r="BH159" s="48"/>
      <c r="BI159" s="49"/>
      <c r="BJ159" s="48"/>
      <c r="BK159" s="49"/>
      <c r="BL159" s="48"/>
      <c r="BM159" s="49"/>
      <c r="BN159" s="48"/>
    </row>
    <row r="160" spans="1:66" ht="15">
      <c r="A160" s="65" t="s">
        <v>241</v>
      </c>
      <c r="B160" s="65" t="s">
        <v>1248</v>
      </c>
      <c r="C160" s="66"/>
      <c r="D160" s="67"/>
      <c r="E160" s="68"/>
      <c r="F160" s="69"/>
      <c r="G160" s="66"/>
      <c r="H160" s="70"/>
      <c r="I160" s="71"/>
      <c r="J160" s="71"/>
      <c r="K160" s="34" t="s">
        <v>65</v>
      </c>
      <c r="L160" s="78">
        <v>160</v>
      </c>
      <c r="M160" s="78"/>
      <c r="N160" s="73"/>
      <c r="O160" s="80" t="s">
        <v>258</v>
      </c>
      <c r="P160" s="82">
        <v>43752.84841435185</v>
      </c>
      <c r="Q160" s="80" t="s">
        <v>1285</v>
      </c>
      <c r="R160" s="84" t="s">
        <v>1325</v>
      </c>
      <c r="S160" s="80" t="s">
        <v>264</v>
      </c>
      <c r="T160" s="80" t="s">
        <v>1343</v>
      </c>
      <c r="U160" s="80"/>
      <c r="V160" s="84" t="s">
        <v>277</v>
      </c>
      <c r="W160" s="82">
        <v>43752.84841435185</v>
      </c>
      <c r="X160" s="86">
        <v>43752</v>
      </c>
      <c r="Y160" s="88" t="s">
        <v>1403</v>
      </c>
      <c r="Z160" s="84" t="s">
        <v>1451</v>
      </c>
      <c r="AA160" s="80"/>
      <c r="AB160" s="80"/>
      <c r="AC160" s="88" t="s">
        <v>1501</v>
      </c>
      <c r="AD160" s="88" t="s">
        <v>1500</v>
      </c>
      <c r="AE160" s="80" t="b">
        <v>0</v>
      </c>
      <c r="AF160" s="80">
        <v>2</v>
      </c>
      <c r="AG160" s="88" t="s">
        <v>295</v>
      </c>
      <c r="AH160" s="80" t="b">
        <v>1</v>
      </c>
      <c r="AI160" s="80" t="s">
        <v>298</v>
      </c>
      <c r="AJ160" s="80"/>
      <c r="AK160" s="88" t="s">
        <v>1538</v>
      </c>
      <c r="AL160" s="80" t="b">
        <v>0</v>
      </c>
      <c r="AM160" s="80">
        <v>0</v>
      </c>
      <c r="AN160" s="88" t="s">
        <v>293</v>
      </c>
      <c r="AO160" s="80" t="s">
        <v>303</v>
      </c>
      <c r="AP160" s="80" t="b">
        <v>0</v>
      </c>
      <c r="AQ160" s="88" t="s">
        <v>1500</v>
      </c>
      <c r="AR160" s="80" t="s">
        <v>493</v>
      </c>
      <c r="AS160" s="80">
        <v>0</v>
      </c>
      <c r="AT160" s="80">
        <v>0</v>
      </c>
      <c r="AU160" s="80"/>
      <c r="AV160" s="80"/>
      <c r="AW160" s="80"/>
      <c r="AX160" s="80"/>
      <c r="AY160" s="80"/>
      <c r="AZ160" s="80"/>
      <c r="BA160" s="80"/>
      <c r="BB160" s="80"/>
      <c r="BC160" s="80">
        <v>1</v>
      </c>
      <c r="BD160" s="79" t="str">
        <f>REPLACE(INDEX(GroupVertices[Group],MATCH(Edges37[[#This Row],[Vertex 1]],GroupVertices[Vertex],0)),1,1,"")</f>
        <v>1</v>
      </c>
      <c r="BE160" s="79" t="str">
        <f>REPLACE(INDEX(GroupVertices[Group],MATCH(Edges37[[#This Row],[Vertex 2]],GroupVertices[Vertex],0)),1,1,"")</f>
        <v>1</v>
      </c>
      <c r="BF160" s="48"/>
      <c r="BG160" s="49"/>
      <c r="BH160" s="48"/>
      <c r="BI160" s="49"/>
      <c r="BJ160" s="48"/>
      <c r="BK160" s="49"/>
      <c r="BL160" s="48"/>
      <c r="BM160" s="49"/>
      <c r="BN160" s="48"/>
    </row>
    <row r="161" spans="1:66" ht="15">
      <c r="A161" s="65" t="s">
        <v>241</v>
      </c>
      <c r="B161" s="65" t="s">
        <v>1249</v>
      </c>
      <c r="C161" s="66"/>
      <c r="D161" s="67"/>
      <c r="E161" s="68"/>
      <c r="F161" s="69"/>
      <c r="G161" s="66"/>
      <c r="H161" s="70"/>
      <c r="I161" s="71"/>
      <c r="J161" s="71"/>
      <c r="K161" s="34" t="s">
        <v>65</v>
      </c>
      <c r="L161" s="78">
        <v>161</v>
      </c>
      <c r="M161" s="78"/>
      <c r="N161" s="73"/>
      <c r="O161" s="80" t="s">
        <v>258</v>
      </c>
      <c r="P161" s="82">
        <v>43752.84841435185</v>
      </c>
      <c r="Q161" s="80" t="s">
        <v>1285</v>
      </c>
      <c r="R161" s="84" t="s">
        <v>1325</v>
      </c>
      <c r="S161" s="80" t="s">
        <v>264</v>
      </c>
      <c r="T161" s="80" t="s">
        <v>1343</v>
      </c>
      <c r="U161" s="80"/>
      <c r="V161" s="84" t="s">
        <v>277</v>
      </c>
      <c r="W161" s="82">
        <v>43752.84841435185</v>
      </c>
      <c r="X161" s="86">
        <v>43752</v>
      </c>
      <c r="Y161" s="88" t="s">
        <v>1403</v>
      </c>
      <c r="Z161" s="84" t="s">
        <v>1451</v>
      </c>
      <c r="AA161" s="80"/>
      <c r="AB161" s="80"/>
      <c r="AC161" s="88" t="s">
        <v>1501</v>
      </c>
      <c r="AD161" s="88" t="s">
        <v>1500</v>
      </c>
      <c r="AE161" s="80" t="b">
        <v>0</v>
      </c>
      <c r="AF161" s="80">
        <v>2</v>
      </c>
      <c r="AG161" s="88" t="s">
        <v>295</v>
      </c>
      <c r="AH161" s="80" t="b">
        <v>1</v>
      </c>
      <c r="AI161" s="80" t="s">
        <v>298</v>
      </c>
      <c r="AJ161" s="80"/>
      <c r="AK161" s="88" t="s">
        <v>1538</v>
      </c>
      <c r="AL161" s="80" t="b">
        <v>0</v>
      </c>
      <c r="AM161" s="80">
        <v>0</v>
      </c>
      <c r="AN161" s="88" t="s">
        <v>293</v>
      </c>
      <c r="AO161" s="80" t="s">
        <v>303</v>
      </c>
      <c r="AP161" s="80" t="b">
        <v>0</v>
      </c>
      <c r="AQ161" s="88" t="s">
        <v>1500</v>
      </c>
      <c r="AR161" s="80" t="s">
        <v>493</v>
      </c>
      <c r="AS161" s="80">
        <v>0</v>
      </c>
      <c r="AT161" s="80">
        <v>0</v>
      </c>
      <c r="AU161" s="80"/>
      <c r="AV161" s="80"/>
      <c r="AW161" s="80"/>
      <c r="AX161" s="80"/>
      <c r="AY161" s="80"/>
      <c r="AZ161" s="80"/>
      <c r="BA161" s="80"/>
      <c r="BB161" s="80"/>
      <c r="BC161" s="80">
        <v>1</v>
      </c>
      <c r="BD161" s="79" t="str">
        <f>REPLACE(INDEX(GroupVertices[Group],MATCH(Edges37[[#This Row],[Vertex 1]],GroupVertices[Vertex],0)),1,1,"")</f>
        <v>1</v>
      </c>
      <c r="BE161" s="79" t="str">
        <f>REPLACE(INDEX(GroupVertices[Group],MATCH(Edges37[[#This Row],[Vertex 2]],GroupVertices[Vertex],0)),1,1,"")</f>
        <v>1</v>
      </c>
      <c r="BF161" s="48"/>
      <c r="BG161" s="49"/>
      <c r="BH161" s="48"/>
      <c r="BI161" s="49"/>
      <c r="BJ161" s="48"/>
      <c r="BK161" s="49"/>
      <c r="BL161" s="48"/>
      <c r="BM161" s="49"/>
      <c r="BN161" s="48"/>
    </row>
    <row r="162" spans="1:66" ht="15">
      <c r="A162" s="65" t="s">
        <v>241</v>
      </c>
      <c r="B162" s="65" t="s">
        <v>1250</v>
      </c>
      <c r="C162" s="66"/>
      <c r="D162" s="67"/>
      <c r="E162" s="68"/>
      <c r="F162" s="69"/>
      <c r="G162" s="66"/>
      <c r="H162" s="70"/>
      <c r="I162" s="71"/>
      <c r="J162" s="71"/>
      <c r="K162" s="34" t="s">
        <v>65</v>
      </c>
      <c r="L162" s="78">
        <v>162</v>
      </c>
      <c r="M162" s="78"/>
      <c r="N162" s="73"/>
      <c r="O162" s="80" t="s">
        <v>258</v>
      </c>
      <c r="P162" s="82">
        <v>43752.84841435185</v>
      </c>
      <c r="Q162" s="80" t="s">
        <v>1285</v>
      </c>
      <c r="R162" s="84" t="s">
        <v>1325</v>
      </c>
      <c r="S162" s="80" t="s">
        <v>264</v>
      </c>
      <c r="T162" s="80" t="s">
        <v>1343</v>
      </c>
      <c r="U162" s="80"/>
      <c r="V162" s="84" t="s">
        <v>277</v>
      </c>
      <c r="W162" s="82">
        <v>43752.84841435185</v>
      </c>
      <c r="X162" s="86">
        <v>43752</v>
      </c>
      <c r="Y162" s="88" t="s">
        <v>1403</v>
      </c>
      <c r="Z162" s="84" t="s">
        <v>1451</v>
      </c>
      <c r="AA162" s="80"/>
      <c r="AB162" s="80"/>
      <c r="AC162" s="88" t="s">
        <v>1501</v>
      </c>
      <c r="AD162" s="88" t="s">
        <v>1500</v>
      </c>
      <c r="AE162" s="80" t="b">
        <v>0</v>
      </c>
      <c r="AF162" s="80">
        <v>2</v>
      </c>
      <c r="AG162" s="88" t="s">
        <v>295</v>
      </c>
      <c r="AH162" s="80" t="b">
        <v>1</v>
      </c>
      <c r="AI162" s="80" t="s">
        <v>298</v>
      </c>
      <c r="AJ162" s="80"/>
      <c r="AK162" s="88" t="s">
        <v>1538</v>
      </c>
      <c r="AL162" s="80" t="b">
        <v>0</v>
      </c>
      <c r="AM162" s="80">
        <v>0</v>
      </c>
      <c r="AN162" s="88" t="s">
        <v>293</v>
      </c>
      <c r="AO162" s="80" t="s">
        <v>303</v>
      </c>
      <c r="AP162" s="80" t="b">
        <v>0</v>
      </c>
      <c r="AQ162" s="88" t="s">
        <v>1500</v>
      </c>
      <c r="AR162" s="80" t="s">
        <v>493</v>
      </c>
      <c r="AS162" s="80">
        <v>0</v>
      </c>
      <c r="AT162" s="80">
        <v>0</v>
      </c>
      <c r="AU162" s="80"/>
      <c r="AV162" s="80"/>
      <c r="AW162" s="80"/>
      <c r="AX162" s="80"/>
      <c r="AY162" s="80"/>
      <c r="AZ162" s="80"/>
      <c r="BA162" s="80"/>
      <c r="BB162" s="80"/>
      <c r="BC162" s="80">
        <v>1</v>
      </c>
      <c r="BD162" s="79" t="str">
        <f>REPLACE(INDEX(GroupVertices[Group],MATCH(Edges37[[#This Row],[Vertex 1]],GroupVertices[Vertex],0)),1,1,"")</f>
        <v>1</v>
      </c>
      <c r="BE162" s="79" t="str">
        <f>REPLACE(INDEX(GroupVertices[Group],MATCH(Edges37[[#This Row],[Vertex 2]],GroupVertices[Vertex],0)),1,1,"")</f>
        <v>1</v>
      </c>
      <c r="BF162" s="48"/>
      <c r="BG162" s="49"/>
      <c r="BH162" s="48"/>
      <c r="BI162" s="49"/>
      <c r="BJ162" s="48"/>
      <c r="BK162" s="49"/>
      <c r="BL162" s="48"/>
      <c r="BM162" s="49"/>
      <c r="BN162" s="48"/>
    </row>
    <row r="163" spans="1:66" ht="15">
      <c r="A163" s="65" t="s">
        <v>241</v>
      </c>
      <c r="B163" s="65" t="s">
        <v>1251</v>
      </c>
      <c r="C163" s="66"/>
      <c r="D163" s="67"/>
      <c r="E163" s="68"/>
      <c r="F163" s="69"/>
      <c r="G163" s="66"/>
      <c r="H163" s="70"/>
      <c r="I163" s="71"/>
      <c r="J163" s="71"/>
      <c r="K163" s="34" t="s">
        <v>65</v>
      </c>
      <c r="L163" s="78">
        <v>163</v>
      </c>
      <c r="M163" s="78"/>
      <c r="N163" s="73"/>
      <c r="O163" s="80" t="s">
        <v>258</v>
      </c>
      <c r="P163" s="82">
        <v>43752.84841435185</v>
      </c>
      <c r="Q163" s="80" t="s">
        <v>1285</v>
      </c>
      <c r="R163" s="84" t="s">
        <v>1325</v>
      </c>
      <c r="S163" s="80" t="s">
        <v>264</v>
      </c>
      <c r="T163" s="80" t="s">
        <v>1343</v>
      </c>
      <c r="U163" s="80"/>
      <c r="V163" s="84" t="s">
        <v>277</v>
      </c>
      <c r="W163" s="82">
        <v>43752.84841435185</v>
      </c>
      <c r="X163" s="86">
        <v>43752</v>
      </c>
      <c r="Y163" s="88" t="s">
        <v>1403</v>
      </c>
      <c r="Z163" s="84" t="s">
        <v>1451</v>
      </c>
      <c r="AA163" s="80"/>
      <c r="AB163" s="80"/>
      <c r="AC163" s="88" t="s">
        <v>1501</v>
      </c>
      <c r="AD163" s="88" t="s">
        <v>1500</v>
      </c>
      <c r="AE163" s="80" t="b">
        <v>0</v>
      </c>
      <c r="AF163" s="80">
        <v>2</v>
      </c>
      <c r="AG163" s="88" t="s">
        <v>295</v>
      </c>
      <c r="AH163" s="80" t="b">
        <v>1</v>
      </c>
      <c r="AI163" s="80" t="s">
        <v>298</v>
      </c>
      <c r="AJ163" s="80"/>
      <c r="AK163" s="88" t="s">
        <v>1538</v>
      </c>
      <c r="AL163" s="80" t="b">
        <v>0</v>
      </c>
      <c r="AM163" s="80">
        <v>0</v>
      </c>
      <c r="AN163" s="88" t="s">
        <v>293</v>
      </c>
      <c r="AO163" s="80" t="s">
        <v>303</v>
      </c>
      <c r="AP163" s="80" t="b">
        <v>0</v>
      </c>
      <c r="AQ163" s="88" t="s">
        <v>1500</v>
      </c>
      <c r="AR163" s="80" t="s">
        <v>493</v>
      </c>
      <c r="AS163" s="80">
        <v>0</v>
      </c>
      <c r="AT163" s="80">
        <v>0</v>
      </c>
      <c r="AU163" s="80"/>
      <c r="AV163" s="80"/>
      <c r="AW163" s="80"/>
      <c r="AX163" s="80"/>
      <c r="AY163" s="80"/>
      <c r="AZ163" s="80"/>
      <c r="BA163" s="80"/>
      <c r="BB163" s="80"/>
      <c r="BC163" s="80">
        <v>1</v>
      </c>
      <c r="BD163" s="79" t="str">
        <f>REPLACE(INDEX(GroupVertices[Group],MATCH(Edges37[[#This Row],[Vertex 1]],GroupVertices[Vertex],0)),1,1,"")</f>
        <v>1</v>
      </c>
      <c r="BE163" s="79" t="str">
        <f>REPLACE(INDEX(GroupVertices[Group],MATCH(Edges37[[#This Row],[Vertex 2]],GroupVertices[Vertex],0)),1,1,"")</f>
        <v>1</v>
      </c>
      <c r="BF163" s="48">
        <v>2</v>
      </c>
      <c r="BG163" s="49">
        <v>6.896551724137931</v>
      </c>
      <c r="BH163" s="48">
        <v>0</v>
      </c>
      <c r="BI163" s="49">
        <v>0</v>
      </c>
      <c r="BJ163" s="48">
        <v>0</v>
      </c>
      <c r="BK163" s="49">
        <v>0</v>
      </c>
      <c r="BL163" s="48">
        <v>27</v>
      </c>
      <c r="BM163" s="49">
        <v>93.10344827586206</v>
      </c>
      <c r="BN163" s="48">
        <v>29</v>
      </c>
    </row>
    <row r="164" spans="1:66" ht="15">
      <c r="A164" s="65" t="s">
        <v>241</v>
      </c>
      <c r="B164" s="65" t="s">
        <v>1252</v>
      </c>
      <c r="C164" s="66"/>
      <c r="D164" s="67"/>
      <c r="E164" s="68"/>
      <c r="F164" s="69"/>
      <c r="G164" s="66"/>
      <c r="H164" s="70"/>
      <c r="I164" s="71"/>
      <c r="J164" s="71"/>
      <c r="K164" s="34" t="s">
        <v>65</v>
      </c>
      <c r="L164" s="78">
        <v>164</v>
      </c>
      <c r="M164" s="78"/>
      <c r="N164" s="73"/>
      <c r="O164" s="80" t="s">
        <v>258</v>
      </c>
      <c r="P164" s="82">
        <v>43754.79452546296</v>
      </c>
      <c r="Q164" s="80" t="s">
        <v>1286</v>
      </c>
      <c r="R164" s="80"/>
      <c r="S164" s="80"/>
      <c r="T164" s="80" t="s">
        <v>1355</v>
      </c>
      <c r="U164" s="84" t="s">
        <v>1380</v>
      </c>
      <c r="V164" s="84" t="s">
        <v>1380</v>
      </c>
      <c r="W164" s="82">
        <v>43754.79452546296</v>
      </c>
      <c r="X164" s="86">
        <v>43754</v>
      </c>
      <c r="Y164" s="88" t="s">
        <v>1404</v>
      </c>
      <c r="Z164" s="84" t="s">
        <v>1452</v>
      </c>
      <c r="AA164" s="80"/>
      <c r="AB164" s="80"/>
      <c r="AC164" s="88" t="s">
        <v>1502</v>
      </c>
      <c r="AD164" s="88" t="s">
        <v>1501</v>
      </c>
      <c r="AE164" s="80" t="b">
        <v>0</v>
      </c>
      <c r="AF164" s="80">
        <v>10</v>
      </c>
      <c r="AG164" s="88" t="s">
        <v>295</v>
      </c>
      <c r="AH164" s="80" t="b">
        <v>0</v>
      </c>
      <c r="AI164" s="80" t="s">
        <v>298</v>
      </c>
      <c r="AJ164" s="80"/>
      <c r="AK164" s="88" t="s">
        <v>293</v>
      </c>
      <c r="AL164" s="80" t="b">
        <v>0</v>
      </c>
      <c r="AM164" s="80">
        <v>1</v>
      </c>
      <c r="AN164" s="88" t="s">
        <v>293</v>
      </c>
      <c r="AO164" s="80" t="s">
        <v>303</v>
      </c>
      <c r="AP164" s="80" t="b">
        <v>0</v>
      </c>
      <c r="AQ164" s="88" t="s">
        <v>1501</v>
      </c>
      <c r="AR164" s="80" t="s">
        <v>493</v>
      </c>
      <c r="AS164" s="80">
        <v>0</v>
      </c>
      <c r="AT164" s="80">
        <v>0</v>
      </c>
      <c r="AU164" s="80"/>
      <c r="AV164" s="80"/>
      <c r="AW164" s="80"/>
      <c r="AX164" s="80"/>
      <c r="AY164" s="80"/>
      <c r="AZ164" s="80"/>
      <c r="BA164" s="80"/>
      <c r="BB164" s="80"/>
      <c r="BC164" s="80">
        <v>1</v>
      </c>
      <c r="BD164" s="79" t="str">
        <f>REPLACE(INDEX(GroupVertices[Group],MATCH(Edges37[[#This Row],[Vertex 1]],GroupVertices[Vertex],0)),1,1,"")</f>
        <v>1</v>
      </c>
      <c r="BE164" s="79" t="str">
        <f>REPLACE(INDEX(GroupVertices[Group],MATCH(Edges37[[#This Row],[Vertex 2]],GroupVertices[Vertex],0)),1,1,"")</f>
        <v>1</v>
      </c>
      <c r="BF164" s="48">
        <v>1</v>
      </c>
      <c r="BG164" s="49">
        <v>3.0303030303030303</v>
      </c>
      <c r="BH164" s="48">
        <v>0</v>
      </c>
      <c r="BI164" s="49">
        <v>0</v>
      </c>
      <c r="BJ164" s="48">
        <v>0</v>
      </c>
      <c r="BK164" s="49">
        <v>0</v>
      </c>
      <c r="BL164" s="48">
        <v>32</v>
      </c>
      <c r="BM164" s="49">
        <v>96.96969696969697</v>
      </c>
      <c r="BN164" s="48">
        <v>33</v>
      </c>
    </row>
    <row r="165" spans="1:66" ht="15">
      <c r="A165" s="65" t="s">
        <v>241</v>
      </c>
      <c r="B165" s="65" t="s">
        <v>878</v>
      </c>
      <c r="C165" s="66"/>
      <c r="D165" s="67"/>
      <c r="E165" s="68"/>
      <c r="F165" s="69"/>
      <c r="G165" s="66"/>
      <c r="H165" s="70"/>
      <c r="I165" s="71"/>
      <c r="J165" s="71"/>
      <c r="K165" s="34" t="s">
        <v>65</v>
      </c>
      <c r="L165" s="78">
        <v>165</v>
      </c>
      <c r="M165" s="78"/>
      <c r="N165" s="73"/>
      <c r="O165" s="80" t="s">
        <v>258</v>
      </c>
      <c r="P165" s="82">
        <v>43754.79452546296</v>
      </c>
      <c r="Q165" s="80" t="s">
        <v>1286</v>
      </c>
      <c r="R165" s="80"/>
      <c r="S165" s="80"/>
      <c r="T165" s="80" t="s">
        <v>1355</v>
      </c>
      <c r="U165" s="84" t="s">
        <v>1380</v>
      </c>
      <c r="V165" s="84" t="s">
        <v>1380</v>
      </c>
      <c r="W165" s="82">
        <v>43754.79452546296</v>
      </c>
      <c r="X165" s="86">
        <v>43754</v>
      </c>
      <c r="Y165" s="88" t="s">
        <v>1404</v>
      </c>
      <c r="Z165" s="84" t="s">
        <v>1452</v>
      </c>
      <c r="AA165" s="80"/>
      <c r="AB165" s="80"/>
      <c r="AC165" s="88" t="s">
        <v>1502</v>
      </c>
      <c r="AD165" s="88" t="s">
        <v>1501</v>
      </c>
      <c r="AE165" s="80" t="b">
        <v>0</v>
      </c>
      <c r="AF165" s="80">
        <v>10</v>
      </c>
      <c r="AG165" s="88" t="s">
        <v>295</v>
      </c>
      <c r="AH165" s="80" t="b">
        <v>0</v>
      </c>
      <c r="AI165" s="80" t="s">
        <v>298</v>
      </c>
      <c r="AJ165" s="80"/>
      <c r="AK165" s="88" t="s">
        <v>293</v>
      </c>
      <c r="AL165" s="80" t="b">
        <v>0</v>
      </c>
      <c r="AM165" s="80">
        <v>1</v>
      </c>
      <c r="AN165" s="88" t="s">
        <v>293</v>
      </c>
      <c r="AO165" s="80" t="s">
        <v>303</v>
      </c>
      <c r="AP165" s="80" t="b">
        <v>0</v>
      </c>
      <c r="AQ165" s="88" t="s">
        <v>1501</v>
      </c>
      <c r="AR165" s="80" t="s">
        <v>493</v>
      </c>
      <c r="AS165" s="80">
        <v>0</v>
      </c>
      <c r="AT165" s="80">
        <v>0</v>
      </c>
      <c r="AU165" s="80"/>
      <c r="AV165" s="80"/>
      <c r="AW165" s="80"/>
      <c r="AX165" s="80"/>
      <c r="AY165" s="80"/>
      <c r="AZ165" s="80"/>
      <c r="BA165" s="80"/>
      <c r="BB165" s="80"/>
      <c r="BC165" s="80">
        <v>1</v>
      </c>
      <c r="BD165" s="79" t="str">
        <f>REPLACE(INDEX(GroupVertices[Group],MATCH(Edges37[[#This Row],[Vertex 1]],GroupVertices[Vertex],0)),1,1,"")</f>
        <v>1</v>
      </c>
      <c r="BE165" s="79" t="str">
        <f>REPLACE(INDEX(GroupVertices[Group],MATCH(Edges37[[#This Row],[Vertex 2]],GroupVertices[Vertex],0)),1,1,"")</f>
        <v>2</v>
      </c>
      <c r="BF165" s="48"/>
      <c r="BG165" s="49"/>
      <c r="BH165" s="48"/>
      <c r="BI165" s="49"/>
      <c r="BJ165" s="48"/>
      <c r="BK165" s="49"/>
      <c r="BL165" s="48"/>
      <c r="BM165" s="49"/>
      <c r="BN165" s="48"/>
    </row>
    <row r="166" spans="1:66" ht="15">
      <c r="A166" s="65" t="s">
        <v>241</v>
      </c>
      <c r="B166" s="65" t="s">
        <v>1253</v>
      </c>
      <c r="C166" s="66"/>
      <c r="D166" s="67"/>
      <c r="E166" s="68"/>
      <c r="F166" s="69"/>
      <c r="G166" s="66"/>
      <c r="H166" s="70"/>
      <c r="I166" s="71"/>
      <c r="J166" s="71"/>
      <c r="K166" s="34" t="s">
        <v>65</v>
      </c>
      <c r="L166" s="78">
        <v>166</v>
      </c>
      <c r="M166" s="78"/>
      <c r="N166" s="73"/>
      <c r="O166" s="80" t="s">
        <v>258</v>
      </c>
      <c r="P166" s="82">
        <v>43755.83545138889</v>
      </c>
      <c r="Q166" s="80" t="s">
        <v>1287</v>
      </c>
      <c r="R166" s="84" t="s">
        <v>1326</v>
      </c>
      <c r="S166" s="80" t="s">
        <v>264</v>
      </c>
      <c r="T166" s="80" t="s">
        <v>1349</v>
      </c>
      <c r="U166" s="80"/>
      <c r="V166" s="84" t="s">
        <v>277</v>
      </c>
      <c r="W166" s="82">
        <v>43755.83545138889</v>
      </c>
      <c r="X166" s="86">
        <v>43755</v>
      </c>
      <c r="Y166" s="88" t="s">
        <v>1405</v>
      </c>
      <c r="Z166" s="84" t="s">
        <v>1453</v>
      </c>
      <c r="AA166" s="80"/>
      <c r="AB166" s="80"/>
      <c r="AC166" s="88" t="s">
        <v>1503</v>
      </c>
      <c r="AD166" s="88" t="s">
        <v>1502</v>
      </c>
      <c r="AE166" s="80" t="b">
        <v>0</v>
      </c>
      <c r="AF166" s="80">
        <v>0</v>
      </c>
      <c r="AG166" s="88" t="s">
        <v>295</v>
      </c>
      <c r="AH166" s="80" t="b">
        <v>1</v>
      </c>
      <c r="AI166" s="80" t="s">
        <v>298</v>
      </c>
      <c r="AJ166" s="80"/>
      <c r="AK166" s="88" t="s">
        <v>1539</v>
      </c>
      <c r="AL166" s="80" t="b">
        <v>0</v>
      </c>
      <c r="AM166" s="80">
        <v>0</v>
      </c>
      <c r="AN166" s="88" t="s">
        <v>293</v>
      </c>
      <c r="AO166" s="80" t="s">
        <v>303</v>
      </c>
      <c r="AP166" s="80" t="b">
        <v>0</v>
      </c>
      <c r="AQ166" s="88" t="s">
        <v>1502</v>
      </c>
      <c r="AR166" s="80" t="s">
        <v>493</v>
      </c>
      <c r="AS166" s="80">
        <v>0</v>
      </c>
      <c r="AT166" s="80">
        <v>0</v>
      </c>
      <c r="AU166" s="80"/>
      <c r="AV166" s="80"/>
      <c r="AW166" s="80"/>
      <c r="AX166" s="80"/>
      <c r="AY166" s="80"/>
      <c r="AZ166" s="80"/>
      <c r="BA166" s="80"/>
      <c r="BB166" s="80"/>
      <c r="BC166" s="80">
        <v>1</v>
      </c>
      <c r="BD166" s="79" t="str">
        <f>REPLACE(INDEX(GroupVertices[Group],MATCH(Edges37[[#This Row],[Vertex 1]],GroupVertices[Vertex],0)),1,1,"")</f>
        <v>1</v>
      </c>
      <c r="BE166" s="79" t="str">
        <f>REPLACE(INDEX(GroupVertices[Group],MATCH(Edges37[[#This Row],[Vertex 2]],GroupVertices[Vertex],0)),1,1,"")</f>
        <v>1</v>
      </c>
      <c r="BF166" s="48"/>
      <c r="BG166" s="49"/>
      <c r="BH166" s="48"/>
      <c r="BI166" s="49"/>
      <c r="BJ166" s="48"/>
      <c r="BK166" s="49"/>
      <c r="BL166" s="48"/>
      <c r="BM166" s="49"/>
      <c r="BN166" s="48"/>
    </row>
    <row r="167" spans="1:66" ht="15">
      <c r="A167" s="65" t="s">
        <v>241</v>
      </c>
      <c r="B167" s="65" t="s">
        <v>1254</v>
      </c>
      <c r="C167" s="66"/>
      <c r="D167" s="67"/>
      <c r="E167" s="68"/>
      <c r="F167" s="69"/>
      <c r="G167" s="66"/>
      <c r="H167" s="70"/>
      <c r="I167" s="71"/>
      <c r="J167" s="71"/>
      <c r="K167" s="34" t="s">
        <v>65</v>
      </c>
      <c r="L167" s="78">
        <v>167</v>
      </c>
      <c r="M167" s="78"/>
      <c r="N167" s="73"/>
      <c r="O167" s="80" t="s">
        <v>258</v>
      </c>
      <c r="P167" s="82">
        <v>43761.57263888889</v>
      </c>
      <c r="Q167" s="80" t="s">
        <v>1288</v>
      </c>
      <c r="R167" s="80"/>
      <c r="S167" s="80"/>
      <c r="T167" s="80" t="s">
        <v>1356</v>
      </c>
      <c r="U167" s="84" t="s">
        <v>1381</v>
      </c>
      <c r="V167" s="84" t="s">
        <v>1381</v>
      </c>
      <c r="W167" s="82">
        <v>43761.57263888889</v>
      </c>
      <c r="X167" s="86">
        <v>43761</v>
      </c>
      <c r="Y167" s="88" t="s">
        <v>1406</v>
      </c>
      <c r="Z167" s="84" t="s">
        <v>1454</v>
      </c>
      <c r="AA167" s="80"/>
      <c r="AB167" s="80"/>
      <c r="AC167" s="88" t="s">
        <v>1504</v>
      </c>
      <c r="AD167" s="88" t="s">
        <v>1528</v>
      </c>
      <c r="AE167" s="80" t="b">
        <v>0</v>
      </c>
      <c r="AF167" s="80">
        <v>1</v>
      </c>
      <c r="AG167" s="88" t="s">
        <v>295</v>
      </c>
      <c r="AH167" s="80" t="b">
        <v>0</v>
      </c>
      <c r="AI167" s="80" t="s">
        <v>298</v>
      </c>
      <c r="AJ167" s="80"/>
      <c r="AK167" s="88" t="s">
        <v>293</v>
      </c>
      <c r="AL167" s="80" t="b">
        <v>0</v>
      </c>
      <c r="AM167" s="80">
        <v>0</v>
      </c>
      <c r="AN167" s="88" t="s">
        <v>293</v>
      </c>
      <c r="AO167" s="80" t="s">
        <v>303</v>
      </c>
      <c r="AP167" s="80" t="b">
        <v>0</v>
      </c>
      <c r="AQ167" s="88" t="s">
        <v>1528</v>
      </c>
      <c r="AR167" s="80" t="s">
        <v>493</v>
      </c>
      <c r="AS167" s="80">
        <v>0</v>
      </c>
      <c r="AT167" s="80">
        <v>0</v>
      </c>
      <c r="AU167" s="80"/>
      <c r="AV167" s="80"/>
      <c r="AW167" s="80"/>
      <c r="AX167" s="80"/>
      <c r="AY167" s="80"/>
      <c r="AZ167" s="80"/>
      <c r="BA167" s="80"/>
      <c r="BB167" s="80"/>
      <c r="BC167" s="80">
        <v>1</v>
      </c>
      <c r="BD167" s="79" t="str">
        <f>REPLACE(INDEX(GroupVertices[Group],MATCH(Edges37[[#This Row],[Vertex 1]],GroupVertices[Vertex],0)),1,1,"")</f>
        <v>1</v>
      </c>
      <c r="BE167" s="79" t="str">
        <f>REPLACE(INDEX(GroupVertices[Group],MATCH(Edges37[[#This Row],[Vertex 2]],GroupVertices[Vertex],0)),1,1,"")</f>
        <v>1</v>
      </c>
      <c r="BF167" s="48"/>
      <c r="BG167" s="49"/>
      <c r="BH167" s="48"/>
      <c r="BI167" s="49"/>
      <c r="BJ167" s="48"/>
      <c r="BK167" s="49"/>
      <c r="BL167" s="48"/>
      <c r="BM167" s="49"/>
      <c r="BN167" s="48"/>
    </row>
    <row r="168" spans="1:66" ht="15">
      <c r="A168" s="65" t="s">
        <v>241</v>
      </c>
      <c r="B168" s="65" t="s">
        <v>1255</v>
      </c>
      <c r="C168" s="66"/>
      <c r="D168" s="67"/>
      <c r="E168" s="68"/>
      <c r="F168" s="69"/>
      <c r="G168" s="66"/>
      <c r="H168" s="70"/>
      <c r="I168" s="71"/>
      <c r="J168" s="71"/>
      <c r="K168" s="34" t="s">
        <v>65</v>
      </c>
      <c r="L168" s="78">
        <v>168</v>
      </c>
      <c r="M168" s="78"/>
      <c r="N168" s="73"/>
      <c r="O168" s="80" t="s">
        <v>258</v>
      </c>
      <c r="P168" s="82">
        <v>43761.57263888889</v>
      </c>
      <c r="Q168" s="80" t="s">
        <v>1288</v>
      </c>
      <c r="R168" s="80"/>
      <c r="S168" s="80"/>
      <c r="T168" s="80" t="s">
        <v>1356</v>
      </c>
      <c r="U168" s="84" t="s">
        <v>1381</v>
      </c>
      <c r="V168" s="84" t="s">
        <v>1381</v>
      </c>
      <c r="W168" s="82">
        <v>43761.57263888889</v>
      </c>
      <c r="X168" s="86">
        <v>43761</v>
      </c>
      <c r="Y168" s="88" t="s">
        <v>1406</v>
      </c>
      <c r="Z168" s="84" t="s">
        <v>1454</v>
      </c>
      <c r="AA168" s="80"/>
      <c r="AB168" s="80"/>
      <c r="AC168" s="88" t="s">
        <v>1504</v>
      </c>
      <c r="AD168" s="88" t="s">
        <v>1528</v>
      </c>
      <c r="AE168" s="80" t="b">
        <v>0</v>
      </c>
      <c r="AF168" s="80">
        <v>1</v>
      </c>
      <c r="AG168" s="88" t="s">
        <v>295</v>
      </c>
      <c r="AH168" s="80" t="b">
        <v>0</v>
      </c>
      <c r="AI168" s="80" t="s">
        <v>298</v>
      </c>
      <c r="AJ168" s="80"/>
      <c r="AK168" s="88" t="s">
        <v>293</v>
      </c>
      <c r="AL168" s="80" t="b">
        <v>0</v>
      </c>
      <c r="AM168" s="80">
        <v>0</v>
      </c>
      <c r="AN168" s="88" t="s">
        <v>293</v>
      </c>
      <c r="AO168" s="80" t="s">
        <v>303</v>
      </c>
      <c r="AP168" s="80" t="b">
        <v>0</v>
      </c>
      <c r="AQ168" s="88" t="s">
        <v>1528</v>
      </c>
      <c r="AR168" s="80" t="s">
        <v>493</v>
      </c>
      <c r="AS168" s="80">
        <v>0</v>
      </c>
      <c r="AT168" s="80">
        <v>0</v>
      </c>
      <c r="AU168" s="80"/>
      <c r="AV168" s="80"/>
      <c r="AW168" s="80"/>
      <c r="AX168" s="80"/>
      <c r="AY168" s="80"/>
      <c r="AZ168" s="80"/>
      <c r="BA168" s="80"/>
      <c r="BB168" s="80"/>
      <c r="BC168" s="80">
        <v>1</v>
      </c>
      <c r="BD168" s="79" t="str">
        <f>REPLACE(INDEX(GroupVertices[Group],MATCH(Edges37[[#This Row],[Vertex 1]],GroupVertices[Vertex],0)),1,1,"")</f>
        <v>1</v>
      </c>
      <c r="BE168" s="79" t="str">
        <f>REPLACE(INDEX(GroupVertices[Group],MATCH(Edges37[[#This Row],[Vertex 2]],GroupVertices[Vertex],0)),1,1,"")</f>
        <v>1</v>
      </c>
      <c r="BF168" s="48"/>
      <c r="BG168" s="49"/>
      <c r="BH168" s="48"/>
      <c r="BI168" s="49"/>
      <c r="BJ168" s="48"/>
      <c r="BK168" s="49"/>
      <c r="BL168" s="48"/>
      <c r="BM168" s="49"/>
      <c r="BN168" s="48"/>
    </row>
    <row r="169" spans="1:66" ht="15">
      <c r="A169" s="65" t="s">
        <v>241</v>
      </c>
      <c r="B169" s="65" t="s">
        <v>1256</v>
      </c>
      <c r="C169" s="66"/>
      <c r="D169" s="67"/>
      <c r="E169" s="68"/>
      <c r="F169" s="69"/>
      <c r="G169" s="66"/>
      <c r="H169" s="70"/>
      <c r="I169" s="71"/>
      <c r="J169" s="71"/>
      <c r="K169" s="34" t="s">
        <v>65</v>
      </c>
      <c r="L169" s="78">
        <v>169</v>
      </c>
      <c r="M169" s="78"/>
      <c r="N169" s="73"/>
      <c r="O169" s="80" t="s">
        <v>258</v>
      </c>
      <c r="P169" s="82">
        <v>43761.57263888889</v>
      </c>
      <c r="Q169" s="80" t="s">
        <v>1288</v>
      </c>
      <c r="R169" s="80"/>
      <c r="S169" s="80"/>
      <c r="T169" s="80" t="s">
        <v>1356</v>
      </c>
      <c r="U169" s="84" t="s">
        <v>1381</v>
      </c>
      <c r="V169" s="84" t="s">
        <v>1381</v>
      </c>
      <c r="W169" s="82">
        <v>43761.57263888889</v>
      </c>
      <c r="X169" s="86">
        <v>43761</v>
      </c>
      <c r="Y169" s="88" t="s">
        <v>1406</v>
      </c>
      <c r="Z169" s="84" t="s">
        <v>1454</v>
      </c>
      <c r="AA169" s="80"/>
      <c r="AB169" s="80"/>
      <c r="AC169" s="88" t="s">
        <v>1504</v>
      </c>
      <c r="AD169" s="88" t="s">
        <v>1528</v>
      </c>
      <c r="AE169" s="80" t="b">
        <v>0</v>
      </c>
      <c r="AF169" s="80">
        <v>1</v>
      </c>
      <c r="AG169" s="88" t="s">
        <v>295</v>
      </c>
      <c r="AH169" s="80" t="b">
        <v>0</v>
      </c>
      <c r="AI169" s="80" t="s">
        <v>298</v>
      </c>
      <c r="AJ169" s="80"/>
      <c r="AK169" s="88" t="s">
        <v>293</v>
      </c>
      <c r="AL169" s="80" t="b">
        <v>0</v>
      </c>
      <c r="AM169" s="80">
        <v>0</v>
      </c>
      <c r="AN169" s="88" t="s">
        <v>293</v>
      </c>
      <c r="AO169" s="80" t="s">
        <v>303</v>
      </c>
      <c r="AP169" s="80" t="b">
        <v>0</v>
      </c>
      <c r="AQ169" s="88" t="s">
        <v>1528</v>
      </c>
      <c r="AR169" s="80" t="s">
        <v>493</v>
      </c>
      <c r="AS169" s="80">
        <v>0</v>
      </c>
      <c r="AT169" s="80">
        <v>0</v>
      </c>
      <c r="AU169" s="80"/>
      <c r="AV169" s="80"/>
      <c r="AW169" s="80"/>
      <c r="AX169" s="80"/>
      <c r="AY169" s="80"/>
      <c r="AZ169" s="80"/>
      <c r="BA169" s="80"/>
      <c r="BB169" s="80"/>
      <c r="BC169" s="80">
        <v>1</v>
      </c>
      <c r="BD169" s="79" t="str">
        <f>REPLACE(INDEX(GroupVertices[Group],MATCH(Edges37[[#This Row],[Vertex 1]],GroupVertices[Vertex],0)),1,1,"")</f>
        <v>1</v>
      </c>
      <c r="BE169" s="79" t="str">
        <f>REPLACE(INDEX(GroupVertices[Group],MATCH(Edges37[[#This Row],[Vertex 2]],GroupVertices[Vertex],0)),1,1,"")</f>
        <v>1</v>
      </c>
      <c r="BF169" s="48">
        <v>1</v>
      </c>
      <c r="BG169" s="49">
        <v>3.125</v>
      </c>
      <c r="BH169" s="48">
        <v>0</v>
      </c>
      <c r="BI169" s="49">
        <v>0</v>
      </c>
      <c r="BJ169" s="48">
        <v>0</v>
      </c>
      <c r="BK169" s="49">
        <v>0</v>
      </c>
      <c r="BL169" s="48">
        <v>31</v>
      </c>
      <c r="BM169" s="49">
        <v>96.875</v>
      </c>
      <c r="BN169" s="48">
        <v>32</v>
      </c>
    </row>
    <row r="170" spans="1:66" ht="15">
      <c r="A170" s="65" t="s">
        <v>241</v>
      </c>
      <c r="B170" s="65" t="s">
        <v>1257</v>
      </c>
      <c r="C170" s="66"/>
      <c r="D170" s="67"/>
      <c r="E170" s="68"/>
      <c r="F170" s="69"/>
      <c r="G170" s="66"/>
      <c r="H170" s="70"/>
      <c r="I170" s="71"/>
      <c r="J170" s="71"/>
      <c r="K170" s="34" t="s">
        <v>65</v>
      </c>
      <c r="L170" s="78">
        <v>170</v>
      </c>
      <c r="M170" s="78"/>
      <c r="N170" s="73"/>
      <c r="O170" s="80" t="s">
        <v>258</v>
      </c>
      <c r="P170" s="82">
        <v>43763.79797453704</v>
      </c>
      <c r="Q170" s="80" t="s">
        <v>1289</v>
      </c>
      <c r="R170" s="84" t="s">
        <v>1327</v>
      </c>
      <c r="S170" s="80" t="s">
        <v>264</v>
      </c>
      <c r="T170" s="80" t="s">
        <v>1357</v>
      </c>
      <c r="U170" s="80"/>
      <c r="V170" s="84" t="s">
        <v>277</v>
      </c>
      <c r="W170" s="82">
        <v>43763.79797453704</v>
      </c>
      <c r="X170" s="86">
        <v>43763</v>
      </c>
      <c r="Y170" s="88" t="s">
        <v>1407</v>
      </c>
      <c r="Z170" s="84" t="s">
        <v>1455</v>
      </c>
      <c r="AA170" s="80"/>
      <c r="AB170" s="80"/>
      <c r="AC170" s="88" t="s">
        <v>1505</v>
      </c>
      <c r="AD170" s="88" t="s">
        <v>1504</v>
      </c>
      <c r="AE170" s="80" t="b">
        <v>0</v>
      </c>
      <c r="AF170" s="80">
        <v>0</v>
      </c>
      <c r="AG170" s="88" t="s">
        <v>295</v>
      </c>
      <c r="AH170" s="80" t="b">
        <v>1</v>
      </c>
      <c r="AI170" s="80" t="s">
        <v>298</v>
      </c>
      <c r="AJ170" s="80"/>
      <c r="AK170" s="88" t="s">
        <v>1540</v>
      </c>
      <c r="AL170" s="80" t="b">
        <v>0</v>
      </c>
      <c r="AM170" s="80">
        <v>0</v>
      </c>
      <c r="AN170" s="88" t="s">
        <v>293</v>
      </c>
      <c r="AO170" s="80" t="s">
        <v>303</v>
      </c>
      <c r="AP170" s="80" t="b">
        <v>0</v>
      </c>
      <c r="AQ170" s="88" t="s">
        <v>1504</v>
      </c>
      <c r="AR170" s="80" t="s">
        <v>493</v>
      </c>
      <c r="AS170" s="80">
        <v>0</v>
      </c>
      <c r="AT170" s="80">
        <v>0</v>
      </c>
      <c r="AU170" s="80"/>
      <c r="AV170" s="80"/>
      <c r="AW170" s="80"/>
      <c r="AX170" s="80"/>
      <c r="AY170" s="80"/>
      <c r="AZ170" s="80"/>
      <c r="BA170" s="80"/>
      <c r="BB170" s="80"/>
      <c r="BC170" s="80">
        <v>1</v>
      </c>
      <c r="BD170" s="79" t="str">
        <f>REPLACE(INDEX(GroupVertices[Group],MATCH(Edges37[[#This Row],[Vertex 1]],GroupVertices[Vertex],0)),1,1,"")</f>
        <v>1</v>
      </c>
      <c r="BE170" s="79" t="str">
        <f>REPLACE(INDEX(GroupVertices[Group],MATCH(Edges37[[#This Row],[Vertex 2]],GroupVertices[Vertex],0)),1,1,"")</f>
        <v>1</v>
      </c>
      <c r="BF170" s="48"/>
      <c r="BG170" s="49"/>
      <c r="BH170" s="48"/>
      <c r="BI170" s="49"/>
      <c r="BJ170" s="48"/>
      <c r="BK170" s="49"/>
      <c r="BL170" s="48"/>
      <c r="BM170" s="49"/>
      <c r="BN170" s="48"/>
    </row>
    <row r="171" spans="1:66" ht="15">
      <c r="A171" s="65" t="s">
        <v>241</v>
      </c>
      <c r="B171" s="65" t="s">
        <v>1258</v>
      </c>
      <c r="C171" s="66"/>
      <c r="D171" s="67"/>
      <c r="E171" s="68"/>
      <c r="F171" s="69"/>
      <c r="G171" s="66"/>
      <c r="H171" s="70"/>
      <c r="I171" s="71"/>
      <c r="J171" s="71"/>
      <c r="K171" s="34" t="s">
        <v>65</v>
      </c>
      <c r="L171" s="78">
        <v>171</v>
      </c>
      <c r="M171" s="78"/>
      <c r="N171" s="73"/>
      <c r="O171" s="80" t="s">
        <v>258</v>
      </c>
      <c r="P171" s="82">
        <v>43733.59809027778</v>
      </c>
      <c r="Q171" s="80" t="s">
        <v>1290</v>
      </c>
      <c r="R171" s="80"/>
      <c r="S171" s="80"/>
      <c r="T171" s="80" t="s">
        <v>1358</v>
      </c>
      <c r="U171" s="84" t="s">
        <v>1382</v>
      </c>
      <c r="V171" s="84" t="s">
        <v>1382</v>
      </c>
      <c r="W171" s="82">
        <v>43733.59809027778</v>
      </c>
      <c r="X171" s="86">
        <v>43733</v>
      </c>
      <c r="Y171" s="88" t="s">
        <v>1408</v>
      </c>
      <c r="Z171" s="84" t="s">
        <v>1456</v>
      </c>
      <c r="AA171" s="80"/>
      <c r="AB171" s="80"/>
      <c r="AC171" s="88" t="s">
        <v>1506</v>
      </c>
      <c r="AD171" s="88" t="s">
        <v>1493</v>
      </c>
      <c r="AE171" s="80" t="b">
        <v>0</v>
      </c>
      <c r="AF171" s="80">
        <v>5</v>
      </c>
      <c r="AG171" s="88" t="s">
        <v>295</v>
      </c>
      <c r="AH171" s="80" t="b">
        <v>0</v>
      </c>
      <c r="AI171" s="80" t="s">
        <v>298</v>
      </c>
      <c r="AJ171" s="80"/>
      <c r="AK171" s="88" t="s">
        <v>293</v>
      </c>
      <c r="AL171" s="80" t="b">
        <v>0</v>
      </c>
      <c r="AM171" s="80">
        <v>0</v>
      </c>
      <c r="AN171" s="88" t="s">
        <v>293</v>
      </c>
      <c r="AO171" s="80" t="s">
        <v>303</v>
      </c>
      <c r="AP171" s="80" t="b">
        <v>0</v>
      </c>
      <c r="AQ171" s="88" t="s">
        <v>1493</v>
      </c>
      <c r="AR171" s="80" t="s">
        <v>493</v>
      </c>
      <c r="AS171" s="80">
        <v>0</v>
      </c>
      <c r="AT171" s="80">
        <v>0</v>
      </c>
      <c r="AU171" s="80"/>
      <c r="AV171" s="80"/>
      <c r="AW171" s="80"/>
      <c r="AX171" s="80"/>
      <c r="AY171" s="80"/>
      <c r="AZ171" s="80"/>
      <c r="BA171" s="80"/>
      <c r="BB171" s="80"/>
      <c r="BC171" s="80">
        <v>2</v>
      </c>
      <c r="BD171" s="79" t="str">
        <f>REPLACE(INDEX(GroupVertices[Group],MATCH(Edges37[[#This Row],[Vertex 1]],GroupVertices[Vertex],0)),1,1,"")</f>
        <v>1</v>
      </c>
      <c r="BE171" s="79" t="str">
        <f>REPLACE(INDEX(GroupVertices[Group],MATCH(Edges37[[#This Row],[Vertex 2]],GroupVertices[Vertex],0)),1,1,"")</f>
        <v>1</v>
      </c>
      <c r="BF171" s="48">
        <v>6</v>
      </c>
      <c r="BG171" s="49">
        <v>15.384615384615385</v>
      </c>
      <c r="BH171" s="48">
        <v>0</v>
      </c>
      <c r="BI171" s="49">
        <v>0</v>
      </c>
      <c r="BJ171" s="48">
        <v>0</v>
      </c>
      <c r="BK171" s="49">
        <v>0</v>
      </c>
      <c r="BL171" s="48">
        <v>33</v>
      </c>
      <c r="BM171" s="49">
        <v>84.61538461538461</v>
      </c>
      <c r="BN171" s="48">
        <v>39</v>
      </c>
    </row>
    <row r="172" spans="1:66" ht="15">
      <c r="A172" s="65" t="s">
        <v>241</v>
      </c>
      <c r="B172" s="65" t="s">
        <v>1258</v>
      </c>
      <c r="C172" s="66"/>
      <c r="D172" s="67"/>
      <c r="E172" s="68"/>
      <c r="F172" s="69"/>
      <c r="G172" s="66"/>
      <c r="H172" s="70"/>
      <c r="I172" s="71"/>
      <c r="J172" s="71"/>
      <c r="K172" s="34" t="s">
        <v>65</v>
      </c>
      <c r="L172" s="78">
        <v>172</v>
      </c>
      <c r="M172" s="78"/>
      <c r="N172" s="73"/>
      <c r="O172" s="80" t="s">
        <v>258</v>
      </c>
      <c r="P172" s="82">
        <v>43763.79797453704</v>
      </c>
      <c r="Q172" s="80" t="s">
        <v>1289</v>
      </c>
      <c r="R172" s="84" t="s">
        <v>1327</v>
      </c>
      <c r="S172" s="80" t="s">
        <v>264</v>
      </c>
      <c r="T172" s="80" t="s">
        <v>1357</v>
      </c>
      <c r="U172" s="80"/>
      <c r="V172" s="84" t="s">
        <v>277</v>
      </c>
      <c r="W172" s="82">
        <v>43763.79797453704</v>
      </c>
      <c r="X172" s="86">
        <v>43763</v>
      </c>
      <c r="Y172" s="88" t="s">
        <v>1407</v>
      </c>
      <c r="Z172" s="84" t="s">
        <v>1455</v>
      </c>
      <c r="AA172" s="80"/>
      <c r="AB172" s="80"/>
      <c r="AC172" s="88" t="s">
        <v>1505</v>
      </c>
      <c r="AD172" s="88" t="s">
        <v>1504</v>
      </c>
      <c r="AE172" s="80" t="b">
        <v>0</v>
      </c>
      <c r="AF172" s="80">
        <v>0</v>
      </c>
      <c r="AG172" s="88" t="s">
        <v>295</v>
      </c>
      <c r="AH172" s="80" t="b">
        <v>1</v>
      </c>
      <c r="AI172" s="80" t="s">
        <v>298</v>
      </c>
      <c r="AJ172" s="80"/>
      <c r="AK172" s="88" t="s">
        <v>1540</v>
      </c>
      <c r="AL172" s="80" t="b">
        <v>0</v>
      </c>
      <c r="AM172" s="80">
        <v>0</v>
      </c>
      <c r="AN172" s="88" t="s">
        <v>293</v>
      </c>
      <c r="AO172" s="80" t="s">
        <v>303</v>
      </c>
      <c r="AP172" s="80" t="b">
        <v>0</v>
      </c>
      <c r="AQ172" s="88" t="s">
        <v>1504</v>
      </c>
      <c r="AR172" s="80" t="s">
        <v>493</v>
      </c>
      <c r="AS172" s="80">
        <v>0</v>
      </c>
      <c r="AT172" s="80">
        <v>0</v>
      </c>
      <c r="AU172" s="80"/>
      <c r="AV172" s="80"/>
      <c r="AW172" s="80"/>
      <c r="AX172" s="80"/>
      <c r="AY172" s="80"/>
      <c r="AZ172" s="80"/>
      <c r="BA172" s="80"/>
      <c r="BB172" s="80"/>
      <c r="BC172" s="80">
        <v>2</v>
      </c>
      <c r="BD172" s="79" t="str">
        <f>REPLACE(INDEX(GroupVertices[Group],MATCH(Edges37[[#This Row],[Vertex 1]],GroupVertices[Vertex],0)),1,1,"")</f>
        <v>1</v>
      </c>
      <c r="BE172" s="79" t="str">
        <f>REPLACE(INDEX(GroupVertices[Group],MATCH(Edges37[[#This Row],[Vertex 2]],GroupVertices[Vertex],0)),1,1,"")</f>
        <v>1</v>
      </c>
      <c r="BF172" s="48">
        <v>1</v>
      </c>
      <c r="BG172" s="49">
        <v>2.5</v>
      </c>
      <c r="BH172" s="48">
        <v>0</v>
      </c>
      <c r="BI172" s="49">
        <v>0</v>
      </c>
      <c r="BJ172" s="48">
        <v>0</v>
      </c>
      <c r="BK172" s="49">
        <v>0</v>
      </c>
      <c r="BL172" s="48">
        <v>39</v>
      </c>
      <c r="BM172" s="49">
        <v>97.5</v>
      </c>
      <c r="BN172" s="48">
        <v>40</v>
      </c>
    </row>
    <row r="173" spans="1:66" ht="15">
      <c r="A173" s="65" t="s">
        <v>241</v>
      </c>
      <c r="B173" s="65" t="s">
        <v>1259</v>
      </c>
      <c r="C173" s="66"/>
      <c r="D173" s="67"/>
      <c r="E173" s="68"/>
      <c r="F173" s="69"/>
      <c r="G173" s="66"/>
      <c r="H173" s="70"/>
      <c r="I173" s="71"/>
      <c r="J173" s="71"/>
      <c r="K173" s="34" t="s">
        <v>65</v>
      </c>
      <c r="L173" s="78">
        <v>173</v>
      </c>
      <c r="M173" s="78"/>
      <c r="N173" s="73"/>
      <c r="O173" s="80" t="s">
        <v>258</v>
      </c>
      <c r="P173" s="82">
        <v>43763.797997685186</v>
      </c>
      <c r="Q173" s="80" t="s">
        <v>1291</v>
      </c>
      <c r="R173" s="84" t="s">
        <v>1328</v>
      </c>
      <c r="S173" s="80" t="s">
        <v>264</v>
      </c>
      <c r="T173" s="80" t="s">
        <v>1359</v>
      </c>
      <c r="U173" s="80"/>
      <c r="V173" s="84" t="s">
        <v>277</v>
      </c>
      <c r="W173" s="82">
        <v>43763.797997685186</v>
      </c>
      <c r="X173" s="86">
        <v>43763</v>
      </c>
      <c r="Y173" s="88" t="s">
        <v>1409</v>
      </c>
      <c r="Z173" s="84" t="s">
        <v>1457</v>
      </c>
      <c r="AA173" s="80"/>
      <c r="AB173" s="80"/>
      <c r="AC173" s="88" t="s">
        <v>1507</v>
      </c>
      <c r="AD173" s="88" t="s">
        <v>1505</v>
      </c>
      <c r="AE173" s="80" t="b">
        <v>0</v>
      </c>
      <c r="AF173" s="80">
        <v>0</v>
      </c>
      <c r="AG173" s="88" t="s">
        <v>295</v>
      </c>
      <c r="AH173" s="80" t="b">
        <v>1</v>
      </c>
      <c r="AI173" s="80" t="s">
        <v>298</v>
      </c>
      <c r="AJ173" s="80"/>
      <c r="AK173" s="88" t="s">
        <v>1541</v>
      </c>
      <c r="AL173" s="80" t="b">
        <v>0</v>
      </c>
      <c r="AM173" s="80">
        <v>0</v>
      </c>
      <c r="AN173" s="88" t="s">
        <v>293</v>
      </c>
      <c r="AO173" s="80" t="s">
        <v>303</v>
      </c>
      <c r="AP173" s="80" t="b">
        <v>0</v>
      </c>
      <c r="AQ173" s="88" t="s">
        <v>1505</v>
      </c>
      <c r="AR173" s="80" t="s">
        <v>493</v>
      </c>
      <c r="AS173" s="80">
        <v>0</v>
      </c>
      <c r="AT173" s="80">
        <v>0</v>
      </c>
      <c r="AU173" s="80"/>
      <c r="AV173" s="80"/>
      <c r="AW173" s="80"/>
      <c r="AX173" s="80"/>
      <c r="AY173" s="80"/>
      <c r="AZ173" s="80"/>
      <c r="BA173" s="80"/>
      <c r="BB173" s="80"/>
      <c r="BC173" s="80">
        <v>1</v>
      </c>
      <c r="BD173" s="79" t="str">
        <f>REPLACE(INDEX(GroupVertices[Group],MATCH(Edges37[[#This Row],[Vertex 1]],GroupVertices[Vertex],0)),1,1,"")</f>
        <v>1</v>
      </c>
      <c r="BE173" s="79" t="str">
        <f>REPLACE(INDEX(GroupVertices[Group],MATCH(Edges37[[#This Row],[Vertex 2]],GroupVertices[Vertex],0)),1,1,"")</f>
        <v>1</v>
      </c>
      <c r="BF173" s="48"/>
      <c r="BG173" s="49"/>
      <c r="BH173" s="48"/>
      <c r="BI173" s="49"/>
      <c r="BJ173" s="48"/>
      <c r="BK173" s="49"/>
      <c r="BL173" s="48"/>
      <c r="BM173" s="49"/>
      <c r="BN173" s="48"/>
    </row>
    <row r="174" spans="1:66" ht="15">
      <c r="A174" s="65" t="s">
        <v>241</v>
      </c>
      <c r="B174" s="65" t="s">
        <v>1260</v>
      </c>
      <c r="C174" s="66"/>
      <c r="D174" s="67"/>
      <c r="E174" s="68"/>
      <c r="F174" s="69"/>
      <c r="G174" s="66"/>
      <c r="H174" s="70"/>
      <c r="I174" s="71"/>
      <c r="J174" s="71"/>
      <c r="K174" s="34" t="s">
        <v>65</v>
      </c>
      <c r="L174" s="78">
        <v>174</v>
      </c>
      <c r="M174" s="78"/>
      <c r="N174" s="73"/>
      <c r="O174" s="80" t="s">
        <v>258</v>
      </c>
      <c r="P174" s="82">
        <v>43763.797997685186</v>
      </c>
      <c r="Q174" s="80" t="s">
        <v>1291</v>
      </c>
      <c r="R174" s="84" t="s">
        <v>1328</v>
      </c>
      <c r="S174" s="80" t="s">
        <v>264</v>
      </c>
      <c r="T174" s="80" t="s">
        <v>1359</v>
      </c>
      <c r="U174" s="80"/>
      <c r="V174" s="84" t="s">
        <v>277</v>
      </c>
      <c r="W174" s="82">
        <v>43763.797997685186</v>
      </c>
      <c r="X174" s="86">
        <v>43763</v>
      </c>
      <c r="Y174" s="88" t="s">
        <v>1409</v>
      </c>
      <c r="Z174" s="84" t="s">
        <v>1457</v>
      </c>
      <c r="AA174" s="80"/>
      <c r="AB174" s="80"/>
      <c r="AC174" s="88" t="s">
        <v>1507</v>
      </c>
      <c r="AD174" s="88" t="s">
        <v>1505</v>
      </c>
      <c r="AE174" s="80" t="b">
        <v>0</v>
      </c>
      <c r="AF174" s="80">
        <v>0</v>
      </c>
      <c r="AG174" s="88" t="s">
        <v>295</v>
      </c>
      <c r="AH174" s="80" t="b">
        <v>1</v>
      </c>
      <c r="AI174" s="80" t="s">
        <v>298</v>
      </c>
      <c r="AJ174" s="80"/>
      <c r="AK174" s="88" t="s">
        <v>1541</v>
      </c>
      <c r="AL174" s="80" t="b">
        <v>0</v>
      </c>
      <c r="AM174" s="80">
        <v>0</v>
      </c>
      <c r="AN174" s="88" t="s">
        <v>293</v>
      </c>
      <c r="AO174" s="80" t="s">
        <v>303</v>
      </c>
      <c r="AP174" s="80" t="b">
        <v>0</v>
      </c>
      <c r="AQ174" s="88" t="s">
        <v>1505</v>
      </c>
      <c r="AR174" s="80" t="s">
        <v>493</v>
      </c>
      <c r="AS174" s="80">
        <v>0</v>
      </c>
      <c r="AT174" s="80">
        <v>0</v>
      </c>
      <c r="AU174" s="80"/>
      <c r="AV174" s="80"/>
      <c r="AW174" s="80"/>
      <c r="AX174" s="80"/>
      <c r="AY174" s="80"/>
      <c r="AZ174" s="80"/>
      <c r="BA174" s="80"/>
      <c r="BB174" s="80"/>
      <c r="BC174" s="80">
        <v>1</v>
      </c>
      <c r="BD174" s="79" t="str">
        <f>REPLACE(INDEX(GroupVertices[Group],MATCH(Edges37[[#This Row],[Vertex 1]],GroupVertices[Vertex],0)),1,1,"")</f>
        <v>1</v>
      </c>
      <c r="BE174" s="79" t="str">
        <f>REPLACE(INDEX(GroupVertices[Group],MATCH(Edges37[[#This Row],[Vertex 2]],GroupVertices[Vertex],0)),1,1,"")</f>
        <v>1</v>
      </c>
      <c r="BF174" s="48">
        <v>0</v>
      </c>
      <c r="BG174" s="49">
        <v>0</v>
      </c>
      <c r="BH174" s="48">
        <v>0</v>
      </c>
      <c r="BI174" s="49">
        <v>0</v>
      </c>
      <c r="BJ174" s="48">
        <v>0</v>
      </c>
      <c r="BK174" s="49">
        <v>0</v>
      </c>
      <c r="BL174" s="48">
        <v>13</v>
      </c>
      <c r="BM174" s="49">
        <v>100</v>
      </c>
      <c r="BN174" s="48">
        <v>13</v>
      </c>
    </row>
    <row r="175" spans="1:66" ht="15">
      <c r="A175" s="65" t="s">
        <v>241</v>
      </c>
      <c r="B175" s="65" t="s">
        <v>1261</v>
      </c>
      <c r="C175" s="66"/>
      <c r="D175" s="67"/>
      <c r="E175" s="68"/>
      <c r="F175" s="69"/>
      <c r="G175" s="66"/>
      <c r="H175" s="70"/>
      <c r="I175" s="71"/>
      <c r="J175" s="71"/>
      <c r="K175" s="34" t="s">
        <v>65</v>
      </c>
      <c r="L175" s="78">
        <v>175</v>
      </c>
      <c r="M175" s="78"/>
      <c r="N175" s="73"/>
      <c r="O175" s="80" t="s">
        <v>258</v>
      </c>
      <c r="P175" s="82">
        <v>43709.77877314815</v>
      </c>
      <c r="Q175" s="80" t="s">
        <v>1292</v>
      </c>
      <c r="R175" s="80"/>
      <c r="S175" s="80"/>
      <c r="T175" s="80" t="s">
        <v>1360</v>
      </c>
      <c r="U175" s="80"/>
      <c r="V175" s="84" t="s">
        <v>277</v>
      </c>
      <c r="W175" s="82">
        <v>43709.77877314815</v>
      </c>
      <c r="X175" s="86">
        <v>43709</v>
      </c>
      <c r="Y175" s="88" t="s">
        <v>1410</v>
      </c>
      <c r="Z175" s="84" t="s">
        <v>1458</v>
      </c>
      <c r="AA175" s="80"/>
      <c r="AB175" s="80"/>
      <c r="AC175" s="88" t="s">
        <v>1508</v>
      </c>
      <c r="AD175" s="88" t="s">
        <v>1487</v>
      </c>
      <c r="AE175" s="80" t="b">
        <v>0</v>
      </c>
      <c r="AF175" s="80">
        <v>1</v>
      </c>
      <c r="AG175" s="88" t="s">
        <v>295</v>
      </c>
      <c r="AH175" s="80" t="b">
        <v>0</v>
      </c>
      <c r="AI175" s="80" t="s">
        <v>298</v>
      </c>
      <c r="AJ175" s="80"/>
      <c r="AK175" s="88" t="s">
        <v>293</v>
      </c>
      <c r="AL175" s="80" t="b">
        <v>0</v>
      </c>
      <c r="AM175" s="80">
        <v>0</v>
      </c>
      <c r="AN175" s="88" t="s">
        <v>293</v>
      </c>
      <c r="AO175" s="80" t="s">
        <v>303</v>
      </c>
      <c r="AP175" s="80" t="b">
        <v>0</v>
      </c>
      <c r="AQ175" s="88" t="s">
        <v>1487</v>
      </c>
      <c r="AR175" s="80" t="s">
        <v>493</v>
      </c>
      <c r="AS175" s="80">
        <v>0</v>
      </c>
      <c r="AT175" s="80">
        <v>0</v>
      </c>
      <c r="AU175" s="80"/>
      <c r="AV175" s="80"/>
      <c r="AW175" s="80"/>
      <c r="AX175" s="80"/>
      <c r="AY175" s="80"/>
      <c r="AZ175" s="80"/>
      <c r="BA175" s="80"/>
      <c r="BB175" s="80"/>
      <c r="BC175" s="80">
        <v>3</v>
      </c>
      <c r="BD175" s="79" t="str">
        <f>REPLACE(INDEX(GroupVertices[Group],MATCH(Edges37[[#This Row],[Vertex 1]],GroupVertices[Vertex],0)),1,1,"")</f>
        <v>1</v>
      </c>
      <c r="BE175" s="79" t="str">
        <f>REPLACE(INDEX(GroupVertices[Group],MATCH(Edges37[[#This Row],[Vertex 2]],GroupVertices[Vertex],0)),1,1,"")</f>
        <v>1</v>
      </c>
      <c r="BF175" s="48">
        <v>0</v>
      </c>
      <c r="BG175" s="49">
        <v>0</v>
      </c>
      <c r="BH175" s="48">
        <v>0</v>
      </c>
      <c r="BI175" s="49">
        <v>0</v>
      </c>
      <c r="BJ175" s="48">
        <v>0</v>
      </c>
      <c r="BK175" s="49">
        <v>0</v>
      </c>
      <c r="BL175" s="48">
        <v>41</v>
      </c>
      <c r="BM175" s="49">
        <v>100</v>
      </c>
      <c r="BN175" s="48">
        <v>41</v>
      </c>
    </row>
    <row r="176" spans="1:66" ht="15">
      <c r="A176" s="65" t="s">
        <v>241</v>
      </c>
      <c r="B176" s="65" t="s">
        <v>1261</v>
      </c>
      <c r="C176" s="66"/>
      <c r="D176" s="67"/>
      <c r="E176" s="68"/>
      <c r="F176" s="69"/>
      <c r="G176" s="66"/>
      <c r="H176" s="70"/>
      <c r="I176" s="71"/>
      <c r="J176" s="71"/>
      <c r="K176" s="34" t="s">
        <v>65</v>
      </c>
      <c r="L176" s="78">
        <v>176</v>
      </c>
      <c r="M176" s="78"/>
      <c r="N176" s="73"/>
      <c r="O176" s="80" t="s">
        <v>258</v>
      </c>
      <c r="P176" s="82">
        <v>43742.742743055554</v>
      </c>
      <c r="Q176" s="80" t="s">
        <v>1293</v>
      </c>
      <c r="R176" s="84" t="s">
        <v>1329</v>
      </c>
      <c r="S176" s="80" t="s">
        <v>264</v>
      </c>
      <c r="T176" s="80" t="s">
        <v>1361</v>
      </c>
      <c r="U176" s="80"/>
      <c r="V176" s="84" t="s">
        <v>277</v>
      </c>
      <c r="W176" s="82">
        <v>43742.742743055554</v>
      </c>
      <c r="X176" s="86">
        <v>43742</v>
      </c>
      <c r="Y176" s="88" t="s">
        <v>1411</v>
      </c>
      <c r="Z176" s="84" t="s">
        <v>1459</v>
      </c>
      <c r="AA176" s="80"/>
      <c r="AB176" s="80"/>
      <c r="AC176" s="88" t="s">
        <v>1509</v>
      </c>
      <c r="AD176" s="88" t="s">
        <v>1526</v>
      </c>
      <c r="AE176" s="80" t="b">
        <v>0</v>
      </c>
      <c r="AF176" s="80">
        <v>0</v>
      </c>
      <c r="AG176" s="88" t="s">
        <v>295</v>
      </c>
      <c r="AH176" s="80" t="b">
        <v>1</v>
      </c>
      <c r="AI176" s="80" t="s">
        <v>298</v>
      </c>
      <c r="AJ176" s="80"/>
      <c r="AK176" s="88" t="s">
        <v>1542</v>
      </c>
      <c r="AL176" s="80" t="b">
        <v>0</v>
      </c>
      <c r="AM176" s="80">
        <v>0</v>
      </c>
      <c r="AN176" s="88" t="s">
        <v>293</v>
      </c>
      <c r="AO176" s="80" t="s">
        <v>303</v>
      </c>
      <c r="AP176" s="80" t="b">
        <v>0</v>
      </c>
      <c r="AQ176" s="88" t="s">
        <v>1526</v>
      </c>
      <c r="AR176" s="80" t="s">
        <v>493</v>
      </c>
      <c r="AS176" s="80">
        <v>0</v>
      </c>
      <c r="AT176" s="80">
        <v>0</v>
      </c>
      <c r="AU176" s="80"/>
      <c r="AV176" s="80"/>
      <c r="AW176" s="80"/>
      <c r="AX176" s="80"/>
      <c r="AY176" s="80"/>
      <c r="AZ176" s="80"/>
      <c r="BA176" s="80"/>
      <c r="BB176" s="80"/>
      <c r="BC176" s="80">
        <v>3</v>
      </c>
      <c r="BD176" s="79" t="str">
        <f>REPLACE(INDEX(GroupVertices[Group],MATCH(Edges37[[#This Row],[Vertex 1]],GroupVertices[Vertex],0)),1,1,"")</f>
        <v>1</v>
      </c>
      <c r="BE176" s="79" t="str">
        <f>REPLACE(INDEX(GroupVertices[Group],MATCH(Edges37[[#This Row],[Vertex 2]],GroupVertices[Vertex],0)),1,1,"")</f>
        <v>1</v>
      </c>
      <c r="BF176" s="48">
        <v>0</v>
      </c>
      <c r="BG176" s="49">
        <v>0</v>
      </c>
      <c r="BH176" s="48">
        <v>1</v>
      </c>
      <c r="BI176" s="49">
        <v>3.0303030303030303</v>
      </c>
      <c r="BJ176" s="48">
        <v>0</v>
      </c>
      <c r="BK176" s="49">
        <v>0</v>
      </c>
      <c r="BL176" s="48">
        <v>32</v>
      </c>
      <c r="BM176" s="49">
        <v>96.96969696969697</v>
      </c>
      <c r="BN176" s="48">
        <v>33</v>
      </c>
    </row>
    <row r="177" spans="1:66" ht="15">
      <c r="A177" s="65" t="s">
        <v>241</v>
      </c>
      <c r="B177" s="65" t="s">
        <v>1261</v>
      </c>
      <c r="C177" s="66"/>
      <c r="D177" s="67"/>
      <c r="E177" s="68"/>
      <c r="F177" s="69"/>
      <c r="G177" s="66"/>
      <c r="H177" s="70"/>
      <c r="I177" s="71"/>
      <c r="J177" s="71"/>
      <c r="K177" s="34" t="s">
        <v>65</v>
      </c>
      <c r="L177" s="78">
        <v>177</v>
      </c>
      <c r="M177" s="78"/>
      <c r="N177" s="73"/>
      <c r="O177" s="80" t="s">
        <v>258</v>
      </c>
      <c r="P177" s="82">
        <v>43770.56649305556</v>
      </c>
      <c r="Q177" s="80" t="s">
        <v>1294</v>
      </c>
      <c r="R177" s="84" t="s">
        <v>1330</v>
      </c>
      <c r="S177" s="80" t="s">
        <v>264</v>
      </c>
      <c r="T177" s="80" t="s">
        <v>1362</v>
      </c>
      <c r="U177" s="80"/>
      <c r="V177" s="84" t="s">
        <v>277</v>
      </c>
      <c r="W177" s="82">
        <v>43770.56649305556</v>
      </c>
      <c r="X177" s="86">
        <v>43770</v>
      </c>
      <c r="Y177" s="88" t="s">
        <v>1412</v>
      </c>
      <c r="Z177" s="84" t="s">
        <v>1460</v>
      </c>
      <c r="AA177" s="80"/>
      <c r="AB177" s="80"/>
      <c r="AC177" s="88" t="s">
        <v>1510</v>
      </c>
      <c r="AD177" s="88" t="s">
        <v>1530</v>
      </c>
      <c r="AE177" s="80" t="b">
        <v>0</v>
      </c>
      <c r="AF177" s="80">
        <v>0</v>
      </c>
      <c r="AG177" s="88" t="s">
        <v>295</v>
      </c>
      <c r="AH177" s="80" t="b">
        <v>1</v>
      </c>
      <c r="AI177" s="80" t="s">
        <v>298</v>
      </c>
      <c r="AJ177" s="80"/>
      <c r="AK177" s="88" t="s">
        <v>1543</v>
      </c>
      <c r="AL177" s="80" t="b">
        <v>0</v>
      </c>
      <c r="AM177" s="80">
        <v>0</v>
      </c>
      <c r="AN177" s="88" t="s">
        <v>293</v>
      </c>
      <c r="AO177" s="80" t="s">
        <v>303</v>
      </c>
      <c r="AP177" s="80" t="b">
        <v>0</v>
      </c>
      <c r="AQ177" s="88" t="s">
        <v>1530</v>
      </c>
      <c r="AR177" s="80" t="s">
        <v>493</v>
      </c>
      <c r="AS177" s="80">
        <v>0</v>
      </c>
      <c r="AT177" s="80">
        <v>0</v>
      </c>
      <c r="AU177" s="80"/>
      <c r="AV177" s="80"/>
      <c r="AW177" s="80"/>
      <c r="AX177" s="80"/>
      <c r="AY177" s="80"/>
      <c r="AZ177" s="80"/>
      <c r="BA177" s="80"/>
      <c r="BB177" s="80"/>
      <c r="BC177" s="80">
        <v>3</v>
      </c>
      <c r="BD177" s="79" t="str">
        <f>REPLACE(INDEX(GroupVertices[Group],MATCH(Edges37[[#This Row],[Vertex 1]],GroupVertices[Vertex],0)),1,1,"")</f>
        <v>1</v>
      </c>
      <c r="BE177" s="79" t="str">
        <f>REPLACE(INDEX(GroupVertices[Group],MATCH(Edges37[[#This Row],[Vertex 2]],GroupVertices[Vertex],0)),1,1,"")</f>
        <v>1</v>
      </c>
      <c r="BF177" s="48">
        <v>1</v>
      </c>
      <c r="BG177" s="49">
        <v>10</v>
      </c>
      <c r="BH177" s="48">
        <v>0</v>
      </c>
      <c r="BI177" s="49">
        <v>0</v>
      </c>
      <c r="BJ177" s="48">
        <v>0</v>
      </c>
      <c r="BK177" s="49">
        <v>0</v>
      </c>
      <c r="BL177" s="48">
        <v>9</v>
      </c>
      <c r="BM177" s="49">
        <v>90</v>
      </c>
      <c r="BN177" s="48">
        <v>10</v>
      </c>
    </row>
    <row r="178" spans="1:66" ht="15">
      <c r="A178" s="65" t="s">
        <v>241</v>
      </c>
      <c r="B178" s="65" t="s">
        <v>1262</v>
      </c>
      <c r="C178" s="66"/>
      <c r="D178" s="67"/>
      <c r="E178" s="68"/>
      <c r="F178" s="69"/>
      <c r="G178" s="66"/>
      <c r="H178" s="70"/>
      <c r="I178" s="71"/>
      <c r="J178" s="71"/>
      <c r="K178" s="34" t="s">
        <v>65</v>
      </c>
      <c r="L178" s="78">
        <v>178</v>
      </c>
      <c r="M178" s="78"/>
      <c r="N178" s="73"/>
      <c r="O178" s="80" t="s">
        <v>258</v>
      </c>
      <c r="P178" s="82">
        <v>43718.710393518515</v>
      </c>
      <c r="Q178" s="80" t="s">
        <v>1295</v>
      </c>
      <c r="R178" s="80"/>
      <c r="S178" s="80"/>
      <c r="T178" s="80" t="s">
        <v>1363</v>
      </c>
      <c r="U178" s="80"/>
      <c r="V178" s="84" t="s">
        <v>277</v>
      </c>
      <c r="W178" s="82">
        <v>43718.710393518515</v>
      </c>
      <c r="X178" s="86">
        <v>43718</v>
      </c>
      <c r="Y178" s="88" t="s">
        <v>1413</v>
      </c>
      <c r="Z178" s="84" t="s">
        <v>1461</v>
      </c>
      <c r="AA178" s="80"/>
      <c r="AB178" s="80"/>
      <c r="AC178" s="88" t="s">
        <v>1511</v>
      </c>
      <c r="AD178" s="88" t="s">
        <v>1508</v>
      </c>
      <c r="AE178" s="80" t="b">
        <v>0</v>
      </c>
      <c r="AF178" s="80">
        <v>3</v>
      </c>
      <c r="AG178" s="88" t="s">
        <v>295</v>
      </c>
      <c r="AH178" s="80" t="b">
        <v>0</v>
      </c>
      <c r="AI178" s="80" t="s">
        <v>298</v>
      </c>
      <c r="AJ178" s="80"/>
      <c r="AK178" s="88" t="s">
        <v>293</v>
      </c>
      <c r="AL178" s="80" t="b">
        <v>0</v>
      </c>
      <c r="AM178" s="80">
        <v>0</v>
      </c>
      <c r="AN178" s="88" t="s">
        <v>293</v>
      </c>
      <c r="AO178" s="80" t="s">
        <v>303</v>
      </c>
      <c r="AP178" s="80" t="b">
        <v>0</v>
      </c>
      <c r="AQ178" s="88" t="s">
        <v>1508</v>
      </c>
      <c r="AR178" s="80" t="s">
        <v>493</v>
      </c>
      <c r="AS178" s="80">
        <v>0</v>
      </c>
      <c r="AT178" s="80">
        <v>0</v>
      </c>
      <c r="AU178" s="80"/>
      <c r="AV178" s="80"/>
      <c r="AW178" s="80"/>
      <c r="AX178" s="80"/>
      <c r="AY178" s="80"/>
      <c r="AZ178" s="80"/>
      <c r="BA178" s="80"/>
      <c r="BB178" s="80"/>
      <c r="BC178" s="80">
        <v>4</v>
      </c>
      <c r="BD178" s="79" t="str">
        <f>REPLACE(INDEX(GroupVertices[Group],MATCH(Edges37[[#This Row],[Vertex 1]],GroupVertices[Vertex],0)),1,1,"")</f>
        <v>1</v>
      </c>
      <c r="BE178" s="79" t="str">
        <f>REPLACE(INDEX(GroupVertices[Group],MATCH(Edges37[[#This Row],[Vertex 2]],GroupVertices[Vertex],0)),1,1,"")</f>
        <v>1</v>
      </c>
      <c r="BF178" s="48"/>
      <c r="BG178" s="49"/>
      <c r="BH178" s="48"/>
      <c r="BI178" s="49"/>
      <c r="BJ178" s="48"/>
      <c r="BK178" s="49"/>
      <c r="BL178" s="48"/>
      <c r="BM178" s="49"/>
      <c r="BN178" s="48"/>
    </row>
    <row r="179" spans="1:66" ht="15">
      <c r="A179" s="65" t="s">
        <v>241</v>
      </c>
      <c r="B179" s="65" t="s">
        <v>1262</v>
      </c>
      <c r="C179" s="66"/>
      <c r="D179" s="67"/>
      <c r="E179" s="68"/>
      <c r="F179" s="69"/>
      <c r="G179" s="66"/>
      <c r="H179" s="70"/>
      <c r="I179" s="71"/>
      <c r="J179" s="71"/>
      <c r="K179" s="34" t="s">
        <v>65</v>
      </c>
      <c r="L179" s="78">
        <v>179</v>
      </c>
      <c r="M179" s="78"/>
      <c r="N179" s="73"/>
      <c r="O179" s="80" t="s">
        <v>258</v>
      </c>
      <c r="P179" s="82">
        <v>43773.83366898148</v>
      </c>
      <c r="Q179" s="80" t="s">
        <v>1296</v>
      </c>
      <c r="R179" s="84" t="s">
        <v>1331</v>
      </c>
      <c r="S179" s="80" t="s">
        <v>264</v>
      </c>
      <c r="T179" s="80" t="s">
        <v>1364</v>
      </c>
      <c r="U179" s="80"/>
      <c r="V179" s="84" t="s">
        <v>277</v>
      </c>
      <c r="W179" s="82">
        <v>43773.83366898148</v>
      </c>
      <c r="X179" s="86">
        <v>43773</v>
      </c>
      <c r="Y179" s="88" t="s">
        <v>1414</v>
      </c>
      <c r="Z179" s="84" t="s">
        <v>1462</v>
      </c>
      <c r="AA179" s="80"/>
      <c r="AB179" s="80"/>
      <c r="AC179" s="88" t="s">
        <v>1512</v>
      </c>
      <c r="AD179" s="88" t="s">
        <v>1510</v>
      </c>
      <c r="AE179" s="80" t="b">
        <v>0</v>
      </c>
      <c r="AF179" s="80">
        <v>1</v>
      </c>
      <c r="AG179" s="88" t="s">
        <v>295</v>
      </c>
      <c r="AH179" s="80" t="b">
        <v>1</v>
      </c>
      <c r="AI179" s="80" t="s">
        <v>298</v>
      </c>
      <c r="AJ179" s="80"/>
      <c r="AK179" s="88" t="s">
        <v>1544</v>
      </c>
      <c r="AL179" s="80" t="b">
        <v>0</v>
      </c>
      <c r="AM179" s="80">
        <v>0</v>
      </c>
      <c r="AN179" s="88" t="s">
        <v>293</v>
      </c>
      <c r="AO179" s="80" t="s">
        <v>303</v>
      </c>
      <c r="AP179" s="80" t="b">
        <v>0</v>
      </c>
      <c r="AQ179" s="88" t="s">
        <v>1510</v>
      </c>
      <c r="AR179" s="80" t="s">
        <v>493</v>
      </c>
      <c r="AS179" s="80">
        <v>0</v>
      </c>
      <c r="AT179" s="80">
        <v>0</v>
      </c>
      <c r="AU179" s="80"/>
      <c r="AV179" s="80"/>
      <c r="AW179" s="80"/>
      <c r="AX179" s="80"/>
      <c r="AY179" s="80"/>
      <c r="AZ179" s="80"/>
      <c r="BA179" s="80"/>
      <c r="BB179" s="80"/>
      <c r="BC179" s="80">
        <v>4</v>
      </c>
      <c r="BD179" s="79" t="str">
        <f>REPLACE(INDEX(GroupVertices[Group],MATCH(Edges37[[#This Row],[Vertex 1]],GroupVertices[Vertex],0)),1,1,"")</f>
        <v>1</v>
      </c>
      <c r="BE179" s="79" t="str">
        <f>REPLACE(INDEX(GroupVertices[Group],MATCH(Edges37[[#This Row],[Vertex 2]],GroupVertices[Vertex],0)),1,1,"")</f>
        <v>1</v>
      </c>
      <c r="BF179" s="48">
        <v>2</v>
      </c>
      <c r="BG179" s="49">
        <v>7.407407407407407</v>
      </c>
      <c r="BH179" s="48">
        <v>0</v>
      </c>
      <c r="BI179" s="49">
        <v>0</v>
      </c>
      <c r="BJ179" s="48">
        <v>0</v>
      </c>
      <c r="BK179" s="49">
        <v>0</v>
      </c>
      <c r="BL179" s="48">
        <v>25</v>
      </c>
      <c r="BM179" s="49">
        <v>92.5925925925926</v>
      </c>
      <c r="BN179" s="48">
        <v>27</v>
      </c>
    </row>
    <row r="180" spans="1:66" ht="15">
      <c r="A180" s="65" t="s">
        <v>241</v>
      </c>
      <c r="B180" s="65" t="s">
        <v>1262</v>
      </c>
      <c r="C180" s="66"/>
      <c r="D180" s="67"/>
      <c r="E180" s="68"/>
      <c r="F180" s="69"/>
      <c r="G180" s="66"/>
      <c r="H180" s="70"/>
      <c r="I180" s="71"/>
      <c r="J180" s="71"/>
      <c r="K180" s="34" t="s">
        <v>65</v>
      </c>
      <c r="L180" s="78">
        <v>180</v>
      </c>
      <c r="M180" s="78"/>
      <c r="N180" s="73"/>
      <c r="O180" s="80" t="s">
        <v>258</v>
      </c>
      <c r="P180" s="82">
        <v>43774.808541666665</v>
      </c>
      <c r="Q180" s="80" t="s">
        <v>1297</v>
      </c>
      <c r="R180" s="84" t="s">
        <v>1332</v>
      </c>
      <c r="S180" s="80" t="s">
        <v>264</v>
      </c>
      <c r="T180" s="80" t="s">
        <v>1365</v>
      </c>
      <c r="U180" s="80"/>
      <c r="V180" s="84" t="s">
        <v>277</v>
      </c>
      <c r="W180" s="82">
        <v>43774.808541666665</v>
      </c>
      <c r="X180" s="86">
        <v>43774</v>
      </c>
      <c r="Y180" s="88" t="s">
        <v>1415</v>
      </c>
      <c r="Z180" s="84" t="s">
        <v>1463</v>
      </c>
      <c r="AA180" s="80"/>
      <c r="AB180" s="80"/>
      <c r="AC180" s="88" t="s">
        <v>1513</v>
      </c>
      <c r="AD180" s="88" t="s">
        <v>1519</v>
      </c>
      <c r="AE180" s="80" t="b">
        <v>0</v>
      </c>
      <c r="AF180" s="80">
        <v>1</v>
      </c>
      <c r="AG180" s="88" t="s">
        <v>295</v>
      </c>
      <c r="AH180" s="80" t="b">
        <v>1</v>
      </c>
      <c r="AI180" s="80" t="s">
        <v>298</v>
      </c>
      <c r="AJ180" s="80"/>
      <c r="AK180" s="88" t="s">
        <v>1545</v>
      </c>
      <c r="AL180" s="80" t="b">
        <v>0</v>
      </c>
      <c r="AM180" s="80">
        <v>1</v>
      </c>
      <c r="AN180" s="88" t="s">
        <v>293</v>
      </c>
      <c r="AO180" s="80" t="s">
        <v>303</v>
      </c>
      <c r="AP180" s="80" t="b">
        <v>0</v>
      </c>
      <c r="AQ180" s="88" t="s">
        <v>1519</v>
      </c>
      <c r="AR180" s="80" t="s">
        <v>493</v>
      </c>
      <c r="AS180" s="80">
        <v>0</v>
      </c>
      <c r="AT180" s="80">
        <v>0</v>
      </c>
      <c r="AU180" s="80"/>
      <c r="AV180" s="80"/>
      <c r="AW180" s="80"/>
      <c r="AX180" s="80"/>
      <c r="AY180" s="80"/>
      <c r="AZ180" s="80"/>
      <c r="BA180" s="80"/>
      <c r="BB180" s="80"/>
      <c r="BC180" s="80">
        <v>4</v>
      </c>
      <c r="BD180" s="79" t="str">
        <f>REPLACE(INDEX(GroupVertices[Group],MATCH(Edges37[[#This Row],[Vertex 1]],GroupVertices[Vertex],0)),1,1,"")</f>
        <v>1</v>
      </c>
      <c r="BE180" s="79" t="str">
        <f>REPLACE(INDEX(GroupVertices[Group],MATCH(Edges37[[#This Row],[Vertex 2]],GroupVertices[Vertex],0)),1,1,"")</f>
        <v>1</v>
      </c>
      <c r="BF180" s="48">
        <v>2</v>
      </c>
      <c r="BG180" s="49">
        <v>5.714285714285714</v>
      </c>
      <c r="BH180" s="48">
        <v>0</v>
      </c>
      <c r="BI180" s="49">
        <v>0</v>
      </c>
      <c r="BJ180" s="48">
        <v>0</v>
      </c>
      <c r="BK180" s="49">
        <v>0</v>
      </c>
      <c r="BL180" s="48">
        <v>33</v>
      </c>
      <c r="BM180" s="49">
        <v>94.28571428571429</v>
      </c>
      <c r="BN180" s="48">
        <v>35</v>
      </c>
    </row>
    <row r="181" spans="1:66" ht="15">
      <c r="A181" s="65" t="s">
        <v>241</v>
      </c>
      <c r="B181" s="65" t="s">
        <v>1262</v>
      </c>
      <c r="C181" s="66"/>
      <c r="D181" s="67"/>
      <c r="E181" s="68"/>
      <c r="F181" s="69"/>
      <c r="G181" s="66"/>
      <c r="H181" s="70"/>
      <c r="I181" s="71"/>
      <c r="J181" s="71"/>
      <c r="K181" s="34" t="s">
        <v>65</v>
      </c>
      <c r="L181" s="78">
        <v>181</v>
      </c>
      <c r="M181" s="78"/>
      <c r="N181" s="73"/>
      <c r="O181" s="80" t="s">
        <v>258</v>
      </c>
      <c r="P181" s="82">
        <v>43775.353900462964</v>
      </c>
      <c r="Q181" s="80" t="s">
        <v>1298</v>
      </c>
      <c r="R181" s="84" t="s">
        <v>1333</v>
      </c>
      <c r="S181" s="80" t="s">
        <v>264</v>
      </c>
      <c r="T181" s="80" t="s">
        <v>1366</v>
      </c>
      <c r="U181" s="80"/>
      <c r="V181" s="84" t="s">
        <v>277</v>
      </c>
      <c r="W181" s="82">
        <v>43775.353900462964</v>
      </c>
      <c r="X181" s="86">
        <v>43775</v>
      </c>
      <c r="Y181" s="88" t="s">
        <v>1416</v>
      </c>
      <c r="Z181" s="84" t="s">
        <v>1464</v>
      </c>
      <c r="AA181" s="80"/>
      <c r="AB181" s="80"/>
      <c r="AC181" s="88" t="s">
        <v>1514</v>
      </c>
      <c r="AD181" s="88" t="s">
        <v>1521</v>
      </c>
      <c r="AE181" s="80" t="b">
        <v>0</v>
      </c>
      <c r="AF181" s="80">
        <v>0</v>
      </c>
      <c r="AG181" s="88" t="s">
        <v>295</v>
      </c>
      <c r="AH181" s="80" t="b">
        <v>1</v>
      </c>
      <c r="AI181" s="80" t="s">
        <v>298</v>
      </c>
      <c r="AJ181" s="80"/>
      <c r="AK181" s="88" t="s">
        <v>1546</v>
      </c>
      <c r="AL181" s="80" t="b">
        <v>0</v>
      </c>
      <c r="AM181" s="80">
        <v>0</v>
      </c>
      <c r="AN181" s="88" t="s">
        <v>293</v>
      </c>
      <c r="AO181" s="80" t="s">
        <v>303</v>
      </c>
      <c r="AP181" s="80" t="b">
        <v>0</v>
      </c>
      <c r="AQ181" s="88" t="s">
        <v>1521</v>
      </c>
      <c r="AR181" s="80" t="s">
        <v>493</v>
      </c>
      <c r="AS181" s="80">
        <v>0</v>
      </c>
      <c r="AT181" s="80">
        <v>0</v>
      </c>
      <c r="AU181" s="80"/>
      <c r="AV181" s="80"/>
      <c r="AW181" s="80"/>
      <c r="AX181" s="80"/>
      <c r="AY181" s="80"/>
      <c r="AZ181" s="80"/>
      <c r="BA181" s="80"/>
      <c r="BB181" s="80"/>
      <c r="BC181" s="80">
        <v>4</v>
      </c>
      <c r="BD181" s="79" t="str">
        <f>REPLACE(INDEX(GroupVertices[Group],MATCH(Edges37[[#This Row],[Vertex 1]],GroupVertices[Vertex],0)),1,1,"")</f>
        <v>1</v>
      </c>
      <c r="BE181" s="79" t="str">
        <f>REPLACE(INDEX(GroupVertices[Group],MATCH(Edges37[[#This Row],[Vertex 2]],GroupVertices[Vertex],0)),1,1,"")</f>
        <v>1</v>
      </c>
      <c r="BF181" s="48">
        <v>2</v>
      </c>
      <c r="BG181" s="49">
        <v>6.451612903225806</v>
      </c>
      <c r="BH181" s="48">
        <v>1</v>
      </c>
      <c r="BI181" s="49">
        <v>3.225806451612903</v>
      </c>
      <c r="BJ181" s="48">
        <v>0</v>
      </c>
      <c r="BK181" s="49">
        <v>0</v>
      </c>
      <c r="BL181" s="48">
        <v>28</v>
      </c>
      <c r="BM181" s="49">
        <v>90.3225806451613</v>
      </c>
      <c r="BN181" s="48">
        <v>31</v>
      </c>
    </row>
    <row r="182" spans="1:66" ht="15">
      <c r="A182" s="65" t="s">
        <v>241</v>
      </c>
      <c r="B182" s="65" t="s">
        <v>1263</v>
      </c>
      <c r="C182" s="66"/>
      <c r="D182" s="67"/>
      <c r="E182" s="68"/>
      <c r="F182" s="69"/>
      <c r="G182" s="66"/>
      <c r="H182" s="70"/>
      <c r="I182" s="71"/>
      <c r="J182" s="71"/>
      <c r="K182" s="34" t="s">
        <v>65</v>
      </c>
      <c r="L182" s="78">
        <v>182</v>
      </c>
      <c r="M182" s="78"/>
      <c r="N182" s="73"/>
      <c r="O182" s="80" t="s">
        <v>258</v>
      </c>
      <c r="P182" s="82">
        <v>43677.764085648145</v>
      </c>
      <c r="Q182" s="80" t="s">
        <v>1268</v>
      </c>
      <c r="R182" s="84" t="s">
        <v>1319</v>
      </c>
      <c r="S182" s="80" t="s">
        <v>264</v>
      </c>
      <c r="T182" s="80" t="s">
        <v>1340</v>
      </c>
      <c r="U182" s="80"/>
      <c r="V182" s="84" t="s">
        <v>277</v>
      </c>
      <c r="W182" s="82">
        <v>43677.764085648145</v>
      </c>
      <c r="X182" s="86">
        <v>43677</v>
      </c>
      <c r="Y182" s="88" t="s">
        <v>1388</v>
      </c>
      <c r="Z182" s="84" t="s">
        <v>1434</v>
      </c>
      <c r="AA182" s="80"/>
      <c r="AB182" s="80"/>
      <c r="AC182" s="88" t="s">
        <v>1484</v>
      </c>
      <c r="AD182" s="80"/>
      <c r="AE182" s="80" t="b">
        <v>0</v>
      </c>
      <c r="AF182" s="80">
        <v>34</v>
      </c>
      <c r="AG182" s="88" t="s">
        <v>293</v>
      </c>
      <c r="AH182" s="80" t="b">
        <v>1</v>
      </c>
      <c r="AI182" s="80" t="s">
        <v>298</v>
      </c>
      <c r="AJ182" s="80"/>
      <c r="AK182" s="88" t="s">
        <v>1532</v>
      </c>
      <c r="AL182" s="80" t="b">
        <v>0</v>
      </c>
      <c r="AM182" s="80">
        <v>0</v>
      </c>
      <c r="AN182" s="88" t="s">
        <v>293</v>
      </c>
      <c r="AO182" s="80" t="s">
        <v>303</v>
      </c>
      <c r="AP182" s="80" t="b">
        <v>0</v>
      </c>
      <c r="AQ182" s="88" t="s">
        <v>1484</v>
      </c>
      <c r="AR182" s="80" t="s">
        <v>493</v>
      </c>
      <c r="AS182" s="80">
        <v>0</v>
      </c>
      <c r="AT182" s="80">
        <v>0</v>
      </c>
      <c r="AU182" s="80"/>
      <c r="AV182" s="80"/>
      <c r="AW182" s="80"/>
      <c r="AX182" s="80"/>
      <c r="AY182" s="80"/>
      <c r="AZ182" s="80"/>
      <c r="BA182" s="80"/>
      <c r="BB182" s="80"/>
      <c r="BC182" s="80">
        <v>7</v>
      </c>
      <c r="BD182" s="79" t="str">
        <f>REPLACE(INDEX(GroupVertices[Group],MATCH(Edges37[[#This Row],[Vertex 1]],GroupVertices[Vertex],0)),1,1,"")</f>
        <v>1</v>
      </c>
      <c r="BE182" s="79" t="str">
        <f>REPLACE(INDEX(GroupVertices[Group],MATCH(Edges37[[#This Row],[Vertex 2]],GroupVertices[Vertex],0)),1,1,"")</f>
        <v>1</v>
      </c>
      <c r="BF182" s="48">
        <v>0</v>
      </c>
      <c r="BG182" s="49">
        <v>0</v>
      </c>
      <c r="BH182" s="48">
        <v>1</v>
      </c>
      <c r="BI182" s="49">
        <v>3.3333333333333335</v>
      </c>
      <c r="BJ182" s="48">
        <v>0</v>
      </c>
      <c r="BK182" s="49">
        <v>0</v>
      </c>
      <c r="BL182" s="48">
        <v>29</v>
      </c>
      <c r="BM182" s="49">
        <v>96.66666666666667</v>
      </c>
      <c r="BN182" s="48">
        <v>30</v>
      </c>
    </row>
    <row r="183" spans="1:66" ht="15">
      <c r="A183" s="65" t="s">
        <v>241</v>
      </c>
      <c r="B183" s="65" t="s">
        <v>1263</v>
      </c>
      <c r="C183" s="66"/>
      <c r="D183" s="67"/>
      <c r="E183" s="68"/>
      <c r="F183" s="69"/>
      <c r="G183" s="66"/>
      <c r="H183" s="70"/>
      <c r="I183" s="71"/>
      <c r="J183" s="71"/>
      <c r="K183" s="34" t="s">
        <v>65</v>
      </c>
      <c r="L183" s="78">
        <v>183</v>
      </c>
      <c r="M183" s="78"/>
      <c r="N183" s="73"/>
      <c r="O183" s="80" t="s">
        <v>258</v>
      </c>
      <c r="P183" s="82">
        <v>43696.384467592594</v>
      </c>
      <c r="Q183" s="80" t="s">
        <v>1271</v>
      </c>
      <c r="R183" s="84" t="s">
        <v>1320</v>
      </c>
      <c r="S183" s="80" t="s">
        <v>264</v>
      </c>
      <c r="T183" s="80" t="s">
        <v>1343</v>
      </c>
      <c r="U183" s="80"/>
      <c r="V183" s="84" t="s">
        <v>277</v>
      </c>
      <c r="W183" s="82">
        <v>43696.384467592594</v>
      </c>
      <c r="X183" s="86">
        <v>43696</v>
      </c>
      <c r="Y183" s="88" t="s">
        <v>1391</v>
      </c>
      <c r="Z183" s="84" t="s">
        <v>1437</v>
      </c>
      <c r="AA183" s="80"/>
      <c r="AB183" s="80"/>
      <c r="AC183" s="88" t="s">
        <v>1487</v>
      </c>
      <c r="AD183" s="88" t="s">
        <v>1491</v>
      </c>
      <c r="AE183" s="80" t="b">
        <v>0</v>
      </c>
      <c r="AF183" s="80">
        <v>3</v>
      </c>
      <c r="AG183" s="88" t="s">
        <v>295</v>
      </c>
      <c r="AH183" s="80" t="b">
        <v>1</v>
      </c>
      <c r="AI183" s="80" t="s">
        <v>298</v>
      </c>
      <c r="AJ183" s="80"/>
      <c r="AK183" s="88" t="s">
        <v>1533</v>
      </c>
      <c r="AL183" s="80" t="b">
        <v>0</v>
      </c>
      <c r="AM183" s="80">
        <v>0</v>
      </c>
      <c r="AN183" s="88" t="s">
        <v>293</v>
      </c>
      <c r="AO183" s="80" t="s">
        <v>303</v>
      </c>
      <c r="AP183" s="80" t="b">
        <v>0</v>
      </c>
      <c r="AQ183" s="88" t="s">
        <v>1491</v>
      </c>
      <c r="AR183" s="80" t="s">
        <v>493</v>
      </c>
      <c r="AS183" s="80">
        <v>0</v>
      </c>
      <c r="AT183" s="80">
        <v>0</v>
      </c>
      <c r="AU183" s="80"/>
      <c r="AV183" s="80"/>
      <c r="AW183" s="80"/>
      <c r="AX183" s="80"/>
      <c r="AY183" s="80"/>
      <c r="AZ183" s="80"/>
      <c r="BA183" s="80"/>
      <c r="BB183" s="80"/>
      <c r="BC183" s="80">
        <v>7</v>
      </c>
      <c r="BD183" s="79" t="str">
        <f>REPLACE(INDEX(GroupVertices[Group],MATCH(Edges37[[#This Row],[Vertex 1]],GroupVertices[Vertex],0)),1,1,"")</f>
        <v>1</v>
      </c>
      <c r="BE183" s="79" t="str">
        <f>REPLACE(INDEX(GroupVertices[Group],MATCH(Edges37[[#This Row],[Vertex 2]],GroupVertices[Vertex],0)),1,1,"")</f>
        <v>1</v>
      </c>
      <c r="BF183" s="48">
        <v>0</v>
      </c>
      <c r="BG183" s="49">
        <v>0</v>
      </c>
      <c r="BH183" s="48">
        <v>0</v>
      </c>
      <c r="BI183" s="49">
        <v>0</v>
      </c>
      <c r="BJ183" s="48">
        <v>0</v>
      </c>
      <c r="BK183" s="49">
        <v>0</v>
      </c>
      <c r="BL183" s="48">
        <v>37</v>
      </c>
      <c r="BM183" s="49">
        <v>100</v>
      </c>
      <c r="BN183" s="48">
        <v>37</v>
      </c>
    </row>
    <row r="184" spans="1:66" ht="15">
      <c r="A184" s="65" t="s">
        <v>241</v>
      </c>
      <c r="B184" s="65" t="s">
        <v>1263</v>
      </c>
      <c r="C184" s="66"/>
      <c r="D184" s="67"/>
      <c r="E184" s="68"/>
      <c r="F184" s="69"/>
      <c r="G184" s="66"/>
      <c r="H184" s="70"/>
      <c r="I184" s="71"/>
      <c r="J184" s="71"/>
      <c r="K184" s="34" t="s">
        <v>65</v>
      </c>
      <c r="L184" s="78">
        <v>184</v>
      </c>
      <c r="M184" s="78"/>
      <c r="N184" s="73"/>
      <c r="O184" s="80" t="s">
        <v>258</v>
      </c>
      <c r="P184" s="82">
        <v>43727.374375</v>
      </c>
      <c r="Q184" s="80" t="s">
        <v>1270</v>
      </c>
      <c r="R184" s="80"/>
      <c r="S184" s="80"/>
      <c r="T184" s="80" t="s">
        <v>1342</v>
      </c>
      <c r="U184" s="84" t="s">
        <v>1375</v>
      </c>
      <c r="V184" s="84" t="s">
        <v>1375</v>
      </c>
      <c r="W184" s="82">
        <v>43727.374375</v>
      </c>
      <c r="X184" s="86">
        <v>43727</v>
      </c>
      <c r="Y184" s="88" t="s">
        <v>1390</v>
      </c>
      <c r="Z184" s="84" t="s">
        <v>1436</v>
      </c>
      <c r="AA184" s="80"/>
      <c r="AB184" s="80"/>
      <c r="AC184" s="88" t="s">
        <v>1486</v>
      </c>
      <c r="AD184" s="88" t="s">
        <v>1485</v>
      </c>
      <c r="AE184" s="80" t="b">
        <v>0</v>
      </c>
      <c r="AF184" s="80">
        <v>4</v>
      </c>
      <c r="AG184" s="88" t="s">
        <v>295</v>
      </c>
      <c r="AH184" s="80" t="b">
        <v>0</v>
      </c>
      <c r="AI184" s="80" t="s">
        <v>298</v>
      </c>
      <c r="AJ184" s="80"/>
      <c r="AK184" s="88" t="s">
        <v>293</v>
      </c>
      <c r="AL184" s="80" t="b">
        <v>0</v>
      </c>
      <c r="AM184" s="80">
        <v>0</v>
      </c>
      <c r="AN184" s="88" t="s">
        <v>293</v>
      </c>
      <c r="AO184" s="80" t="s">
        <v>303</v>
      </c>
      <c r="AP184" s="80" t="b">
        <v>0</v>
      </c>
      <c r="AQ184" s="88" t="s">
        <v>1485</v>
      </c>
      <c r="AR184" s="80" t="s">
        <v>493</v>
      </c>
      <c r="AS184" s="80">
        <v>0</v>
      </c>
      <c r="AT184" s="80">
        <v>0</v>
      </c>
      <c r="AU184" s="80"/>
      <c r="AV184" s="80"/>
      <c r="AW184" s="80"/>
      <c r="AX184" s="80"/>
      <c r="AY184" s="80"/>
      <c r="AZ184" s="80"/>
      <c r="BA184" s="80"/>
      <c r="BB184" s="80"/>
      <c r="BC184" s="80">
        <v>7</v>
      </c>
      <c r="BD184" s="79" t="str">
        <f>REPLACE(INDEX(GroupVertices[Group],MATCH(Edges37[[#This Row],[Vertex 1]],GroupVertices[Vertex],0)),1,1,"")</f>
        <v>1</v>
      </c>
      <c r="BE184" s="79" t="str">
        <f>REPLACE(INDEX(GroupVertices[Group],MATCH(Edges37[[#This Row],[Vertex 2]],GroupVertices[Vertex],0)),1,1,"")</f>
        <v>1</v>
      </c>
      <c r="BF184" s="48">
        <v>0</v>
      </c>
      <c r="BG184" s="49">
        <v>0</v>
      </c>
      <c r="BH184" s="48">
        <v>0</v>
      </c>
      <c r="BI184" s="49">
        <v>0</v>
      </c>
      <c r="BJ184" s="48">
        <v>0</v>
      </c>
      <c r="BK184" s="49">
        <v>0</v>
      </c>
      <c r="BL184" s="48">
        <v>37</v>
      </c>
      <c r="BM184" s="49">
        <v>100</v>
      </c>
      <c r="BN184" s="48">
        <v>37</v>
      </c>
    </row>
    <row r="185" spans="1:66" ht="15">
      <c r="A185" s="65" t="s">
        <v>241</v>
      </c>
      <c r="B185" s="65" t="s">
        <v>1263</v>
      </c>
      <c r="C185" s="66"/>
      <c r="D185" s="67"/>
      <c r="E185" s="68"/>
      <c r="F185" s="69"/>
      <c r="G185" s="66"/>
      <c r="H185" s="70"/>
      <c r="I185" s="71"/>
      <c r="J185" s="71"/>
      <c r="K185" s="34" t="s">
        <v>65</v>
      </c>
      <c r="L185" s="78">
        <v>185</v>
      </c>
      <c r="M185" s="78"/>
      <c r="N185" s="73"/>
      <c r="O185" s="80" t="s">
        <v>258</v>
      </c>
      <c r="P185" s="82">
        <v>43727.374375</v>
      </c>
      <c r="Q185" s="80" t="s">
        <v>1272</v>
      </c>
      <c r="R185" s="80"/>
      <c r="S185" s="80"/>
      <c r="T185" s="80" t="s">
        <v>1344</v>
      </c>
      <c r="U185" s="80"/>
      <c r="V185" s="84" t="s">
        <v>277</v>
      </c>
      <c r="W185" s="82">
        <v>43727.374375</v>
      </c>
      <c r="X185" s="86">
        <v>43727</v>
      </c>
      <c r="Y185" s="88" t="s">
        <v>1390</v>
      </c>
      <c r="Z185" s="84" t="s">
        <v>1438</v>
      </c>
      <c r="AA185" s="80"/>
      <c r="AB185" s="80"/>
      <c r="AC185" s="88" t="s">
        <v>1488</v>
      </c>
      <c r="AD185" s="88" t="s">
        <v>1486</v>
      </c>
      <c r="AE185" s="80" t="b">
        <v>0</v>
      </c>
      <c r="AF185" s="80">
        <v>4</v>
      </c>
      <c r="AG185" s="88" t="s">
        <v>295</v>
      </c>
      <c r="AH185" s="80" t="b">
        <v>0</v>
      </c>
      <c r="AI185" s="80" t="s">
        <v>298</v>
      </c>
      <c r="AJ185" s="80"/>
      <c r="AK185" s="88" t="s">
        <v>293</v>
      </c>
      <c r="AL185" s="80" t="b">
        <v>0</v>
      </c>
      <c r="AM185" s="80">
        <v>0</v>
      </c>
      <c r="AN185" s="88" t="s">
        <v>293</v>
      </c>
      <c r="AO185" s="80" t="s">
        <v>303</v>
      </c>
      <c r="AP185" s="80" t="b">
        <v>0</v>
      </c>
      <c r="AQ185" s="88" t="s">
        <v>1486</v>
      </c>
      <c r="AR185" s="80" t="s">
        <v>493</v>
      </c>
      <c r="AS185" s="80">
        <v>0</v>
      </c>
      <c r="AT185" s="80">
        <v>0</v>
      </c>
      <c r="AU185" s="80"/>
      <c r="AV185" s="80"/>
      <c r="AW185" s="80"/>
      <c r="AX185" s="80"/>
      <c r="AY185" s="80"/>
      <c r="AZ185" s="80"/>
      <c r="BA185" s="80"/>
      <c r="BB185" s="80"/>
      <c r="BC185" s="80">
        <v>7</v>
      </c>
      <c r="BD185" s="79" t="str">
        <f>REPLACE(INDEX(GroupVertices[Group],MATCH(Edges37[[#This Row],[Vertex 1]],GroupVertices[Vertex],0)),1,1,"")</f>
        <v>1</v>
      </c>
      <c r="BE185" s="79" t="str">
        <f>REPLACE(INDEX(GroupVertices[Group],MATCH(Edges37[[#This Row],[Vertex 2]],GroupVertices[Vertex],0)),1,1,"")</f>
        <v>1</v>
      </c>
      <c r="BF185" s="48">
        <v>1</v>
      </c>
      <c r="BG185" s="49">
        <v>2.5</v>
      </c>
      <c r="BH185" s="48">
        <v>1</v>
      </c>
      <c r="BI185" s="49">
        <v>2.5</v>
      </c>
      <c r="BJ185" s="48">
        <v>0</v>
      </c>
      <c r="BK185" s="49">
        <v>0</v>
      </c>
      <c r="BL185" s="48">
        <v>38</v>
      </c>
      <c r="BM185" s="49">
        <v>95</v>
      </c>
      <c r="BN185" s="48">
        <v>40</v>
      </c>
    </row>
    <row r="186" spans="1:66" ht="15">
      <c r="A186" s="65" t="s">
        <v>241</v>
      </c>
      <c r="B186" s="65" t="s">
        <v>1263</v>
      </c>
      <c r="C186" s="66"/>
      <c r="D186" s="67"/>
      <c r="E186" s="68"/>
      <c r="F186" s="69"/>
      <c r="G186" s="66"/>
      <c r="H186" s="70"/>
      <c r="I186" s="71"/>
      <c r="J186" s="71"/>
      <c r="K186" s="34" t="s">
        <v>65</v>
      </c>
      <c r="L186" s="78">
        <v>186</v>
      </c>
      <c r="M186" s="78"/>
      <c r="N186" s="73"/>
      <c r="O186" s="80" t="s">
        <v>258</v>
      </c>
      <c r="P186" s="82">
        <v>43735.82908564815</v>
      </c>
      <c r="Q186" s="80" t="s">
        <v>1274</v>
      </c>
      <c r="R186" s="80"/>
      <c r="S186" s="80"/>
      <c r="T186" s="80" t="s">
        <v>1343</v>
      </c>
      <c r="U186" s="80"/>
      <c r="V186" s="84" t="s">
        <v>277</v>
      </c>
      <c r="W186" s="82">
        <v>43735.82908564815</v>
      </c>
      <c r="X186" s="86">
        <v>43735</v>
      </c>
      <c r="Y186" s="88" t="s">
        <v>1393</v>
      </c>
      <c r="Z186" s="84" t="s">
        <v>1440</v>
      </c>
      <c r="AA186" s="80"/>
      <c r="AB186" s="80"/>
      <c r="AC186" s="88" t="s">
        <v>1490</v>
      </c>
      <c r="AD186" s="88" t="s">
        <v>1524</v>
      </c>
      <c r="AE186" s="80" t="b">
        <v>0</v>
      </c>
      <c r="AF186" s="80">
        <v>0</v>
      </c>
      <c r="AG186" s="88" t="s">
        <v>295</v>
      </c>
      <c r="AH186" s="80" t="b">
        <v>0</v>
      </c>
      <c r="AI186" s="80" t="s">
        <v>298</v>
      </c>
      <c r="AJ186" s="80"/>
      <c r="AK186" s="88" t="s">
        <v>293</v>
      </c>
      <c r="AL186" s="80" t="b">
        <v>0</v>
      </c>
      <c r="AM186" s="80">
        <v>0</v>
      </c>
      <c r="AN186" s="88" t="s">
        <v>293</v>
      </c>
      <c r="AO186" s="80" t="s">
        <v>303</v>
      </c>
      <c r="AP186" s="80" t="b">
        <v>0</v>
      </c>
      <c r="AQ186" s="88" t="s">
        <v>1524</v>
      </c>
      <c r="AR186" s="80" t="s">
        <v>493</v>
      </c>
      <c r="AS186" s="80">
        <v>0</v>
      </c>
      <c r="AT186" s="80">
        <v>0</v>
      </c>
      <c r="AU186" s="80"/>
      <c r="AV186" s="80"/>
      <c r="AW186" s="80"/>
      <c r="AX186" s="80"/>
      <c r="AY186" s="80"/>
      <c r="AZ186" s="80"/>
      <c r="BA186" s="80"/>
      <c r="BB186" s="80"/>
      <c r="BC186" s="80">
        <v>7</v>
      </c>
      <c r="BD186" s="79" t="str">
        <f>REPLACE(INDEX(GroupVertices[Group],MATCH(Edges37[[#This Row],[Vertex 1]],GroupVertices[Vertex],0)),1,1,"")</f>
        <v>1</v>
      </c>
      <c r="BE186" s="79" t="str">
        <f>REPLACE(INDEX(GroupVertices[Group],MATCH(Edges37[[#This Row],[Vertex 2]],GroupVertices[Vertex],0)),1,1,"")</f>
        <v>1</v>
      </c>
      <c r="BF186" s="48">
        <v>2</v>
      </c>
      <c r="BG186" s="49">
        <v>4.651162790697675</v>
      </c>
      <c r="BH186" s="48">
        <v>1</v>
      </c>
      <c r="BI186" s="49">
        <v>2.3255813953488373</v>
      </c>
      <c r="BJ186" s="48">
        <v>0</v>
      </c>
      <c r="BK186" s="49">
        <v>0</v>
      </c>
      <c r="BL186" s="48">
        <v>40</v>
      </c>
      <c r="BM186" s="49">
        <v>93.02325581395348</v>
      </c>
      <c r="BN186" s="48">
        <v>43</v>
      </c>
    </row>
    <row r="187" spans="1:66" ht="15">
      <c r="A187" s="65" t="s">
        <v>241</v>
      </c>
      <c r="B187" s="65" t="s">
        <v>1263</v>
      </c>
      <c r="C187" s="66"/>
      <c r="D187" s="67"/>
      <c r="E187" s="68"/>
      <c r="F187" s="69"/>
      <c r="G187" s="66"/>
      <c r="H187" s="70"/>
      <c r="I187" s="71"/>
      <c r="J187" s="71"/>
      <c r="K187" s="34" t="s">
        <v>65</v>
      </c>
      <c r="L187" s="78">
        <v>187</v>
      </c>
      <c r="M187" s="78"/>
      <c r="N187" s="73"/>
      <c r="O187" s="80" t="s">
        <v>258</v>
      </c>
      <c r="P187" s="82">
        <v>43755.83545138889</v>
      </c>
      <c r="Q187" s="80" t="s">
        <v>1287</v>
      </c>
      <c r="R187" s="84" t="s">
        <v>1326</v>
      </c>
      <c r="S187" s="80" t="s">
        <v>264</v>
      </c>
      <c r="T187" s="80" t="s">
        <v>1349</v>
      </c>
      <c r="U187" s="80"/>
      <c r="V187" s="84" t="s">
        <v>277</v>
      </c>
      <c r="W187" s="82">
        <v>43755.83545138889</v>
      </c>
      <c r="X187" s="86">
        <v>43755</v>
      </c>
      <c r="Y187" s="88" t="s">
        <v>1405</v>
      </c>
      <c r="Z187" s="84" t="s">
        <v>1453</v>
      </c>
      <c r="AA187" s="80"/>
      <c r="AB187" s="80"/>
      <c r="AC187" s="88" t="s">
        <v>1503</v>
      </c>
      <c r="AD187" s="88" t="s">
        <v>1502</v>
      </c>
      <c r="AE187" s="80" t="b">
        <v>0</v>
      </c>
      <c r="AF187" s="80">
        <v>0</v>
      </c>
      <c r="AG187" s="88" t="s">
        <v>295</v>
      </c>
      <c r="AH187" s="80" t="b">
        <v>1</v>
      </c>
      <c r="AI187" s="80" t="s">
        <v>298</v>
      </c>
      <c r="AJ187" s="80"/>
      <c r="AK187" s="88" t="s">
        <v>1539</v>
      </c>
      <c r="AL187" s="80" t="b">
        <v>0</v>
      </c>
      <c r="AM187" s="80">
        <v>0</v>
      </c>
      <c r="AN187" s="88" t="s">
        <v>293</v>
      </c>
      <c r="AO187" s="80" t="s">
        <v>303</v>
      </c>
      <c r="AP187" s="80" t="b">
        <v>0</v>
      </c>
      <c r="AQ187" s="88" t="s">
        <v>1502</v>
      </c>
      <c r="AR187" s="80" t="s">
        <v>493</v>
      </c>
      <c r="AS187" s="80">
        <v>0</v>
      </c>
      <c r="AT187" s="80">
        <v>0</v>
      </c>
      <c r="AU187" s="80"/>
      <c r="AV187" s="80"/>
      <c r="AW187" s="80"/>
      <c r="AX187" s="80"/>
      <c r="AY187" s="80"/>
      <c r="AZ187" s="80"/>
      <c r="BA187" s="80"/>
      <c r="BB187" s="80"/>
      <c r="BC187" s="80">
        <v>7</v>
      </c>
      <c r="BD187" s="79" t="str">
        <f>REPLACE(INDEX(GroupVertices[Group],MATCH(Edges37[[#This Row],[Vertex 1]],GroupVertices[Vertex],0)),1,1,"")</f>
        <v>1</v>
      </c>
      <c r="BE187" s="79" t="str">
        <f>REPLACE(INDEX(GroupVertices[Group],MATCH(Edges37[[#This Row],[Vertex 2]],GroupVertices[Vertex],0)),1,1,"")</f>
        <v>1</v>
      </c>
      <c r="BF187" s="48">
        <v>2</v>
      </c>
      <c r="BG187" s="49">
        <v>7.142857142857143</v>
      </c>
      <c r="BH187" s="48">
        <v>0</v>
      </c>
      <c r="BI187" s="49">
        <v>0</v>
      </c>
      <c r="BJ187" s="48">
        <v>0</v>
      </c>
      <c r="BK187" s="49">
        <v>0</v>
      </c>
      <c r="BL187" s="48">
        <v>26</v>
      </c>
      <c r="BM187" s="49">
        <v>92.85714285714286</v>
      </c>
      <c r="BN187" s="48">
        <v>28</v>
      </c>
    </row>
    <row r="188" spans="1:66" ht="15">
      <c r="A188" s="65" t="s">
        <v>241</v>
      </c>
      <c r="B188" s="65" t="s">
        <v>1263</v>
      </c>
      <c r="C188" s="66"/>
      <c r="D188" s="67"/>
      <c r="E188" s="68"/>
      <c r="F188" s="69"/>
      <c r="G188" s="66"/>
      <c r="H188" s="70"/>
      <c r="I188" s="71"/>
      <c r="J188" s="71"/>
      <c r="K188" s="34" t="s">
        <v>65</v>
      </c>
      <c r="L188" s="78">
        <v>188</v>
      </c>
      <c r="M188" s="78"/>
      <c r="N188" s="73"/>
      <c r="O188" s="80" t="s">
        <v>258</v>
      </c>
      <c r="P188" s="82">
        <v>43775.42393518519</v>
      </c>
      <c r="Q188" s="80" t="s">
        <v>1299</v>
      </c>
      <c r="R188" s="80"/>
      <c r="S188" s="80"/>
      <c r="T188" s="80" t="s">
        <v>1343</v>
      </c>
      <c r="U188" s="84" t="s">
        <v>1383</v>
      </c>
      <c r="V188" s="84" t="s">
        <v>1383</v>
      </c>
      <c r="W188" s="82">
        <v>43775.42393518519</v>
      </c>
      <c r="X188" s="86">
        <v>43775</v>
      </c>
      <c r="Y188" s="88" t="s">
        <v>1417</v>
      </c>
      <c r="Z188" s="84" t="s">
        <v>1465</v>
      </c>
      <c r="AA188" s="80"/>
      <c r="AB188" s="80"/>
      <c r="AC188" s="88" t="s">
        <v>1515</v>
      </c>
      <c r="AD188" s="88" t="s">
        <v>1514</v>
      </c>
      <c r="AE188" s="80" t="b">
        <v>0</v>
      </c>
      <c r="AF188" s="80">
        <v>0</v>
      </c>
      <c r="AG188" s="88" t="s">
        <v>295</v>
      </c>
      <c r="AH188" s="80" t="b">
        <v>0</v>
      </c>
      <c r="AI188" s="80" t="s">
        <v>298</v>
      </c>
      <c r="AJ188" s="80"/>
      <c r="AK188" s="88" t="s">
        <v>293</v>
      </c>
      <c r="AL188" s="80" t="b">
        <v>0</v>
      </c>
      <c r="AM188" s="80">
        <v>0</v>
      </c>
      <c r="AN188" s="88" t="s">
        <v>293</v>
      </c>
      <c r="AO188" s="80" t="s">
        <v>303</v>
      </c>
      <c r="AP188" s="80" t="b">
        <v>0</v>
      </c>
      <c r="AQ188" s="88" t="s">
        <v>1514</v>
      </c>
      <c r="AR188" s="80" t="s">
        <v>493</v>
      </c>
      <c r="AS188" s="80">
        <v>0</v>
      </c>
      <c r="AT188" s="80">
        <v>0</v>
      </c>
      <c r="AU188" s="80"/>
      <c r="AV188" s="80"/>
      <c r="AW188" s="80"/>
      <c r="AX188" s="80"/>
      <c r="AY188" s="80"/>
      <c r="AZ188" s="80"/>
      <c r="BA188" s="80"/>
      <c r="BB188" s="80"/>
      <c r="BC188" s="80">
        <v>7</v>
      </c>
      <c r="BD188" s="79" t="str">
        <f>REPLACE(INDEX(GroupVertices[Group],MATCH(Edges37[[#This Row],[Vertex 1]],GroupVertices[Vertex],0)),1,1,"")</f>
        <v>1</v>
      </c>
      <c r="BE188" s="79" t="str">
        <f>REPLACE(INDEX(GroupVertices[Group],MATCH(Edges37[[#This Row],[Vertex 2]],GroupVertices[Vertex],0)),1,1,"")</f>
        <v>1</v>
      </c>
      <c r="BF188" s="48">
        <v>0</v>
      </c>
      <c r="BG188" s="49">
        <v>0</v>
      </c>
      <c r="BH188" s="48">
        <v>1</v>
      </c>
      <c r="BI188" s="49">
        <v>2.127659574468085</v>
      </c>
      <c r="BJ188" s="48">
        <v>0</v>
      </c>
      <c r="BK188" s="49">
        <v>0</v>
      </c>
      <c r="BL188" s="48">
        <v>46</v>
      </c>
      <c r="BM188" s="49">
        <v>97.87234042553192</v>
      </c>
      <c r="BN188" s="48">
        <v>47</v>
      </c>
    </row>
    <row r="189" spans="1:66" ht="15">
      <c r="A189" s="65" t="s">
        <v>241</v>
      </c>
      <c r="B189" s="65" t="s">
        <v>1264</v>
      </c>
      <c r="C189" s="66"/>
      <c r="D189" s="67"/>
      <c r="E189" s="68"/>
      <c r="F189" s="69"/>
      <c r="G189" s="66"/>
      <c r="H189" s="70"/>
      <c r="I189" s="71"/>
      <c r="J189" s="71"/>
      <c r="K189" s="34" t="s">
        <v>65</v>
      </c>
      <c r="L189" s="78">
        <v>189</v>
      </c>
      <c r="M189" s="78"/>
      <c r="N189" s="73"/>
      <c r="O189" s="80" t="s">
        <v>258</v>
      </c>
      <c r="P189" s="82">
        <v>43718.710393518515</v>
      </c>
      <c r="Q189" s="80" t="s">
        <v>1295</v>
      </c>
      <c r="R189" s="80"/>
      <c r="S189" s="80"/>
      <c r="T189" s="80" t="s">
        <v>1363</v>
      </c>
      <c r="U189" s="80"/>
      <c r="V189" s="84" t="s">
        <v>277</v>
      </c>
      <c r="W189" s="82">
        <v>43718.710393518515</v>
      </c>
      <c r="X189" s="86">
        <v>43718</v>
      </c>
      <c r="Y189" s="88" t="s">
        <v>1413</v>
      </c>
      <c r="Z189" s="84" t="s">
        <v>1461</v>
      </c>
      <c r="AA189" s="80"/>
      <c r="AB189" s="80"/>
      <c r="AC189" s="88" t="s">
        <v>1511</v>
      </c>
      <c r="AD189" s="88" t="s">
        <v>1508</v>
      </c>
      <c r="AE189" s="80" t="b">
        <v>0</v>
      </c>
      <c r="AF189" s="80">
        <v>3</v>
      </c>
      <c r="AG189" s="88" t="s">
        <v>295</v>
      </c>
      <c r="AH189" s="80" t="b">
        <v>0</v>
      </c>
      <c r="AI189" s="80" t="s">
        <v>298</v>
      </c>
      <c r="AJ189" s="80"/>
      <c r="AK189" s="88" t="s">
        <v>293</v>
      </c>
      <c r="AL189" s="80" t="b">
        <v>0</v>
      </c>
      <c r="AM189" s="80">
        <v>0</v>
      </c>
      <c r="AN189" s="88" t="s">
        <v>293</v>
      </c>
      <c r="AO189" s="80" t="s">
        <v>303</v>
      </c>
      <c r="AP189" s="80" t="b">
        <v>0</v>
      </c>
      <c r="AQ189" s="88" t="s">
        <v>1508</v>
      </c>
      <c r="AR189" s="80" t="s">
        <v>493</v>
      </c>
      <c r="AS189" s="80">
        <v>0</v>
      </c>
      <c r="AT189" s="80">
        <v>0</v>
      </c>
      <c r="AU189" s="80"/>
      <c r="AV189" s="80"/>
      <c r="AW189" s="80"/>
      <c r="AX189" s="80"/>
      <c r="AY189" s="80"/>
      <c r="AZ189" s="80"/>
      <c r="BA189" s="80"/>
      <c r="BB189" s="80"/>
      <c r="BC189" s="80">
        <v>2</v>
      </c>
      <c r="BD189" s="79" t="str">
        <f>REPLACE(INDEX(GroupVertices[Group],MATCH(Edges37[[#This Row],[Vertex 1]],GroupVertices[Vertex],0)),1,1,"")</f>
        <v>1</v>
      </c>
      <c r="BE189" s="79" t="str">
        <f>REPLACE(INDEX(GroupVertices[Group],MATCH(Edges37[[#This Row],[Vertex 2]],GroupVertices[Vertex],0)),1,1,"")</f>
        <v>1</v>
      </c>
      <c r="BF189" s="48">
        <v>3</v>
      </c>
      <c r="BG189" s="49">
        <v>7.5</v>
      </c>
      <c r="BH189" s="48">
        <v>0</v>
      </c>
      <c r="BI189" s="49">
        <v>0</v>
      </c>
      <c r="BJ189" s="48">
        <v>0</v>
      </c>
      <c r="BK189" s="49">
        <v>0</v>
      </c>
      <c r="BL189" s="48">
        <v>37</v>
      </c>
      <c r="BM189" s="49">
        <v>92.5</v>
      </c>
      <c r="BN189" s="48">
        <v>40</v>
      </c>
    </row>
    <row r="190" spans="1:66" ht="15">
      <c r="A190" s="65" t="s">
        <v>241</v>
      </c>
      <c r="B190" s="65" t="s">
        <v>1264</v>
      </c>
      <c r="C190" s="66"/>
      <c r="D190" s="67"/>
      <c r="E190" s="68"/>
      <c r="F190" s="69"/>
      <c r="G190" s="66"/>
      <c r="H190" s="70"/>
      <c r="I190" s="71"/>
      <c r="J190" s="71"/>
      <c r="K190" s="34" t="s">
        <v>65</v>
      </c>
      <c r="L190" s="78">
        <v>190</v>
      </c>
      <c r="M190" s="78"/>
      <c r="N190" s="73"/>
      <c r="O190" s="80" t="s">
        <v>258</v>
      </c>
      <c r="P190" s="82">
        <v>43775.949375</v>
      </c>
      <c r="Q190" s="80" t="s">
        <v>1300</v>
      </c>
      <c r="R190" s="80"/>
      <c r="S190" s="80"/>
      <c r="T190" s="80" t="s">
        <v>1343</v>
      </c>
      <c r="U190" s="80"/>
      <c r="V190" s="84" t="s">
        <v>277</v>
      </c>
      <c r="W190" s="82">
        <v>43775.949375</v>
      </c>
      <c r="X190" s="86">
        <v>43775</v>
      </c>
      <c r="Y190" s="88" t="s">
        <v>1418</v>
      </c>
      <c r="Z190" s="84" t="s">
        <v>1466</v>
      </c>
      <c r="AA190" s="80"/>
      <c r="AB190" s="80"/>
      <c r="AC190" s="88" t="s">
        <v>1093</v>
      </c>
      <c r="AD190" s="88" t="s">
        <v>1515</v>
      </c>
      <c r="AE190" s="80" t="b">
        <v>0</v>
      </c>
      <c r="AF190" s="80">
        <v>4</v>
      </c>
      <c r="AG190" s="88" t="s">
        <v>295</v>
      </c>
      <c r="AH190" s="80" t="b">
        <v>0</v>
      </c>
      <c r="AI190" s="80" t="s">
        <v>298</v>
      </c>
      <c r="AJ190" s="80"/>
      <c r="AK190" s="88" t="s">
        <v>293</v>
      </c>
      <c r="AL190" s="80" t="b">
        <v>0</v>
      </c>
      <c r="AM190" s="80">
        <v>1</v>
      </c>
      <c r="AN190" s="88" t="s">
        <v>293</v>
      </c>
      <c r="AO190" s="80" t="s">
        <v>303</v>
      </c>
      <c r="AP190" s="80" t="b">
        <v>0</v>
      </c>
      <c r="AQ190" s="88" t="s">
        <v>1515</v>
      </c>
      <c r="AR190" s="80" t="s">
        <v>493</v>
      </c>
      <c r="AS190" s="80">
        <v>0</v>
      </c>
      <c r="AT190" s="80">
        <v>0</v>
      </c>
      <c r="AU190" s="80"/>
      <c r="AV190" s="80"/>
      <c r="AW190" s="80"/>
      <c r="AX190" s="80"/>
      <c r="AY190" s="80"/>
      <c r="AZ190" s="80"/>
      <c r="BA190" s="80"/>
      <c r="BB190" s="80"/>
      <c r="BC190" s="80">
        <v>2</v>
      </c>
      <c r="BD190" s="79" t="str">
        <f>REPLACE(INDEX(GroupVertices[Group],MATCH(Edges37[[#This Row],[Vertex 1]],GroupVertices[Vertex],0)),1,1,"")</f>
        <v>1</v>
      </c>
      <c r="BE190" s="79" t="str">
        <f>REPLACE(INDEX(GroupVertices[Group],MATCH(Edges37[[#This Row],[Vertex 2]],GroupVertices[Vertex],0)),1,1,"")</f>
        <v>1</v>
      </c>
      <c r="BF190" s="48"/>
      <c r="BG190" s="49"/>
      <c r="BH190" s="48"/>
      <c r="BI190" s="49"/>
      <c r="BJ190" s="48"/>
      <c r="BK190" s="49"/>
      <c r="BL190" s="48"/>
      <c r="BM190" s="49"/>
      <c r="BN190" s="48"/>
    </row>
    <row r="191" spans="1:66" ht="15">
      <c r="A191" s="65" t="s">
        <v>241</v>
      </c>
      <c r="B191" s="65" t="s">
        <v>1265</v>
      </c>
      <c r="C191" s="66"/>
      <c r="D191" s="67"/>
      <c r="E191" s="68"/>
      <c r="F191" s="69"/>
      <c r="G191" s="66"/>
      <c r="H191" s="70"/>
      <c r="I191" s="71"/>
      <c r="J191" s="71"/>
      <c r="K191" s="34" t="s">
        <v>65</v>
      </c>
      <c r="L191" s="78">
        <v>191</v>
      </c>
      <c r="M191" s="78"/>
      <c r="N191" s="73"/>
      <c r="O191" s="80" t="s">
        <v>258</v>
      </c>
      <c r="P191" s="82">
        <v>43775.949375</v>
      </c>
      <c r="Q191" s="80" t="s">
        <v>1300</v>
      </c>
      <c r="R191" s="80"/>
      <c r="S191" s="80"/>
      <c r="T191" s="80" t="s">
        <v>1343</v>
      </c>
      <c r="U191" s="80"/>
      <c r="V191" s="84" t="s">
        <v>277</v>
      </c>
      <c r="W191" s="82">
        <v>43775.949375</v>
      </c>
      <c r="X191" s="86">
        <v>43775</v>
      </c>
      <c r="Y191" s="88" t="s">
        <v>1418</v>
      </c>
      <c r="Z191" s="84" t="s">
        <v>1466</v>
      </c>
      <c r="AA191" s="80"/>
      <c r="AB191" s="80"/>
      <c r="AC191" s="88" t="s">
        <v>1093</v>
      </c>
      <c r="AD191" s="88" t="s">
        <v>1515</v>
      </c>
      <c r="AE191" s="80" t="b">
        <v>0</v>
      </c>
      <c r="AF191" s="80">
        <v>4</v>
      </c>
      <c r="AG191" s="88" t="s">
        <v>295</v>
      </c>
      <c r="AH191" s="80" t="b">
        <v>0</v>
      </c>
      <c r="AI191" s="80" t="s">
        <v>298</v>
      </c>
      <c r="AJ191" s="80"/>
      <c r="AK191" s="88" t="s">
        <v>293</v>
      </c>
      <c r="AL191" s="80" t="b">
        <v>0</v>
      </c>
      <c r="AM191" s="80">
        <v>1</v>
      </c>
      <c r="AN191" s="88" t="s">
        <v>293</v>
      </c>
      <c r="AO191" s="80" t="s">
        <v>303</v>
      </c>
      <c r="AP191" s="80" t="b">
        <v>0</v>
      </c>
      <c r="AQ191" s="88" t="s">
        <v>1515</v>
      </c>
      <c r="AR191" s="80" t="s">
        <v>493</v>
      </c>
      <c r="AS191" s="80">
        <v>0</v>
      </c>
      <c r="AT191" s="80">
        <v>0</v>
      </c>
      <c r="AU191" s="80"/>
      <c r="AV191" s="80"/>
      <c r="AW191" s="80"/>
      <c r="AX191" s="80"/>
      <c r="AY191" s="80"/>
      <c r="AZ191" s="80"/>
      <c r="BA191" s="80"/>
      <c r="BB191" s="80"/>
      <c r="BC191" s="80">
        <v>1</v>
      </c>
      <c r="BD191" s="79" t="str">
        <f>REPLACE(INDEX(GroupVertices[Group],MATCH(Edges37[[#This Row],[Vertex 1]],GroupVertices[Vertex],0)),1,1,"")</f>
        <v>1</v>
      </c>
      <c r="BE191" s="79" t="str">
        <f>REPLACE(INDEX(GroupVertices[Group],MATCH(Edges37[[#This Row],[Vertex 2]],GroupVertices[Vertex],0)),1,1,"")</f>
        <v>1</v>
      </c>
      <c r="BF191" s="48"/>
      <c r="BG191" s="49"/>
      <c r="BH191" s="48"/>
      <c r="BI191" s="49"/>
      <c r="BJ191" s="48"/>
      <c r="BK191" s="49"/>
      <c r="BL191" s="48"/>
      <c r="BM191" s="49"/>
      <c r="BN191" s="48"/>
    </row>
    <row r="192" spans="1:66" ht="15">
      <c r="A192" s="65" t="s">
        <v>241</v>
      </c>
      <c r="B192" s="65" t="s">
        <v>1266</v>
      </c>
      <c r="C192" s="66"/>
      <c r="D192" s="67"/>
      <c r="E192" s="68"/>
      <c r="F192" s="69"/>
      <c r="G192" s="66"/>
      <c r="H192" s="70"/>
      <c r="I192" s="71"/>
      <c r="J192" s="71"/>
      <c r="K192" s="34" t="s">
        <v>65</v>
      </c>
      <c r="L192" s="78">
        <v>192</v>
      </c>
      <c r="M192" s="78"/>
      <c r="N192" s="73"/>
      <c r="O192" s="80" t="s">
        <v>258</v>
      </c>
      <c r="P192" s="82">
        <v>43775.949375</v>
      </c>
      <c r="Q192" s="80" t="s">
        <v>1300</v>
      </c>
      <c r="R192" s="80"/>
      <c r="S192" s="80"/>
      <c r="T192" s="80" t="s">
        <v>1343</v>
      </c>
      <c r="U192" s="80"/>
      <c r="V192" s="84" t="s">
        <v>277</v>
      </c>
      <c r="W192" s="82">
        <v>43775.949375</v>
      </c>
      <c r="X192" s="86">
        <v>43775</v>
      </c>
      <c r="Y192" s="88" t="s">
        <v>1418</v>
      </c>
      <c r="Z192" s="84" t="s">
        <v>1466</v>
      </c>
      <c r="AA192" s="80"/>
      <c r="AB192" s="80"/>
      <c r="AC192" s="88" t="s">
        <v>1093</v>
      </c>
      <c r="AD192" s="88" t="s">
        <v>1515</v>
      </c>
      <c r="AE192" s="80" t="b">
        <v>0</v>
      </c>
      <c r="AF192" s="80">
        <v>4</v>
      </c>
      <c r="AG192" s="88" t="s">
        <v>295</v>
      </c>
      <c r="AH192" s="80" t="b">
        <v>0</v>
      </c>
      <c r="AI192" s="80" t="s">
        <v>298</v>
      </c>
      <c r="AJ192" s="80"/>
      <c r="AK192" s="88" t="s">
        <v>293</v>
      </c>
      <c r="AL192" s="80" t="b">
        <v>0</v>
      </c>
      <c r="AM192" s="80">
        <v>1</v>
      </c>
      <c r="AN192" s="88" t="s">
        <v>293</v>
      </c>
      <c r="AO192" s="80" t="s">
        <v>303</v>
      </c>
      <c r="AP192" s="80" t="b">
        <v>0</v>
      </c>
      <c r="AQ192" s="88" t="s">
        <v>1515</v>
      </c>
      <c r="AR192" s="80" t="s">
        <v>493</v>
      </c>
      <c r="AS192" s="80">
        <v>0</v>
      </c>
      <c r="AT192" s="80">
        <v>0</v>
      </c>
      <c r="AU192" s="80"/>
      <c r="AV192" s="80"/>
      <c r="AW192" s="80"/>
      <c r="AX192" s="80"/>
      <c r="AY192" s="80"/>
      <c r="AZ192" s="80"/>
      <c r="BA192" s="80"/>
      <c r="BB192" s="80"/>
      <c r="BC192" s="80">
        <v>1</v>
      </c>
      <c r="BD192" s="79" t="str">
        <f>REPLACE(INDEX(GroupVertices[Group],MATCH(Edges37[[#This Row],[Vertex 1]],GroupVertices[Vertex],0)),1,1,"")</f>
        <v>1</v>
      </c>
      <c r="BE192" s="79" t="str">
        <f>REPLACE(INDEX(GroupVertices[Group],MATCH(Edges37[[#This Row],[Vertex 2]],GroupVertices[Vertex],0)),1,1,"")</f>
        <v>1</v>
      </c>
      <c r="BF192" s="48">
        <v>5</v>
      </c>
      <c r="BG192" s="49">
        <v>11.627906976744185</v>
      </c>
      <c r="BH192" s="48">
        <v>0</v>
      </c>
      <c r="BI192" s="49">
        <v>0</v>
      </c>
      <c r="BJ192" s="48">
        <v>0</v>
      </c>
      <c r="BK192" s="49">
        <v>0</v>
      </c>
      <c r="BL192" s="48">
        <v>38</v>
      </c>
      <c r="BM192" s="49">
        <v>88.37209302325581</v>
      </c>
      <c r="BN192" s="48">
        <v>43</v>
      </c>
    </row>
    <row r="193" spans="1:66" ht="15">
      <c r="A193" s="65" t="s">
        <v>243</v>
      </c>
      <c r="B193" s="65" t="s">
        <v>243</v>
      </c>
      <c r="C193" s="66"/>
      <c r="D193" s="67"/>
      <c r="E193" s="68"/>
      <c r="F193" s="69"/>
      <c r="G193" s="66"/>
      <c r="H193" s="70"/>
      <c r="I193" s="71"/>
      <c r="J193" s="71"/>
      <c r="K193" s="34" t="s">
        <v>65</v>
      </c>
      <c r="L193" s="78">
        <v>193</v>
      </c>
      <c r="M193" s="78"/>
      <c r="N193" s="73"/>
      <c r="O193" s="80" t="s">
        <v>197</v>
      </c>
      <c r="P193" s="82">
        <v>43781.58258101852</v>
      </c>
      <c r="Q193" s="80" t="s">
        <v>1301</v>
      </c>
      <c r="R193" s="80"/>
      <c r="S193" s="80"/>
      <c r="T193" s="80"/>
      <c r="U193" s="80"/>
      <c r="V193" s="84" t="s">
        <v>279</v>
      </c>
      <c r="W193" s="82">
        <v>43781.58258101852</v>
      </c>
      <c r="X193" s="86">
        <v>43781</v>
      </c>
      <c r="Y193" s="88" t="s">
        <v>1419</v>
      </c>
      <c r="Z193" s="84" t="s">
        <v>1467</v>
      </c>
      <c r="AA193" s="80"/>
      <c r="AB193" s="80"/>
      <c r="AC193" s="88" t="s">
        <v>1516</v>
      </c>
      <c r="AD193" s="80"/>
      <c r="AE193" s="80" t="b">
        <v>1</v>
      </c>
      <c r="AF193" s="80">
        <v>50</v>
      </c>
      <c r="AG193" s="88" t="s">
        <v>293</v>
      </c>
      <c r="AH193" s="80" t="b">
        <v>0</v>
      </c>
      <c r="AI193" s="80" t="s">
        <v>298</v>
      </c>
      <c r="AJ193" s="80"/>
      <c r="AK193" s="88" t="s">
        <v>293</v>
      </c>
      <c r="AL193" s="80" t="b">
        <v>0</v>
      </c>
      <c r="AM193" s="80">
        <v>7</v>
      </c>
      <c r="AN193" s="88" t="s">
        <v>293</v>
      </c>
      <c r="AO193" s="80" t="s">
        <v>304</v>
      </c>
      <c r="AP193" s="80" t="b">
        <v>0</v>
      </c>
      <c r="AQ193" s="88" t="s">
        <v>1516</v>
      </c>
      <c r="AR193" s="80" t="s">
        <v>493</v>
      </c>
      <c r="AS193" s="80">
        <v>0</v>
      </c>
      <c r="AT193" s="80">
        <v>0</v>
      </c>
      <c r="AU193" s="80"/>
      <c r="AV193" s="80"/>
      <c r="AW193" s="80"/>
      <c r="AX193" s="80"/>
      <c r="AY193" s="80"/>
      <c r="AZ193" s="80"/>
      <c r="BA193" s="80"/>
      <c r="BB193" s="80"/>
      <c r="BC193" s="80">
        <v>1</v>
      </c>
      <c r="BD193" s="79" t="str">
        <f>REPLACE(INDEX(GroupVertices[Group],MATCH(Edges37[[#This Row],[Vertex 1]],GroupVertices[Vertex],0)),1,1,"")</f>
        <v>3</v>
      </c>
      <c r="BE193" s="79" t="str">
        <f>REPLACE(INDEX(GroupVertices[Group],MATCH(Edges37[[#This Row],[Vertex 2]],GroupVertices[Vertex],0)),1,1,"")</f>
        <v>3</v>
      </c>
      <c r="BF193" s="48">
        <v>1</v>
      </c>
      <c r="BG193" s="49">
        <v>2.9411764705882355</v>
      </c>
      <c r="BH193" s="48">
        <v>0</v>
      </c>
      <c r="BI193" s="49">
        <v>0</v>
      </c>
      <c r="BJ193" s="48">
        <v>0</v>
      </c>
      <c r="BK193" s="49">
        <v>0</v>
      </c>
      <c r="BL193" s="48">
        <v>33</v>
      </c>
      <c r="BM193" s="49">
        <v>97.05882352941177</v>
      </c>
      <c r="BN193" s="48">
        <v>34</v>
      </c>
    </row>
    <row r="194" spans="1:66" ht="15">
      <c r="A194" s="65" t="s">
        <v>239</v>
      </c>
      <c r="B194" s="65" t="s">
        <v>243</v>
      </c>
      <c r="C194" s="66"/>
      <c r="D194" s="67"/>
      <c r="E194" s="68"/>
      <c r="F194" s="69"/>
      <c r="G194" s="66"/>
      <c r="H194" s="70"/>
      <c r="I194" s="71"/>
      <c r="J194" s="71"/>
      <c r="K194" s="34" t="s">
        <v>65</v>
      </c>
      <c r="L194" s="78">
        <v>194</v>
      </c>
      <c r="M194" s="78"/>
      <c r="N194" s="73"/>
      <c r="O194" s="80" t="s">
        <v>259</v>
      </c>
      <c r="P194" s="82">
        <v>43781.72083333333</v>
      </c>
      <c r="Q194" s="80" t="s">
        <v>1302</v>
      </c>
      <c r="R194" s="84" t="s">
        <v>912</v>
      </c>
      <c r="S194" s="80" t="s">
        <v>266</v>
      </c>
      <c r="T194" s="80"/>
      <c r="U194" s="80"/>
      <c r="V194" s="84" t="s">
        <v>275</v>
      </c>
      <c r="W194" s="82">
        <v>43781.72083333333</v>
      </c>
      <c r="X194" s="86">
        <v>43781</v>
      </c>
      <c r="Y194" s="88" t="s">
        <v>1420</v>
      </c>
      <c r="Z194" s="84" t="s">
        <v>1468</v>
      </c>
      <c r="AA194" s="80"/>
      <c r="AB194" s="80"/>
      <c r="AC194" s="88" t="s">
        <v>1095</v>
      </c>
      <c r="AD194" s="88" t="s">
        <v>1516</v>
      </c>
      <c r="AE194" s="80" t="b">
        <v>0</v>
      </c>
      <c r="AF194" s="80">
        <v>11</v>
      </c>
      <c r="AG194" s="88" t="s">
        <v>296</v>
      </c>
      <c r="AH194" s="80" t="b">
        <v>0</v>
      </c>
      <c r="AI194" s="80" t="s">
        <v>298</v>
      </c>
      <c r="AJ194" s="80"/>
      <c r="AK194" s="88" t="s">
        <v>293</v>
      </c>
      <c r="AL194" s="80" t="b">
        <v>0</v>
      </c>
      <c r="AM194" s="80">
        <v>3</v>
      </c>
      <c r="AN194" s="88" t="s">
        <v>293</v>
      </c>
      <c r="AO194" s="80" t="s">
        <v>301</v>
      </c>
      <c r="AP194" s="80" t="b">
        <v>0</v>
      </c>
      <c r="AQ194" s="88" t="s">
        <v>1516</v>
      </c>
      <c r="AR194" s="80" t="s">
        <v>493</v>
      </c>
      <c r="AS194" s="80">
        <v>0</v>
      </c>
      <c r="AT194" s="80">
        <v>0</v>
      </c>
      <c r="AU194" s="80"/>
      <c r="AV194" s="80"/>
      <c r="AW194" s="80"/>
      <c r="AX194" s="80"/>
      <c r="AY194" s="80"/>
      <c r="AZ194" s="80"/>
      <c r="BA194" s="80"/>
      <c r="BB194" s="80"/>
      <c r="BC194" s="80">
        <v>1</v>
      </c>
      <c r="BD194" s="79" t="str">
        <f>REPLACE(INDEX(GroupVertices[Group],MATCH(Edges37[[#This Row],[Vertex 1]],GroupVertices[Vertex],0)),1,1,"")</f>
        <v>3</v>
      </c>
      <c r="BE194" s="79" t="str">
        <f>REPLACE(INDEX(GroupVertices[Group],MATCH(Edges37[[#This Row],[Vertex 2]],GroupVertices[Vertex],0)),1,1,"")</f>
        <v>3</v>
      </c>
      <c r="BF194" s="48">
        <v>0</v>
      </c>
      <c r="BG194" s="49">
        <v>0</v>
      </c>
      <c r="BH194" s="48">
        <v>0</v>
      </c>
      <c r="BI194" s="49">
        <v>0</v>
      </c>
      <c r="BJ194" s="48">
        <v>0</v>
      </c>
      <c r="BK194" s="49">
        <v>0</v>
      </c>
      <c r="BL194" s="48">
        <v>20</v>
      </c>
      <c r="BM194" s="49">
        <v>100</v>
      </c>
      <c r="BN194" s="48">
        <v>20</v>
      </c>
    </row>
    <row r="195" spans="1:66" ht="15">
      <c r="A195" s="65" t="s">
        <v>241</v>
      </c>
      <c r="B195" s="65" t="s">
        <v>237</v>
      </c>
      <c r="C195" s="66"/>
      <c r="D195" s="67"/>
      <c r="E195" s="68"/>
      <c r="F195" s="69"/>
      <c r="G195" s="66"/>
      <c r="H195" s="70"/>
      <c r="I195" s="71"/>
      <c r="J195" s="71"/>
      <c r="K195" s="34" t="s">
        <v>65</v>
      </c>
      <c r="L195" s="78">
        <v>195</v>
      </c>
      <c r="M195" s="78"/>
      <c r="N195" s="73"/>
      <c r="O195" s="80" t="s">
        <v>258</v>
      </c>
      <c r="P195" s="82">
        <v>43774.68895833333</v>
      </c>
      <c r="Q195" s="80" t="s">
        <v>261</v>
      </c>
      <c r="R195" s="84" t="s">
        <v>263</v>
      </c>
      <c r="S195" s="80" t="s">
        <v>264</v>
      </c>
      <c r="T195" s="80" t="s">
        <v>270</v>
      </c>
      <c r="U195" s="80"/>
      <c r="V195" s="84" t="s">
        <v>277</v>
      </c>
      <c r="W195" s="82">
        <v>43774.68895833333</v>
      </c>
      <c r="X195" s="86">
        <v>43774</v>
      </c>
      <c r="Y195" s="88" t="s">
        <v>286</v>
      </c>
      <c r="Z195" s="84" t="s">
        <v>289</v>
      </c>
      <c r="AA195" s="80"/>
      <c r="AB195" s="80"/>
      <c r="AC195" s="88" t="s">
        <v>292</v>
      </c>
      <c r="AD195" s="80"/>
      <c r="AE195" s="80" t="b">
        <v>0</v>
      </c>
      <c r="AF195" s="80">
        <v>7</v>
      </c>
      <c r="AG195" s="88" t="s">
        <v>293</v>
      </c>
      <c r="AH195" s="80" t="b">
        <v>1</v>
      </c>
      <c r="AI195" s="80" t="s">
        <v>298</v>
      </c>
      <c r="AJ195" s="80"/>
      <c r="AK195" s="88" t="s">
        <v>300</v>
      </c>
      <c r="AL195" s="80" t="b">
        <v>0</v>
      </c>
      <c r="AM195" s="80">
        <v>1</v>
      </c>
      <c r="AN195" s="88" t="s">
        <v>293</v>
      </c>
      <c r="AO195" s="80" t="s">
        <v>303</v>
      </c>
      <c r="AP195" s="80" t="b">
        <v>0</v>
      </c>
      <c r="AQ195" s="88" t="s">
        <v>292</v>
      </c>
      <c r="AR195" s="80" t="s">
        <v>493</v>
      </c>
      <c r="AS195" s="80">
        <v>0</v>
      </c>
      <c r="AT195" s="80">
        <v>0</v>
      </c>
      <c r="AU195" s="80"/>
      <c r="AV195" s="80"/>
      <c r="AW195" s="80"/>
      <c r="AX195" s="80"/>
      <c r="AY195" s="80"/>
      <c r="AZ195" s="80"/>
      <c r="BA195" s="80"/>
      <c r="BB195" s="80"/>
      <c r="BC195" s="80">
        <v>1</v>
      </c>
      <c r="BD195" s="79" t="str">
        <f>REPLACE(INDEX(GroupVertices[Group],MATCH(Edges37[[#This Row],[Vertex 1]],GroupVertices[Vertex],0)),1,1,"")</f>
        <v>1</v>
      </c>
      <c r="BE195" s="79" t="str">
        <f>REPLACE(INDEX(GroupVertices[Group],MATCH(Edges37[[#This Row],[Vertex 2]],GroupVertices[Vertex],0)),1,1,"")</f>
        <v>3</v>
      </c>
      <c r="BF195" s="48">
        <v>0</v>
      </c>
      <c r="BG195" s="49">
        <v>0</v>
      </c>
      <c r="BH195" s="48">
        <v>0</v>
      </c>
      <c r="BI195" s="49">
        <v>0</v>
      </c>
      <c r="BJ195" s="48">
        <v>0</v>
      </c>
      <c r="BK195" s="49">
        <v>0</v>
      </c>
      <c r="BL195" s="48">
        <v>38</v>
      </c>
      <c r="BM195" s="49">
        <v>100</v>
      </c>
      <c r="BN195" s="48">
        <v>38</v>
      </c>
    </row>
    <row r="196" spans="1:66" ht="15">
      <c r="A196" s="65" t="s">
        <v>239</v>
      </c>
      <c r="B196" s="65" t="s">
        <v>237</v>
      </c>
      <c r="C196" s="66"/>
      <c r="D196" s="67"/>
      <c r="E196" s="68"/>
      <c r="F196" s="69"/>
      <c r="G196" s="66"/>
      <c r="H196" s="70"/>
      <c r="I196" s="71"/>
      <c r="J196" s="71"/>
      <c r="K196" s="34" t="s">
        <v>65</v>
      </c>
      <c r="L196" s="78">
        <v>196</v>
      </c>
      <c r="M196" s="78"/>
      <c r="N196" s="73"/>
      <c r="O196" s="80" t="s">
        <v>258</v>
      </c>
      <c r="P196" s="82">
        <v>43774.792037037034</v>
      </c>
      <c r="Q196" s="80" t="s">
        <v>1303</v>
      </c>
      <c r="R196" s="80"/>
      <c r="S196" s="80"/>
      <c r="T196" s="80"/>
      <c r="U196" s="80"/>
      <c r="V196" s="84" t="s">
        <v>275</v>
      </c>
      <c r="W196" s="82">
        <v>43774.792037037034</v>
      </c>
      <c r="X196" s="86">
        <v>43774</v>
      </c>
      <c r="Y196" s="88" t="s">
        <v>1421</v>
      </c>
      <c r="Z196" s="84" t="s">
        <v>1469</v>
      </c>
      <c r="AA196" s="80"/>
      <c r="AB196" s="80"/>
      <c r="AC196" s="88" t="s">
        <v>1092</v>
      </c>
      <c r="AD196" s="88" t="s">
        <v>292</v>
      </c>
      <c r="AE196" s="80" t="b">
        <v>0</v>
      </c>
      <c r="AF196" s="80">
        <v>3</v>
      </c>
      <c r="AG196" s="88" t="s">
        <v>295</v>
      </c>
      <c r="AH196" s="80" t="b">
        <v>0</v>
      </c>
      <c r="AI196" s="80" t="s">
        <v>298</v>
      </c>
      <c r="AJ196" s="80"/>
      <c r="AK196" s="88" t="s">
        <v>293</v>
      </c>
      <c r="AL196" s="80" t="b">
        <v>0</v>
      </c>
      <c r="AM196" s="80">
        <v>0</v>
      </c>
      <c r="AN196" s="88" t="s">
        <v>293</v>
      </c>
      <c r="AO196" s="80" t="s">
        <v>304</v>
      </c>
      <c r="AP196" s="80" t="b">
        <v>0</v>
      </c>
      <c r="AQ196" s="88" t="s">
        <v>292</v>
      </c>
      <c r="AR196" s="80" t="s">
        <v>493</v>
      </c>
      <c r="AS196" s="80">
        <v>0</v>
      </c>
      <c r="AT196" s="80">
        <v>0</v>
      </c>
      <c r="AU196" s="80"/>
      <c r="AV196" s="80"/>
      <c r="AW196" s="80"/>
      <c r="AX196" s="80"/>
      <c r="AY196" s="80"/>
      <c r="AZ196" s="80"/>
      <c r="BA196" s="80"/>
      <c r="BB196" s="80"/>
      <c r="BC196" s="80">
        <v>1</v>
      </c>
      <c r="BD196" s="79" t="str">
        <f>REPLACE(INDEX(GroupVertices[Group],MATCH(Edges37[[#This Row],[Vertex 1]],GroupVertices[Vertex],0)),1,1,"")</f>
        <v>3</v>
      </c>
      <c r="BE196" s="79" t="str">
        <f>REPLACE(INDEX(GroupVertices[Group],MATCH(Edges37[[#This Row],[Vertex 2]],GroupVertices[Vertex],0)),1,1,"")</f>
        <v>3</v>
      </c>
      <c r="BF196" s="48">
        <v>0</v>
      </c>
      <c r="BG196" s="49">
        <v>0</v>
      </c>
      <c r="BH196" s="48">
        <v>0</v>
      </c>
      <c r="BI196" s="49">
        <v>0</v>
      </c>
      <c r="BJ196" s="48">
        <v>0</v>
      </c>
      <c r="BK196" s="49">
        <v>0</v>
      </c>
      <c r="BL196" s="48">
        <v>13</v>
      </c>
      <c r="BM196" s="49">
        <v>100</v>
      </c>
      <c r="BN196" s="48">
        <v>13</v>
      </c>
    </row>
    <row r="197" spans="1:66" ht="15">
      <c r="A197" s="65" t="s">
        <v>241</v>
      </c>
      <c r="B197" s="65" t="s">
        <v>251</v>
      </c>
      <c r="C197" s="66"/>
      <c r="D197" s="67"/>
      <c r="E197" s="68"/>
      <c r="F197" s="69"/>
      <c r="G197" s="66"/>
      <c r="H197" s="70"/>
      <c r="I197" s="71"/>
      <c r="J197" s="71"/>
      <c r="K197" s="34" t="s">
        <v>65</v>
      </c>
      <c r="L197" s="78">
        <v>197</v>
      </c>
      <c r="M197" s="78"/>
      <c r="N197" s="73"/>
      <c r="O197" s="80" t="s">
        <v>258</v>
      </c>
      <c r="P197" s="82">
        <v>43735.82912037037</v>
      </c>
      <c r="Q197" s="80" t="s">
        <v>1304</v>
      </c>
      <c r="R197" s="80"/>
      <c r="S197" s="80"/>
      <c r="T197" s="80" t="s">
        <v>1367</v>
      </c>
      <c r="U197" s="84" t="s">
        <v>1384</v>
      </c>
      <c r="V197" s="84" t="s">
        <v>1384</v>
      </c>
      <c r="W197" s="82">
        <v>43735.82912037037</v>
      </c>
      <c r="X197" s="86">
        <v>43735</v>
      </c>
      <c r="Y197" s="88" t="s">
        <v>1422</v>
      </c>
      <c r="Z197" s="84" t="s">
        <v>1470</v>
      </c>
      <c r="AA197" s="80"/>
      <c r="AB197" s="80"/>
      <c r="AC197" s="88" t="s">
        <v>1517</v>
      </c>
      <c r="AD197" s="88" t="s">
        <v>1490</v>
      </c>
      <c r="AE197" s="80" t="b">
        <v>0</v>
      </c>
      <c r="AF197" s="80">
        <v>5</v>
      </c>
      <c r="AG197" s="88" t="s">
        <v>295</v>
      </c>
      <c r="AH197" s="80" t="b">
        <v>0</v>
      </c>
      <c r="AI197" s="80" t="s">
        <v>298</v>
      </c>
      <c r="AJ197" s="80"/>
      <c r="AK197" s="88" t="s">
        <v>293</v>
      </c>
      <c r="AL197" s="80" t="b">
        <v>0</v>
      </c>
      <c r="AM197" s="80">
        <v>0</v>
      </c>
      <c r="AN197" s="88" t="s">
        <v>293</v>
      </c>
      <c r="AO197" s="80" t="s">
        <v>303</v>
      </c>
      <c r="AP197" s="80" t="b">
        <v>0</v>
      </c>
      <c r="AQ197" s="88" t="s">
        <v>1490</v>
      </c>
      <c r="AR197" s="80" t="s">
        <v>493</v>
      </c>
      <c r="AS197" s="80">
        <v>0</v>
      </c>
      <c r="AT197" s="80">
        <v>0</v>
      </c>
      <c r="AU197" s="80"/>
      <c r="AV197" s="80"/>
      <c r="AW197" s="80"/>
      <c r="AX197" s="80"/>
      <c r="AY197" s="80"/>
      <c r="AZ197" s="80"/>
      <c r="BA197" s="80"/>
      <c r="BB197" s="80"/>
      <c r="BC197" s="80">
        <v>4</v>
      </c>
      <c r="BD197" s="79" t="str">
        <f>REPLACE(INDEX(GroupVertices[Group],MATCH(Edges37[[#This Row],[Vertex 1]],GroupVertices[Vertex],0)),1,1,"")</f>
        <v>1</v>
      </c>
      <c r="BE197" s="79" t="str">
        <f>REPLACE(INDEX(GroupVertices[Group],MATCH(Edges37[[#This Row],[Vertex 2]],GroupVertices[Vertex],0)),1,1,"")</f>
        <v>3</v>
      </c>
      <c r="BF197" s="48"/>
      <c r="BG197" s="49"/>
      <c r="BH197" s="48"/>
      <c r="BI197" s="49"/>
      <c r="BJ197" s="48"/>
      <c r="BK197" s="49"/>
      <c r="BL197" s="48"/>
      <c r="BM197" s="49"/>
      <c r="BN197" s="48"/>
    </row>
    <row r="198" spans="1:66" ht="15">
      <c r="A198" s="65" t="s">
        <v>241</v>
      </c>
      <c r="B198" s="65" t="s">
        <v>251</v>
      </c>
      <c r="C198" s="66"/>
      <c r="D198" s="67"/>
      <c r="E198" s="68"/>
      <c r="F198" s="69"/>
      <c r="G198" s="66"/>
      <c r="H198" s="70"/>
      <c r="I198" s="71"/>
      <c r="J198" s="71"/>
      <c r="K198" s="34" t="s">
        <v>65</v>
      </c>
      <c r="L198" s="78">
        <v>198</v>
      </c>
      <c r="M198" s="78"/>
      <c r="N198" s="73"/>
      <c r="O198" s="80" t="s">
        <v>258</v>
      </c>
      <c r="P198" s="82">
        <v>43754.79452546296</v>
      </c>
      <c r="Q198" s="80" t="s">
        <v>1286</v>
      </c>
      <c r="R198" s="80"/>
      <c r="S198" s="80"/>
      <c r="T198" s="80" t="s">
        <v>1355</v>
      </c>
      <c r="U198" s="84" t="s">
        <v>1380</v>
      </c>
      <c r="V198" s="84" t="s">
        <v>1380</v>
      </c>
      <c r="W198" s="82">
        <v>43754.79452546296</v>
      </c>
      <c r="X198" s="86">
        <v>43754</v>
      </c>
      <c r="Y198" s="88" t="s">
        <v>1404</v>
      </c>
      <c r="Z198" s="84" t="s">
        <v>1452</v>
      </c>
      <c r="AA198" s="80"/>
      <c r="AB198" s="80"/>
      <c r="AC198" s="88" t="s">
        <v>1502</v>
      </c>
      <c r="AD198" s="88" t="s">
        <v>1501</v>
      </c>
      <c r="AE198" s="80" t="b">
        <v>0</v>
      </c>
      <c r="AF198" s="80">
        <v>10</v>
      </c>
      <c r="AG198" s="88" t="s">
        <v>295</v>
      </c>
      <c r="AH198" s="80" t="b">
        <v>0</v>
      </c>
      <c r="AI198" s="80" t="s">
        <v>298</v>
      </c>
      <c r="AJ198" s="80"/>
      <c r="AK198" s="88" t="s">
        <v>293</v>
      </c>
      <c r="AL198" s="80" t="b">
        <v>0</v>
      </c>
      <c r="AM198" s="80">
        <v>1</v>
      </c>
      <c r="AN198" s="88" t="s">
        <v>293</v>
      </c>
      <c r="AO198" s="80" t="s">
        <v>303</v>
      </c>
      <c r="AP198" s="80" t="b">
        <v>0</v>
      </c>
      <c r="AQ198" s="88" t="s">
        <v>1501</v>
      </c>
      <c r="AR198" s="80" t="s">
        <v>493</v>
      </c>
      <c r="AS198" s="80">
        <v>0</v>
      </c>
      <c r="AT198" s="80">
        <v>0</v>
      </c>
      <c r="AU198" s="80"/>
      <c r="AV198" s="80"/>
      <c r="AW198" s="80"/>
      <c r="AX198" s="80"/>
      <c r="AY198" s="80"/>
      <c r="AZ198" s="80"/>
      <c r="BA198" s="80"/>
      <c r="BB198" s="80"/>
      <c r="BC198" s="80">
        <v>4</v>
      </c>
      <c r="BD198" s="79" t="str">
        <f>REPLACE(INDEX(GroupVertices[Group],MATCH(Edges37[[#This Row],[Vertex 1]],GroupVertices[Vertex],0)),1,1,"")</f>
        <v>1</v>
      </c>
      <c r="BE198" s="79" t="str">
        <f>REPLACE(INDEX(GroupVertices[Group],MATCH(Edges37[[#This Row],[Vertex 2]],GroupVertices[Vertex],0)),1,1,"")</f>
        <v>3</v>
      </c>
      <c r="BF198" s="48"/>
      <c r="BG198" s="49"/>
      <c r="BH198" s="48"/>
      <c r="BI198" s="49"/>
      <c r="BJ198" s="48"/>
      <c r="BK198" s="49"/>
      <c r="BL198" s="48"/>
      <c r="BM198" s="49"/>
      <c r="BN198" s="48"/>
    </row>
    <row r="199" spans="1:66" ht="15">
      <c r="A199" s="65" t="s">
        <v>241</v>
      </c>
      <c r="B199" s="65" t="s">
        <v>251</v>
      </c>
      <c r="C199" s="66"/>
      <c r="D199" s="67"/>
      <c r="E199" s="68"/>
      <c r="F199" s="69"/>
      <c r="G199" s="66"/>
      <c r="H199" s="70"/>
      <c r="I199" s="71"/>
      <c r="J199" s="71"/>
      <c r="K199" s="34" t="s">
        <v>65</v>
      </c>
      <c r="L199" s="78">
        <v>199</v>
      </c>
      <c r="M199" s="78"/>
      <c r="N199" s="73"/>
      <c r="O199" s="80" t="s">
        <v>258</v>
      </c>
      <c r="P199" s="82">
        <v>43774.68895833333</v>
      </c>
      <c r="Q199" s="80" t="s">
        <v>261</v>
      </c>
      <c r="R199" s="84" t="s">
        <v>263</v>
      </c>
      <c r="S199" s="80" t="s">
        <v>264</v>
      </c>
      <c r="T199" s="80" t="s">
        <v>270</v>
      </c>
      <c r="U199" s="80"/>
      <c r="V199" s="84" t="s">
        <v>277</v>
      </c>
      <c r="W199" s="82">
        <v>43774.68895833333</v>
      </c>
      <c r="X199" s="86">
        <v>43774</v>
      </c>
      <c r="Y199" s="88" t="s">
        <v>286</v>
      </c>
      <c r="Z199" s="84" t="s">
        <v>289</v>
      </c>
      <c r="AA199" s="80"/>
      <c r="AB199" s="80"/>
      <c r="AC199" s="88" t="s">
        <v>292</v>
      </c>
      <c r="AD199" s="80"/>
      <c r="AE199" s="80" t="b">
        <v>0</v>
      </c>
      <c r="AF199" s="80">
        <v>7</v>
      </c>
      <c r="AG199" s="88" t="s">
        <v>293</v>
      </c>
      <c r="AH199" s="80" t="b">
        <v>1</v>
      </c>
      <c r="AI199" s="80" t="s">
        <v>298</v>
      </c>
      <c r="AJ199" s="80"/>
      <c r="AK199" s="88" t="s">
        <v>300</v>
      </c>
      <c r="AL199" s="80" t="b">
        <v>0</v>
      </c>
      <c r="AM199" s="80">
        <v>1</v>
      </c>
      <c r="AN199" s="88" t="s">
        <v>293</v>
      </c>
      <c r="AO199" s="80" t="s">
        <v>303</v>
      </c>
      <c r="AP199" s="80" t="b">
        <v>0</v>
      </c>
      <c r="AQ199" s="88" t="s">
        <v>292</v>
      </c>
      <c r="AR199" s="80" t="s">
        <v>493</v>
      </c>
      <c r="AS199" s="80">
        <v>0</v>
      </c>
      <c r="AT199" s="80">
        <v>0</v>
      </c>
      <c r="AU199" s="80"/>
      <c r="AV199" s="80"/>
      <c r="AW199" s="80"/>
      <c r="AX199" s="80"/>
      <c r="AY199" s="80"/>
      <c r="AZ199" s="80"/>
      <c r="BA199" s="80"/>
      <c r="BB199" s="80"/>
      <c r="BC199" s="80">
        <v>4</v>
      </c>
      <c r="BD199" s="79" t="str">
        <f>REPLACE(INDEX(GroupVertices[Group],MATCH(Edges37[[#This Row],[Vertex 1]],GroupVertices[Vertex],0)),1,1,"")</f>
        <v>1</v>
      </c>
      <c r="BE199" s="79" t="str">
        <f>REPLACE(INDEX(GroupVertices[Group],MATCH(Edges37[[#This Row],[Vertex 2]],GroupVertices[Vertex],0)),1,1,"")</f>
        <v>3</v>
      </c>
      <c r="BF199" s="48"/>
      <c r="BG199" s="49"/>
      <c r="BH199" s="48"/>
      <c r="BI199" s="49"/>
      <c r="BJ199" s="48"/>
      <c r="BK199" s="49"/>
      <c r="BL199" s="48"/>
      <c r="BM199" s="49"/>
      <c r="BN199" s="48"/>
    </row>
    <row r="200" spans="1:66" ht="15">
      <c r="A200" s="65" t="s">
        <v>239</v>
      </c>
      <c r="B200" s="65" t="s">
        <v>251</v>
      </c>
      <c r="C200" s="66"/>
      <c r="D200" s="67"/>
      <c r="E200" s="68"/>
      <c r="F200" s="69"/>
      <c r="G200" s="66"/>
      <c r="H200" s="70"/>
      <c r="I200" s="71"/>
      <c r="J200" s="71"/>
      <c r="K200" s="34" t="s">
        <v>66</v>
      </c>
      <c r="L200" s="78">
        <v>200</v>
      </c>
      <c r="M200" s="78"/>
      <c r="N200" s="73"/>
      <c r="O200" s="80" t="s">
        <v>258</v>
      </c>
      <c r="P200" s="82">
        <v>43774.792037037034</v>
      </c>
      <c r="Q200" s="80" t="s">
        <v>1303</v>
      </c>
      <c r="R200" s="80"/>
      <c r="S200" s="80"/>
      <c r="T200" s="80"/>
      <c r="U200" s="80"/>
      <c r="V200" s="84" t="s">
        <v>275</v>
      </c>
      <c r="W200" s="82">
        <v>43774.792037037034</v>
      </c>
      <c r="X200" s="86">
        <v>43774</v>
      </c>
      <c r="Y200" s="88" t="s">
        <v>1421</v>
      </c>
      <c r="Z200" s="84" t="s">
        <v>1469</v>
      </c>
      <c r="AA200" s="80"/>
      <c r="AB200" s="80"/>
      <c r="AC200" s="88" t="s">
        <v>1092</v>
      </c>
      <c r="AD200" s="88" t="s">
        <v>292</v>
      </c>
      <c r="AE200" s="80" t="b">
        <v>0</v>
      </c>
      <c r="AF200" s="80">
        <v>3</v>
      </c>
      <c r="AG200" s="88" t="s">
        <v>295</v>
      </c>
      <c r="AH200" s="80" t="b">
        <v>0</v>
      </c>
      <c r="AI200" s="80" t="s">
        <v>298</v>
      </c>
      <c r="AJ200" s="80"/>
      <c r="AK200" s="88" t="s">
        <v>293</v>
      </c>
      <c r="AL200" s="80" t="b">
        <v>0</v>
      </c>
      <c r="AM200" s="80">
        <v>0</v>
      </c>
      <c r="AN200" s="88" t="s">
        <v>293</v>
      </c>
      <c r="AO200" s="80" t="s">
        <v>304</v>
      </c>
      <c r="AP200" s="80" t="b">
        <v>0</v>
      </c>
      <c r="AQ200" s="88" t="s">
        <v>292</v>
      </c>
      <c r="AR200" s="80" t="s">
        <v>493</v>
      </c>
      <c r="AS200" s="80">
        <v>0</v>
      </c>
      <c r="AT200" s="80">
        <v>0</v>
      </c>
      <c r="AU200" s="80"/>
      <c r="AV200" s="80"/>
      <c r="AW200" s="80"/>
      <c r="AX200" s="80"/>
      <c r="AY200" s="80"/>
      <c r="AZ200" s="80"/>
      <c r="BA200" s="80"/>
      <c r="BB200" s="80"/>
      <c r="BC200" s="80">
        <v>1</v>
      </c>
      <c r="BD200" s="79" t="str">
        <f>REPLACE(INDEX(GroupVertices[Group],MATCH(Edges37[[#This Row],[Vertex 1]],GroupVertices[Vertex],0)),1,1,"")</f>
        <v>3</v>
      </c>
      <c r="BE200" s="79" t="str">
        <f>REPLACE(INDEX(GroupVertices[Group],MATCH(Edges37[[#This Row],[Vertex 2]],GroupVertices[Vertex],0)),1,1,"")</f>
        <v>3</v>
      </c>
      <c r="BF200" s="48"/>
      <c r="BG200" s="49"/>
      <c r="BH200" s="48"/>
      <c r="BI200" s="49"/>
      <c r="BJ200" s="48"/>
      <c r="BK200" s="49"/>
      <c r="BL200" s="48"/>
      <c r="BM200" s="49"/>
      <c r="BN200" s="48"/>
    </row>
    <row r="201" spans="1:66" ht="15">
      <c r="A201" s="65" t="s">
        <v>241</v>
      </c>
      <c r="B201" s="65" t="s">
        <v>253</v>
      </c>
      <c r="C201" s="66"/>
      <c r="D201" s="67"/>
      <c r="E201" s="68"/>
      <c r="F201" s="69"/>
      <c r="G201" s="66"/>
      <c r="H201" s="70"/>
      <c r="I201" s="71"/>
      <c r="J201" s="71"/>
      <c r="K201" s="34" t="s">
        <v>65</v>
      </c>
      <c r="L201" s="78">
        <v>201</v>
      </c>
      <c r="M201" s="78"/>
      <c r="N201" s="73"/>
      <c r="O201" s="80" t="s">
        <v>258</v>
      </c>
      <c r="P201" s="82">
        <v>43735.82912037037</v>
      </c>
      <c r="Q201" s="80" t="s">
        <v>1304</v>
      </c>
      <c r="R201" s="80"/>
      <c r="S201" s="80"/>
      <c r="T201" s="80" t="s">
        <v>1367</v>
      </c>
      <c r="U201" s="84" t="s">
        <v>1384</v>
      </c>
      <c r="V201" s="84" t="s">
        <v>1384</v>
      </c>
      <c r="W201" s="82">
        <v>43735.82912037037</v>
      </c>
      <c r="X201" s="86">
        <v>43735</v>
      </c>
      <c r="Y201" s="88" t="s">
        <v>1422</v>
      </c>
      <c r="Z201" s="84" t="s">
        <v>1470</v>
      </c>
      <c r="AA201" s="80"/>
      <c r="AB201" s="80"/>
      <c r="AC201" s="88" t="s">
        <v>1517</v>
      </c>
      <c r="AD201" s="88" t="s">
        <v>1490</v>
      </c>
      <c r="AE201" s="80" t="b">
        <v>0</v>
      </c>
      <c r="AF201" s="80">
        <v>5</v>
      </c>
      <c r="AG201" s="88" t="s">
        <v>295</v>
      </c>
      <c r="AH201" s="80" t="b">
        <v>0</v>
      </c>
      <c r="AI201" s="80" t="s">
        <v>298</v>
      </c>
      <c r="AJ201" s="80"/>
      <c r="AK201" s="88" t="s">
        <v>293</v>
      </c>
      <c r="AL201" s="80" t="b">
        <v>0</v>
      </c>
      <c r="AM201" s="80">
        <v>0</v>
      </c>
      <c r="AN201" s="88" t="s">
        <v>293</v>
      </c>
      <c r="AO201" s="80" t="s">
        <v>303</v>
      </c>
      <c r="AP201" s="80" t="b">
        <v>0</v>
      </c>
      <c r="AQ201" s="88" t="s">
        <v>1490</v>
      </c>
      <c r="AR201" s="80" t="s">
        <v>493</v>
      </c>
      <c r="AS201" s="80">
        <v>0</v>
      </c>
      <c r="AT201" s="80">
        <v>0</v>
      </c>
      <c r="AU201" s="80"/>
      <c r="AV201" s="80"/>
      <c r="AW201" s="80"/>
      <c r="AX201" s="80"/>
      <c r="AY201" s="80"/>
      <c r="AZ201" s="80"/>
      <c r="BA201" s="80"/>
      <c r="BB201" s="80"/>
      <c r="BC201" s="80">
        <v>5</v>
      </c>
      <c r="BD201" s="79" t="str">
        <f>REPLACE(INDEX(GroupVertices[Group],MATCH(Edges37[[#This Row],[Vertex 1]],GroupVertices[Vertex],0)),1,1,"")</f>
        <v>1</v>
      </c>
      <c r="BE201" s="79" t="str">
        <f>REPLACE(INDEX(GroupVertices[Group],MATCH(Edges37[[#This Row],[Vertex 2]],GroupVertices[Vertex],0)),1,1,"")</f>
        <v>2</v>
      </c>
      <c r="BF201" s="48">
        <v>0</v>
      </c>
      <c r="BG201" s="49">
        <v>0</v>
      </c>
      <c r="BH201" s="48">
        <v>0</v>
      </c>
      <c r="BI201" s="49">
        <v>0</v>
      </c>
      <c r="BJ201" s="48">
        <v>0</v>
      </c>
      <c r="BK201" s="49">
        <v>0</v>
      </c>
      <c r="BL201" s="48">
        <v>35</v>
      </c>
      <c r="BM201" s="49">
        <v>100</v>
      </c>
      <c r="BN201" s="48">
        <v>35</v>
      </c>
    </row>
    <row r="202" spans="1:66" ht="15">
      <c r="A202" s="65" t="s">
        <v>241</v>
      </c>
      <c r="B202" s="65" t="s">
        <v>253</v>
      </c>
      <c r="C202" s="66"/>
      <c r="D202" s="67"/>
      <c r="E202" s="68"/>
      <c r="F202" s="69"/>
      <c r="G202" s="66"/>
      <c r="H202" s="70"/>
      <c r="I202" s="71"/>
      <c r="J202" s="71"/>
      <c r="K202" s="34" t="s">
        <v>65</v>
      </c>
      <c r="L202" s="78">
        <v>202</v>
      </c>
      <c r="M202" s="78"/>
      <c r="N202" s="73"/>
      <c r="O202" s="80" t="s">
        <v>258</v>
      </c>
      <c r="P202" s="82">
        <v>43739.64550925926</v>
      </c>
      <c r="Q202" s="80" t="s">
        <v>1305</v>
      </c>
      <c r="R202" s="84" t="s">
        <v>1334</v>
      </c>
      <c r="S202" s="80" t="s">
        <v>264</v>
      </c>
      <c r="T202" s="80" t="s">
        <v>1368</v>
      </c>
      <c r="U202" s="80"/>
      <c r="V202" s="84" t="s">
        <v>277</v>
      </c>
      <c r="W202" s="82">
        <v>43739.64550925926</v>
      </c>
      <c r="X202" s="86">
        <v>43739</v>
      </c>
      <c r="Y202" s="88" t="s">
        <v>1423</v>
      </c>
      <c r="Z202" s="84" t="s">
        <v>1471</v>
      </c>
      <c r="AA202" s="80"/>
      <c r="AB202" s="80"/>
      <c r="AC202" s="88" t="s">
        <v>1518</v>
      </c>
      <c r="AD202" s="88" t="s">
        <v>1495</v>
      </c>
      <c r="AE202" s="80" t="b">
        <v>0</v>
      </c>
      <c r="AF202" s="80">
        <v>1</v>
      </c>
      <c r="AG202" s="88" t="s">
        <v>295</v>
      </c>
      <c r="AH202" s="80" t="b">
        <v>1</v>
      </c>
      <c r="AI202" s="80" t="s">
        <v>298</v>
      </c>
      <c r="AJ202" s="80"/>
      <c r="AK202" s="88" t="s">
        <v>1517</v>
      </c>
      <c r="AL202" s="80" t="b">
        <v>0</v>
      </c>
      <c r="AM202" s="80">
        <v>0</v>
      </c>
      <c r="AN202" s="88" t="s">
        <v>293</v>
      </c>
      <c r="AO202" s="80" t="s">
        <v>303</v>
      </c>
      <c r="AP202" s="80" t="b">
        <v>0</v>
      </c>
      <c r="AQ202" s="88" t="s">
        <v>1495</v>
      </c>
      <c r="AR202" s="80" t="s">
        <v>493</v>
      </c>
      <c r="AS202" s="80">
        <v>0</v>
      </c>
      <c r="AT202" s="80">
        <v>0</v>
      </c>
      <c r="AU202" s="80"/>
      <c r="AV202" s="80"/>
      <c r="AW202" s="80"/>
      <c r="AX202" s="80"/>
      <c r="AY202" s="80"/>
      <c r="AZ202" s="80"/>
      <c r="BA202" s="80"/>
      <c r="BB202" s="80"/>
      <c r="BC202" s="80">
        <v>5</v>
      </c>
      <c r="BD202" s="79" t="str">
        <f>REPLACE(INDEX(GroupVertices[Group],MATCH(Edges37[[#This Row],[Vertex 1]],GroupVertices[Vertex],0)),1,1,"")</f>
        <v>1</v>
      </c>
      <c r="BE202" s="79" t="str">
        <f>REPLACE(INDEX(GroupVertices[Group],MATCH(Edges37[[#This Row],[Vertex 2]],GroupVertices[Vertex],0)),1,1,"")</f>
        <v>2</v>
      </c>
      <c r="BF202" s="48"/>
      <c r="BG202" s="49"/>
      <c r="BH202" s="48"/>
      <c r="BI202" s="49"/>
      <c r="BJ202" s="48"/>
      <c r="BK202" s="49"/>
      <c r="BL202" s="48"/>
      <c r="BM202" s="49"/>
      <c r="BN202" s="48"/>
    </row>
    <row r="203" spans="1:66" ht="15">
      <c r="A203" s="65" t="s">
        <v>241</v>
      </c>
      <c r="B203" s="65" t="s">
        <v>253</v>
      </c>
      <c r="C203" s="66"/>
      <c r="D203" s="67"/>
      <c r="E203" s="68"/>
      <c r="F203" s="69"/>
      <c r="G203" s="66"/>
      <c r="H203" s="70"/>
      <c r="I203" s="71"/>
      <c r="J203" s="71"/>
      <c r="K203" s="34" t="s">
        <v>65</v>
      </c>
      <c r="L203" s="78">
        <v>203</v>
      </c>
      <c r="M203" s="78"/>
      <c r="N203" s="73"/>
      <c r="O203" s="80" t="s">
        <v>258</v>
      </c>
      <c r="P203" s="82">
        <v>43754.79452546296</v>
      </c>
      <c r="Q203" s="80" t="s">
        <v>1286</v>
      </c>
      <c r="R203" s="80"/>
      <c r="S203" s="80"/>
      <c r="T203" s="80" t="s">
        <v>1355</v>
      </c>
      <c r="U203" s="84" t="s">
        <v>1380</v>
      </c>
      <c r="V203" s="84" t="s">
        <v>1380</v>
      </c>
      <c r="W203" s="82">
        <v>43754.79452546296</v>
      </c>
      <c r="X203" s="86">
        <v>43754</v>
      </c>
      <c r="Y203" s="88" t="s">
        <v>1404</v>
      </c>
      <c r="Z203" s="84" t="s">
        <v>1452</v>
      </c>
      <c r="AA203" s="80"/>
      <c r="AB203" s="80"/>
      <c r="AC203" s="88" t="s">
        <v>1502</v>
      </c>
      <c r="AD203" s="88" t="s">
        <v>1501</v>
      </c>
      <c r="AE203" s="80" t="b">
        <v>0</v>
      </c>
      <c r="AF203" s="80">
        <v>10</v>
      </c>
      <c r="AG203" s="88" t="s">
        <v>295</v>
      </c>
      <c r="AH203" s="80" t="b">
        <v>0</v>
      </c>
      <c r="AI203" s="80" t="s">
        <v>298</v>
      </c>
      <c r="AJ203" s="80"/>
      <c r="AK203" s="88" t="s">
        <v>293</v>
      </c>
      <c r="AL203" s="80" t="b">
        <v>0</v>
      </c>
      <c r="AM203" s="80">
        <v>1</v>
      </c>
      <c r="AN203" s="88" t="s">
        <v>293</v>
      </c>
      <c r="AO203" s="80" t="s">
        <v>303</v>
      </c>
      <c r="AP203" s="80" t="b">
        <v>0</v>
      </c>
      <c r="AQ203" s="88" t="s">
        <v>1501</v>
      </c>
      <c r="AR203" s="80" t="s">
        <v>493</v>
      </c>
      <c r="AS203" s="80">
        <v>0</v>
      </c>
      <c r="AT203" s="80">
        <v>0</v>
      </c>
      <c r="AU203" s="80"/>
      <c r="AV203" s="80"/>
      <c r="AW203" s="80"/>
      <c r="AX203" s="80"/>
      <c r="AY203" s="80"/>
      <c r="AZ203" s="80"/>
      <c r="BA203" s="80"/>
      <c r="BB203" s="80"/>
      <c r="BC203" s="80">
        <v>5</v>
      </c>
      <c r="BD203" s="79" t="str">
        <f>REPLACE(INDEX(GroupVertices[Group],MATCH(Edges37[[#This Row],[Vertex 1]],GroupVertices[Vertex],0)),1,1,"")</f>
        <v>1</v>
      </c>
      <c r="BE203" s="79" t="str">
        <f>REPLACE(INDEX(GroupVertices[Group],MATCH(Edges37[[#This Row],[Vertex 2]],GroupVertices[Vertex],0)),1,1,"")</f>
        <v>2</v>
      </c>
      <c r="BF203" s="48"/>
      <c r="BG203" s="49"/>
      <c r="BH203" s="48"/>
      <c r="BI203" s="49"/>
      <c r="BJ203" s="48"/>
      <c r="BK203" s="49"/>
      <c r="BL203" s="48"/>
      <c r="BM203" s="49"/>
      <c r="BN203" s="48"/>
    </row>
    <row r="204" spans="1:66" ht="15">
      <c r="A204" s="65" t="s">
        <v>241</v>
      </c>
      <c r="B204" s="65" t="s">
        <v>253</v>
      </c>
      <c r="C204" s="66"/>
      <c r="D204" s="67"/>
      <c r="E204" s="68"/>
      <c r="F204" s="69"/>
      <c r="G204" s="66"/>
      <c r="H204" s="70"/>
      <c r="I204" s="71"/>
      <c r="J204" s="71"/>
      <c r="K204" s="34" t="s">
        <v>65</v>
      </c>
      <c r="L204" s="78">
        <v>204</v>
      </c>
      <c r="M204" s="78"/>
      <c r="N204" s="73"/>
      <c r="O204" s="80" t="s">
        <v>258</v>
      </c>
      <c r="P204" s="82">
        <v>43774.68895833333</v>
      </c>
      <c r="Q204" s="80" t="s">
        <v>261</v>
      </c>
      <c r="R204" s="84" t="s">
        <v>263</v>
      </c>
      <c r="S204" s="80" t="s">
        <v>264</v>
      </c>
      <c r="T204" s="80" t="s">
        <v>270</v>
      </c>
      <c r="U204" s="80"/>
      <c r="V204" s="84" t="s">
        <v>277</v>
      </c>
      <c r="W204" s="82">
        <v>43774.68895833333</v>
      </c>
      <c r="X204" s="86">
        <v>43774</v>
      </c>
      <c r="Y204" s="88" t="s">
        <v>286</v>
      </c>
      <c r="Z204" s="84" t="s">
        <v>289</v>
      </c>
      <c r="AA204" s="80"/>
      <c r="AB204" s="80"/>
      <c r="AC204" s="88" t="s">
        <v>292</v>
      </c>
      <c r="AD204" s="80"/>
      <c r="AE204" s="80" t="b">
        <v>0</v>
      </c>
      <c r="AF204" s="80">
        <v>7</v>
      </c>
      <c r="AG204" s="88" t="s">
        <v>293</v>
      </c>
      <c r="AH204" s="80" t="b">
        <v>1</v>
      </c>
      <c r="AI204" s="80" t="s">
        <v>298</v>
      </c>
      <c r="AJ204" s="80"/>
      <c r="AK204" s="88" t="s">
        <v>300</v>
      </c>
      <c r="AL204" s="80" t="b">
        <v>0</v>
      </c>
      <c r="AM204" s="80">
        <v>1</v>
      </c>
      <c r="AN204" s="88" t="s">
        <v>293</v>
      </c>
      <c r="AO204" s="80" t="s">
        <v>303</v>
      </c>
      <c r="AP204" s="80" t="b">
        <v>0</v>
      </c>
      <c r="AQ204" s="88" t="s">
        <v>292</v>
      </c>
      <c r="AR204" s="80" t="s">
        <v>493</v>
      </c>
      <c r="AS204" s="80">
        <v>0</v>
      </c>
      <c r="AT204" s="80">
        <v>0</v>
      </c>
      <c r="AU204" s="80"/>
      <c r="AV204" s="80"/>
      <c r="AW204" s="80"/>
      <c r="AX204" s="80"/>
      <c r="AY204" s="80"/>
      <c r="AZ204" s="80"/>
      <c r="BA204" s="80"/>
      <c r="BB204" s="80"/>
      <c r="BC204" s="80">
        <v>5</v>
      </c>
      <c r="BD204" s="79" t="str">
        <f>REPLACE(INDEX(GroupVertices[Group],MATCH(Edges37[[#This Row],[Vertex 1]],GroupVertices[Vertex],0)),1,1,"")</f>
        <v>1</v>
      </c>
      <c r="BE204" s="79" t="str">
        <f>REPLACE(INDEX(GroupVertices[Group],MATCH(Edges37[[#This Row],[Vertex 2]],GroupVertices[Vertex],0)),1,1,"")</f>
        <v>2</v>
      </c>
      <c r="BF204" s="48"/>
      <c r="BG204" s="49"/>
      <c r="BH204" s="48"/>
      <c r="BI204" s="49"/>
      <c r="BJ204" s="48"/>
      <c r="BK204" s="49"/>
      <c r="BL204" s="48"/>
      <c r="BM204" s="49"/>
      <c r="BN204" s="48"/>
    </row>
    <row r="205" spans="1:66" ht="15">
      <c r="A205" s="65" t="s">
        <v>239</v>
      </c>
      <c r="B205" s="65" t="s">
        <v>253</v>
      </c>
      <c r="C205" s="66"/>
      <c r="D205" s="67"/>
      <c r="E205" s="68"/>
      <c r="F205" s="69"/>
      <c r="G205" s="66"/>
      <c r="H205" s="70"/>
      <c r="I205" s="71"/>
      <c r="J205" s="71"/>
      <c r="K205" s="34" t="s">
        <v>65</v>
      </c>
      <c r="L205" s="78">
        <v>205</v>
      </c>
      <c r="M205" s="78"/>
      <c r="N205" s="73"/>
      <c r="O205" s="80" t="s">
        <v>258</v>
      </c>
      <c r="P205" s="82">
        <v>43774.792037037034</v>
      </c>
      <c r="Q205" s="80" t="s">
        <v>1303</v>
      </c>
      <c r="R205" s="80"/>
      <c r="S205" s="80"/>
      <c r="T205" s="80"/>
      <c r="U205" s="80"/>
      <c r="V205" s="84" t="s">
        <v>275</v>
      </c>
      <c r="W205" s="82">
        <v>43774.792037037034</v>
      </c>
      <c r="X205" s="86">
        <v>43774</v>
      </c>
      <c r="Y205" s="88" t="s">
        <v>1421</v>
      </c>
      <c r="Z205" s="84" t="s">
        <v>1469</v>
      </c>
      <c r="AA205" s="80"/>
      <c r="AB205" s="80"/>
      <c r="AC205" s="88" t="s">
        <v>1092</v>
      </c>
      <c r="AD205" s="88" t="s">
        <v>292</v>
      </c>
      <c r="AE205" s="80" t="b">
        <v>0</v>
      </c>
      <c r="AF205" s="80">
        <v>3</v>
      </c>
      <c r="AG205" s="88" t="s">
        <v>295</v>
      </c>
      <c r="AH205" s="80" t="b">
        <v>0</v>
      </c>
      <c r="AI205" s="80" t="s">
        <v>298</v>
      </c>
      <c r="AJ205" s="80"/>
      <c r="AK205" s="88" t="s">
        <v>293</v>
      </c>
      <c r="AL205" s="80" t="b">
        <v>0</v>
      </c>
      <c r="AM205" s="80">
        <v>0</v>
      </c>
      <c r="AN205" s="88" t="s">
        <v>293</v>
      </c>
      <c r="AO205" s="80" t="s">
        <v>304</v>
      </c>
      <c r="AP205" s="80" t="b">
        <v>0</v>
      </c>
      <c r="AQ205" s="88" t="s">
        <v>292</v>
      </c>
      <c r="AR205" s="80" t="s">
        <v>493</v>
      </c>
      <c r="AS205" s="80">
        <v>0</v>
      </c>
      <c r="AT205" s="80">
        <v>0</v>
      </c>
      <c r="AU205" s="80"/>
      <c r="AV205" s="80"/>
      <c r="AW205" s="80"/>
      <c r="AX205" s="80"/>
      <c r="AY205" s="80"/>
      <c r="AZ205" s="80"/>
      <c r="BA205" s="80"/>
      <c r="BB205" s="80"/>
      <c r="BC205" s="80">
        <v>1</v>
      </c>
      <c r="BD205" s="79" t="str">
        <f>REPLACE(INDEX(GroupVertices[Group],MATCH(Edges37[[#This Row],[Vertex 1]],GroupVertices[Vertex],0)),1,1,"")</f>
        <v>3</v>
      </c>
      <c r="BE205" s="79" t="str">
        <f>REPLACE(INDEX(GroupVertices[Group],MATCH(Edges37[[#This Row],[Vertex 2]],GroupVertices[Vertex],0)),1,1,"")</f>
        <v>2</v>
      </c>
      <c r="BF205" s="48"/>
      <c r="BG205" s="49"/>
      <c r="BH205" s="48"/>
      <c r="BI205" s="49"/>
      <c r="BJ205" s="48"/>
      <c r="BK205" s="49"/>
      <c r="BL205" s="48"/>
      <c r="BM205" s="49"/>
      <c r="BN205" s="48"/>
    </row>
    <row r="206" spans="1:66" ht="15">
      <c r="A206" s="65" t="s">
        <v>241</v>
      </c>
      <c r="B206" s="65" t="s">
        <v>256</v>
      </c>
      <c r="C206" s="66"/>
      <c r="D206" s="67"/>
      <c r="E206" s="68"/>
      <c r="F206" s="69"/>
      <c r="G206" s="66"/>
      <c r="H206" s="70"/>
      <c r="I206" s="71"/>
      <c r="J206" s="71"/>
      <c r="K206" s="34" t="s">
        <v>65</v>
      </c>
      <c r="L206" s="78">
        <v>206</v>
      </c>
      <c r="M206" s="78"/>
      <c r="N206" s="73"/>
      <c r="O206" s="80" t="s">
        <v>258</v>
      </c>
      <c r="P206" s="82">
        <v>43773.83366898148</v>
      </c>
      <c r="Q206" s="80" t="s">
        <v>1296</v>
      </c>
      <c r="R206" s="84" t="s">
        <v>1331</v>
      </c>
      <c r="S206" s="80" t="s">
        <v>264</v>
      </c>
      <c r="T206" s="80" t="s">
        <v>1364</v>
      </c>
      <c r="U206" s="80"/>
      <c r="V206" s="84" t="s">
        <v>277</v>
      </c>
      <c r="W206" s="82">
        <v>43773.83366898148</v>
      </c>
      <c r="X206" s="86">
        <v>43773</v>
      </c>
      <c r="Y206" s="88" t="s">
        <v>1414</v>
      </c>
      <c r="Z206" s="84" t="s">
        <v>1462</v>
      </c>
      <c r="AA206" s="80"/>
      <c r="AB206" s="80"/>
      <c r="AC206" s="88" t="s">
        <v>1512</v>
      </c>
      <c r="AD206" s="88" t="s">
        <v>1510</v>
      </c>
      <c r="AE206" s="80" t="b">
        <v>0</v>
      </c>
      <c r="AF206" s="80">
        <v>1</v>
      </c>
      <c r="AG206" s="88" t="s">
        <v>295</v>
      </c>
      <c r="AH206" s="80" t="b">
        <v>1</v>
      </c>
      <c r="AI206" s="80" t="s">
        <v>298</v>
      </c>
      <c r="AJ206" s="80"/>
      <c r="AK206" s="88" t="s">
        <v>1544</v>
      </c>
      <c r="AL206" s="80" t="b">
        <v>0</v>
      </c>
      <c r="AM206" s="80">
        <v>0</v>
      </c>
      <c r="AN206" s="88" t="s">
        <v>293</v>
      </c>
      <c r="AO206" s="80" t="s">
        <v>303</v>
      </c>
      <c r="AP206" s="80" t="b">
        <v>0</v>
      </c>
      <c r="AQ206" s="88" t="s">
        <v>1510</v>
      </c>
      <c r="AR206" s="80" t="s">
        <v>493</v>
      </c>
      <c r="AS206" s="80">
        <v>0</v>
      </c>
      <c r="AT206" s="80">
        <v>0</v>
      </c>
      <c r="AU206" s="80"/>
      <c r="AV206" s="80"/>
      <c r="AW206" s="80"/>
      <c r="AX206" s="80"/>
      <c r="AY206" s="80"/>
      <c r="AZ206" s="80"/>
      <c r="BA206" s="80"/>
      <c r="BB206" s="80"/>
      <c r="BC206" s="80">
        <v>7</v>
      </c>
      <c r="BD206" s="79" t="str">
        <f>REPLACE(INDEX(GroupVertices[Group],MATCH(Edges37[[#This Row],[Vertex 1]],GroupVertices[Vertex],0)),1,1,"")</f>
        <v>1</v>
      </c>
      <c r="BE206" s="79" t="str">
        <f>REPLACE(INDEX(GroupVertices[Group],MATCH(Edges37[[#This Row],[Vertex 2]],GroupVertices[Vertex],0)),1,1,"")</f>
        <v>3</v>
      </c>
      <c r="BF206" s="48"/>
      <c r="BG206" s="49"/>
      <c r="BH206" s="48"/>
      <c r="BI206" s="49"/>
      <c r="BJ206" s="48"/>
      <c r="BK206" s="49"/>
      <c r="BL206" s="48"/>
      <c r="BM206" s="49"/>
      <c r="BN206" s="48"/>
    </row>
    <row r="207" spans="1:66" ht="15">
      <c r="A207" s="65" t="s">
        <v>241</v>
      </c>
      <c r="B207" s="65" t="s">
        <v>256</v>
      </c>
      <c r="C207" s="66"/>
      <c r="D207" s="67"/>
      <c r="E207" s="68"/>
      <c r="F207" s="69"/>
      <c r="G207" s="66"/>
      <c r="H207" s="70"/>
      <c r="I207" s="71"/>
      <c r="J207" s="71"/>
      <c r="K207" s="34" t="s">
        <v>65</v>
      </c>
      <c r="L207" s="78">
        <v>207</v>
      </c>
      <c r="M207" s="78"/>
      <c r="N207" s="73"/>
      <c r="O207" s="80" t="s">
        <v>258</v>
      </c>
      <c r="P207" s="82">
        <v>43774.808530092596</v>
      </c>
      <c r="Q207" s="80" t="s">
        <v>1306</v>
      </c>
      <c r="R207" s="84" t="s">
        <v>1335</v>
      </c>
      <c r="S207" s="80" t="s">
        <v>264</v>
      </c>
      <c r="T207" s="80" t="s">
        <v>1369</v>
      </c>
      <c r="U207" s="80"/>
      <c r="V207" s="84" t="s">
        <v>277</v>
      </c>
      <c r="W207" s="82">
        <v>43774.808530092596</v>
      </c>
      <c r="X207" s="86">
        <v>43774</v>
      </c>
      <c r="Y207" s="88" t="s">
        <v>1424</v>
      </c>
      <c r="Z207" s="84" t="s">
        <v>1472</v>
      </c>
      <c r="AA207" s="80"/>
      <c r="AB207" s="80"/>
      <c r="AC207" s="88" t="s">
        <v>1519</v>
      </c>
      <c r="AD207" s="88" t="s">
        <v>1512</v>
      </c>
      <c r="AE207" s="80" t="b">
        <v>0</v>
      </c>
      <c r="AF207" s="80">
        <v>0</v>
      </c>
      <c r="AG207" s="88" t="s">
        <v>295</v>
      </c>
      <c r="AH207" s="80" t="b">
        <v>1</v>
      </c>
      <c r="AI207" s="80" t="s">
        <v>298</v>
      </c>
      <c r="AJ207" s="80"/>
      <c r="AK207" s="88" t="s">
        <v>1547</v>
      </c>
      <c r="AL207" s="80" t="b">
        <v>0</v>
      </c>
      <c r="AM207" s="80">
        <v>0</v>
      </c>
      <c r="AN207" s="88" t="s">
        <v>293</v>
      </c>
      <c r="AO207" s="80" t="s">
        <v>303</v>
      </c>
      <c r="AP207" s="80" t="b">
        <v>0</v>
      </c>
      <c r="AQ207" s="88" t="s">
        <v>1512</v>
      </c>
      <c r="AR207" s="80" t="s">
        <v>493</v>
      </c>
      <c r="AS207" s="80">
        <v>0</v>
      </c>
      <c r="AT207" s="80">
        <v>0</v>
      </c>
      <c r="AU207" s="80"/>
      <c r="AV207" s="80"/>
      <c r="AW207" s="80"/>
      <c r="AX207" s="80"/>
      <c r="AY207" s="80"/>
      <c r="AZ207" s="80"/>
      <c r="BA207" s="80"/>
      <c r="BB207" s="80"/>
      <c r="BC207" s="80">
        <v>7</v>
      </c>
      <c r="BD207" s="79" t="str">
        <f>REPLACE(INDEX(GroupVertices[Group],MATCH(Edges37[[#This Row],[Vertex 1]],GroupVertices[Vertex],0)),1,1,"")</f>
        <v>1</v>
      </c>
      <c r="BE207" s="79" t="str">
        <f>REPLACE(INDEX(GroupVertices[Group],MATCH(Edges37[[#This Row],[Vertex 2]],GroupVertices[Vertex],0)),1,1,"")</f>
        <v>3</v>
      </c>
      <c r="BF207" s="48">
        <v>2</v>
      </c>
      <c r="BG207" s="49">
        <v>5.128205128205129</v>
      </c>
      <c r="BH207" s="48">
        <v>0</v>
      </c>
      <c r="BI207" s="49">
        <v>0</v>
      </c>
      <c r="BJ207" s="48">
        <v>0</v>
      </c>
      <c r="BK207" s="49">
        <v>0</v>
      </c>
      <c r="BL207" s="48">
        <v>37</v>
      </c>
      <c r="BM207" s="49">
        <v>94.87179487179488</v>
      </c>
      <c r="BN207" s="48">
        <v>39</v>
      </c>
    </row>
    <row r="208" spans="1:66" ht="15">
      <c r="A208" s="65" t="s">
        <v>241</v>
      </c>
      <c r="B208" s="65" t="s">
        <v>256</v>
      </c>
      <c r="C208" s="66"/>
      <c r="D208" s="67"/>
      <c r="E208" s="68"/>
      <c r="F208" s="69"/>
      <c r="G208" s="66"/>
      <c r="H208" s="70"/>
      <c r="I208" s="71"/>
      <c r="J208" s="71"/>
      <c r="K208" s="34" t="s">
        <v>65</v>
      </c>
      <c r="L208" s="78">
        <v>208</v>
      </c>
      <c r="M208" s="78"/>
      <c r="N208" s="73"/>
      <c r="O208" s="80" t="s">
        <v>258</v>
      </c>
      <c r="P208" s="82">
        <v>43774.808541666665</v>
      </c>
      <c r="Q208" s="80" t="s">
        <v>1297</v>
      </c>
      <c r="R208" s="84" t="s">
        <v>1332</v>
      </c>
      <c r="S208" s="80" t="s">
        <v>264</v>
      </c>
      <c r="T208" s="80" t="s">
        <v>1365</v>
      </c>
      <c r="U208" s="80"/>
      <c r="V208" s="84" t="s">
        <v>277</v>
      </c>
      <c r="W208" s="82">
        <v>43774.808541666665</v>
      </c>
      <c r="X208" s="86">
        <v>43774</v>
      </c>
      <c r="Y208" s="88" t="s">
        <v>1415</v>
      </c>
      <c r="Z208" s="84" t="s">
        <v>1463</v>
      </c>
      <c r="AA208" s="80"/>
      <c r="AB208" s="80"/>
      <c r="AC208" s="88" t="s">
        <v>1513</v>
      </c>
      <c r="AD208" s="88" t="s">
        <v>1519</v>
      </c>
      <c r="AE208" s="80" t="b">
        <v>0</v>
      </c>
      <c r="AF208" s="80">
        <v>1</v>
      </c>
      <c r="AG208" s="88" t="s">
        <v>295</v>
      </c>
      <c r="AH208" s="80" t="b">
        <v>1</v>
      </c>
      <c r="AI208" s="80" t="s">
        <v>298</v>
      </c>
      <c r="AJ208" s="80"/>
      <c r="AK208" s="88" t="s">
        <v>1545</v>
      </c>
      <c r="AL208" s="80" t="b">
        <v>0</v>
      </c>
      <c r="AM208" s="80">
        <v>1</v>
      </c>
      <c r="AN208" s="88" t="s">
        <v>293</v>
      </c>
      <c r="AO208" s="80" t="s">
        <v>303</v>
      </c>
      <c r="AP208" s="80" t="b">
        <v>0</v>
      </c>
      <c r="AQ208" s="88" t="s">
        <v>1519</v>
      </c>
      <c r="AR208" s="80" t="s">
        <v>493</v>
      </c>
      <c r="AS208" s="80">
        <v>0</v>
      </c>
      <c r="AT208" s="80">
        <v>0</v>
      </c>
      <c r="AU208" s="80"/>
      <c r="AV208" s="80"/>
      <c r="AW208" s="80"/>
      <c r="AX208" s="80"/>
      <c r="AY208" s="80"/>
      <c r="AZ208" s="80"/>
      <c r="BA208" s="80"/>
      <c r="BB208" s="80"/>
      <c r="BC208" s="80">
        <v>7</v>
      </c>
      <c r="BD208" s="79" t="str">
        <f>REPLACE(INDEX(GroupVertices[Group],MATCH(Edges37[[#This Row],[Vertex 1]],GroupVertices[Vertex],0)),1,1,"")</f>
        <v>1</v>
      </c>
      <c r="BE208" s="79" t="str">
        <f>REPLACE(INDEX(GroupVertices[Group],MATCH(Edges37[[#This Row],[Vertex 2]],GroupVertices[Vertex],0)),1,1,"")</f>
        <v>3</v>
      </c>
      <c r="BF208" s="48"/>
      <c r="BG208" s="49"/>
      <c r="BH208" s="48"/>
      <c r="BI208" s="49"/>
      <c r="BJ208" s="48"/>
      <c r="BK208" s="49"/>
      <c r="BL208" s="48"/>
      <c r="BM208" s="49"/>
      <c r="BN208" s="48"/>
    </row>
    <row r="209" spans="1:66" ht="15">
      <c r="A209" s="65" t="s">
        <v>241</v>
      </c>
      <c r="B209" s="65" t="s">
        <v>256</v>
      </c>
      <c r="C209" s="66"/>
      <c r="D209" s="67"/>
      <c r="E209" s="68"/>
      <c r="F209" s="69"/>
      <c r="G209" s="66"/>
      <c r="H209" s="70"/>
      <c r="I209" s="71"/>
      <c r="J209" s="71"/>
      <c r="K209" s="34" t="s">
        <v>65</v>
      </c>
      <c r="L209" s="78">
        <v>209</v>
      </c>
      <c r="M209" s="78"/>
      <c r="N209" s="73"/>
      <c r="O209" s="80" t="s">
        <v>258</v>
      </c>
      <c r="P209" s="82">
        <v>43774.808541666665</v>
      </c>
      <c r="Q209" s="80" t="s">
        <v>1307</v>
      </c>
      <c r="R209" s="84" t="s">
        <v>1336</v>
      </c>
      <c r="S209" s="80" t="s">
        <v>264</v>
      </c>
      <c r="T209" s="80" t="s">
        <v>1366</v>
      </c>
      <c r="U209" s="80"/>
      <c r="V209" s="84" t="s">
        <v>277</v>
      </c>
      <c r="W209" s="82">
        <v>43774.808541666665</v>
      </c>
      <c r="X209" s="86">
        <v>43774</v>
      </c>
      <c r="Y209" s="88" t="s">
        <v>1415</v>
      </c>
      <c r="Z209" s="84" t="s">
        <v>1473</v>
      </c>
      <c r="AA209" s="80"/>
      <c r="AB209" s="80"/>
      <c r="AC209" s="88" t="s">
        <v>1520</v>
      </c>
      <c r="AD209" s="88" t="s">
        <v>1513</v>
      </c>
      <c r="AE209" s="80" t="b">
        <v>0</v>
      </c>
      <c r="AF209" s="80">
        <v>0</v>
      </c>
      <c r="AG209" s="88" t="s">
        <v>295</v>
      </c>
      <c r="AH209" s="80" t="b">
        <v>1</v>
      </c>
      <c r="AI209" s="80" t="s">
        <v>298</v>
      </c>
      <c r="AJ209" s="80"/>
      <c r="AK209" s="88" t="s">
        <v>1548</v>
      </c>
      <c r="AL209" s="80" t="b">
        <v>0</v>
      </c>
      <c r="AM209" s="80">
        <v>0</v>
      </c>
      <c r="AN209" s="88" t="s">
        <v>293</v>
      </c>
      <c r="AO209" s="80" t="s">
        <v>303</v>
      </c>
      <c r="AP209" s="80" t="b">
        <v>0</v>
      </c>
      <c r="AQ209" s="88" t="s">
        <v>1513</v>
      </c>
      <c r="AR209" s="80" t="s">
        <v>493</v>
      </c>
      <c r="AS209" s="80">
        <v>0</v>
      </c>
      <c r="AT209" s="80">
        <v>0</v>
      </c>
      <c r="AU209" s="80"/>
      <c r="AV209" s="80"/>
      <c r="AW209" s="80"/>
      <c r="AX209" s="80"/>
      <c r="AY209" s="80"/>
      <c r="AZ209" s="80"/>
      <c r="BA209" s="80"/>
      <c r="BB209" s="80"/>
      <c r="BC209" s="80">
        <v>7</v>
      </c>
      <c r="BD209" s="79" t="str">
        <f>REPLACE(INDEX(GroupVertices[Group],MATCH(Edges37[[#This Row],[Vertex 1]],GroupVertices[Vertex],0)),1,1,"")</f>
        <v>1</v>
      </c>
      <c r="BE209" s="79" t="str">
        <f>REPLACE(INDEX(GroupVertices[Group],MATCH(Edges37[[#This Row],[Vertex 2]],GroupVertices[Vertex],0)),1,1,"")</f>
        <v>3</v>
      </c>
      <c r="BF209" s="48">
        <v>0</v>
      </c>
      <c r="BG209" s="49">
        <v>0</v>
      </c>
      <c r="BH209" s="48">
        <v>0</v>
      </c>
      <c r="BI209" s="49">
        <v>0</v>
      </c>
      <c r="BJ209" s="48">
        <v>0</v>
      </c>
      <c r="BK209" s="49">
        <v>0</v>
      </c>
      <c r="BL209" s="48">
        <v>12</v>
      </c>
      <c r="BM209" s="49">
        <v>100</v>
      </c>
      <c r="BN209" s="48">
        <v>12</v>
      </c>
    </row>
    <row r="210" spans="1:66" ht="15">
      <c r="A210" s="65" t="s">
        <v>241</v>
      </c>
      <c r="B210" s="65" t="s">
        <v>256</v>
      </c>
      <c r="C210" s="66"/>
      <c r="D210" s="67"/>
      <c r="E210" s="68"/>
      <c r="F210" s="69"/>
      <c r="G210" s="66"/>
      <c r="H210" s="70"/>
      <c r="I210" s="71"/>
      <c r="J210" s="71"/>
      <c r="K210" s="34" t="s">
        <v>65</v>
      </c>
      <c r="L210" s="78">
        <v>210</v>
      </c>
      <c r="M210" s="78"/>
      <c r="N210" s="73"/>
      <c r="O210" s="80" t="s">
        <v>258</v>
      </c>
      <c r="P210" s="82">
        <v>43774.80855324074</v>
      </c>
      <c r="Q210" s="80" t="s">
        <v>1308</v>
      </c>
      <c r="R210" s="84" t="s">
        <v>1337</v>
      </c>
      <c r="S210" s="80" t="s">
        <v>264</v>
      </c>
      <c r="T210" s="80" t="s">
        <v>1366</v>
      </c>
      <c r="U210" s="80"/>
      <c r="V210" s="84" t="s">
        <v>277</v>
      </c>
      <c r="W210" s="82">
        <v>43774.80855324074</v>
      </c>
      <c r="X210" s="86">
        <v>43774</v>
      </c>
      <c r="Y210" s="88" t="s">
        <v>1425</v>
      </c>
      <c r="Z210" s="84" t="s">
        <v>1474</v>
      </c>
      <c r="AA210" s="80"/>
      <c r="AB210" s="80"/>
      <c r="AC210" s="88" t="s">
        <v>1521</v>
      </c>
      <c r="AD210" s="88" t="s">
        <v>1520</v>
      </c>
      <c r="AE210" s="80" t="b">
        <v>0</v>
      </c>
      <c r="AF210" s="80">
        <v>0</v>
      </c>
      <c r="AG210" s="88" t="s">
        <v>295</v>
      </c>
      <c r="AH210" s="80" t="b">
        <v>1</v>
      </c>
      <c r="AI210" s="80" t="s">
        <v>298</v>
      </c>
      <c r="AJ210" s="80"/>
      <c r="AK210" s="88" t="s">
        <v>1549</v>
      </c>
      <c r="AL210" s="80" t="b">
        <v>0</v>
      </c>
      <c r="AM210" s="80">
        <v>0</v>
      </c>
      <c r="AN210" s="88" t="s">
        <v>293</v>
      </c>
      <c r="AO210" s="80" t="s">
        <v>303</v>
      </c>
      <c r="AP210" s="80" t="b">
        <v>0</v>
      </c>
      <c r="AQ210" s="88" t="s">
        <v>1520</v>
      </c>
      <c r="AR210" s="80" t="s">
        <v>493</v>
      </c>
      <c r="AS210" s="80">
        <v>0</v>
      </c>
      <c r="AT210" s="80">
        <v>0</v>
      </c>
      <c r="AU210" s="80"/>
      <c r="AV210" s="80"/>
      <c r="AW210" s="80"/>
      <c r="AX210" s="80"/>
      <c r="AY210" s="80"/>
      <c r="AZ210" s="80"/>
      <c r="BA210" s="80"/>
      <c r="BB210" s="80"/>
      <c r="BC210" s="80">
        <v>7</v>
      </c>
      <c r="BD210" s="79" t="str">
        <f>REPLACE(INDEX(GroupVertices[Group],MATCH(Edges37[[#This Row],[Vertex 1]],GroupVertices[Vertex],0)),1,1,"")</f>
        <v>1</v>
      </c>
      <c r="BE210" s="79" t="str">
        <f>REPLACE(INDEX(GroupVertices[Group],MATCH(Edges37[[#This Row],[Vertex 2]],GroupVertices[Vertex],0)),1,1,"")</f>
        <v>3</v>
      </c>
      <c r="BF210" s="48">
        <v>0</v>
      </c>
      <c r="BG210" s="49">
        <v>0</v>
      </c>
      <c r="BH210" s="48">
        <v>0</v>
      </c>
      <c r="BI210" s="49">
        <v>0</v>
      </c>
      <c r="BJ210" s="48">
        <v>0</v>
      </c>
      <c r="BK210" s="49">
        <v>0</v>
      </c>
      <c r="BL210" s="48">
        <v>13</v>
      </c>
      <c r="BM210" s="49">
        <v>100</v>
      </c>
      <c r="BN210" s="48">
        <v>13</v>
      </c>
    </row>
    <row r="211" spans="1:66" ht="15">
      <c r="A211" s="65" t="s">
        <v>241</v>
      </c>
      <c r="B211" s="65" t="s">
        <v>256</v>
      </c>
      <c r="C211" s="66"/>
      <c r="D211" s="67"/>
      <c r="E211" s="68"/>
      <c r="F211" s="69"/>
      <c r="G211" s="66"/>
      <c r="H211" s="70"/>
      <c r="I211" s="71"/>
      <c r="J211" s="71"/>
      <c r="K211" s="34" t="s">
        <v>65</v>
      </c>
      <c r="L211" s="78">
        <v>211</v>
      </c>
      <c r="M211" s="78"/>
      <c r="N211" s="73"/>
      <c r="O211" s="80" t="s">
        <v>258</v>
      </c>
      <c r="P211" s="82">
        <v>43775.353900462964</v>
      </c>
      <c r="Q211" s="80" t="s">
        <v>1298</v>
      </c>
      <c r="R211" s="84" t="s">
        <v>1333</v>
      </c>
      <c r="S211" s="80" t="s">
        <v>264</v>
      </c>
      <c r="T211" s="80" t="s">
        <v>1366</v>
      </c>
      <c r="U211" s="80"/>
      <c r="V211" s="84" t="s">
        <v>277</v>
      </c>
      <c r="W211" s="82">
        <v>43775.353900462964</v>
      </c>
      <c r="X211" s="86">
        <v>43775</v>
      </c>
      <c r="Y211" s="88" t="s">
        <v>1416</v>
      </c>
      <c r="Z211" s="84" t="s">
        <v>1464</v>
      </c>
      <c r="AA211" s="80"/>
      <c r="AB211" s="80"/>
      <c r="AC211" s="88" t="s">
        <v>1514</v>
      </c>
      <c r="AD211" s="88" t="s">
        <v>1521</v>
      </c>
      <c r="AE211" s="80" t="b">
        <v>0</v>
      </c>
      <c r="AF211" s="80">
        <v>0</v>
      </c>
      <c r="AG211" s="88" t="s">
        <v>295</v>
      </c>
      <c r="AH211" s="80" t="b">
        <v>1</v>
      </c>
      <c r="AI211" s="80" t="s">
        <v>298</v>
      </c>
      <c r="AJ211" s="80"/>
      <c r="AK211" s="88" t="s">
        <v>1546</v>
      </c>
      <c r="AL211" s="80" t="b">
        <v>0</v>
      </c>
      <c r="AM211" s="80">
        <v>0</v>
      </c>
      <c r="AN211" s="88" t="s">
        <v>293</v>
      </c>
      <c r="AO211" s="80" t="s">
        <v>303</v>
      </c>
      <c r="AP211" s="80" t="b">
        <v>0</v>
      </c>
      <c r="AQ211" s="88" t="s">
        <v>1521</v>
      </c>
      <c r="AR211" s="80" t="s">
        <v>493</v>
      </c>
      <c r="AS211" s="80">
        <v>0</v>
      </c>
      <c r="AT211" s="80">
        <v>0</v>
      </c>
      <c r="AU211" s="80"/>
      <c r="AV211" s="80"/>
      <c r="AW211" s="80"/>
      <c r="AX211" s="80"/>
      <c r="AY211" s="80"/>
      <c r="AZ211" s="80"/>
      <c r="BA211" s="80"/>
      <c r="BB211" s="80"/>
      <c r="BC211" s="80">
        <v>7</v>
      </c>
      <c r="BD211" s="79" t="str">
        <f>REPLACE(INDEX(GroupVertices[Group],MATCH(Edges37[[#This Row],[Vertex 1]],GroupVertices[Vertex],0)),1,1,"")</f>
        <v>1</v>
      </c>
      <c r="BE211" s="79" t="str">
        <f>REPLACE(INDEX(GroupVertices[Group],MATCH(Edges37[[#This Row],[Vertex 2]],GroupVertices[Vertex],0)),1,1,"")</f>
        <v>3</v>
      </c>
      <c r="BF211" s="48"/>
      <c r="BG211" s="49"/>
      <c r="BH211" s="48"/>
      <c r="BI211" s="49"/>
      <c r="BJ211" s="48"/>
      <c r="BK211" s="49"/>
      <c r="BL211" s="48"/>
      <c r="BM211" s="49"/>
      <c r="BN211" s="48"/>
    </row>
    <row r="212" spans="1:66" ht="15">
      <c r="A212" s="65" t="s">
        <v>241</v>
      </c>
      <c r="B212" s="65" t="s">
        <v>256</v>
      </c>
      <c r="C212" s="66"/>
      <c r="D212" s="67"/>
      <c r="E212" s="68"/>
      <c r="F212" s="69"/>
      <c r="G212" s="66"/>
      <c r="H212" s="70"/>
      <c r="I212" s="71"/>
      <c r="J212" s="71"/>
      <c r="K212" s="34" t="s">
        <v>65</v>
      </c>
      <c r="L212" s="78">
        <v>212</v>
      </c>
      <c r="M212" s="78"/>
      <c r="N212" s="73"/>
      <c r="O212" s="80" t="s">
        <v>258</v>
      </c>
      <c r="P212" s="82">
        <v>43774.68895833333</v>
      </c>
      <c r="Q212" s="80" t="s">
        <v>261</v>
      </c>
      <c r="R212" s="84" t="s">
        <v>263</v>
      </c>
      <c r="S212" s="80" t="s">
        <v>264</v>
      </c>
      <c r="T212" s="80" t="s">
        <v>270</v>
      </c>
      <c r="U212" s="80"/>
      <c r="V212" s="84" t="s">
        <v>277</v>
      </c>
      <c r="W212" s="82">
        <v>43774.68895833333</v>
      </c>
      <c r="X212" s="86">
        <v>43774</v>
      </c>
      <c r="Y212" s="88" t="s">
        <v>286</v>
      </c>
      <c r="Z212" s="84" t="s">
        <v>289</v>
      </c>
      <c r="AA212" s="80"/>
      <c r="AB212" s="80"/>
      <c r="AC212" s="88" t="s">
        <v>292</v>
      </c>
      <c r="AD212" s="80"/>
      <c r="AE212" s="80" t="b">
        <v>0</v>
      </c>
      <c r="AF212" s="80">
        <v>7</v>
      </c>
      <c r="AG212" s="88" t="s">
        <v>293</v>
      </c>
      <c r="AH212" s="80" t="b">
        <v>1</v>
      </c>
      <c r="AI212" s="80" t="s">
        <v>298</v>
      </c>
      <c r="AJ212" s="80"/>
      <c r="AK212" s="88" t="s">
        <v>300</v>
      </c>
      <c r="AL212" s="80" t="b">
        <v>0</v>
      </c>
      <c r="AM212" s="80">
        <v>1</v>
      </c>
      <c r="AN212" s="88" t="s">
        <v>293</v>
      </c>
      <c r="AO212" s="80" t="s">
        <v>303</v>
      </c>
      <c r="AP212" s="80" t="b">
        <v>0</v>
      </c>
      <c r="AQ212" s="88" t="s">
        <v>292</v>
      </c>
      <c r="AR212" s="80" t="s">
        <v>493</v>
      </c>
      <c r="AS212" s="80">
        <v>0</v>
      </c>
      <c r="AT212" s="80">
        <v>0</v>
      </c>
      <c r="AU212" s="80"/>
      <c r="AV212" s="80"/>
      <c r="AW212" s="80"/>
      <c r="AX212" s="80"/>
      <c r="AY212" s="80"/>
      <c r="AZ212" s="80"/>
      <c r="BA212" s="80"/>
      <c r="BB212" s="80"/>
      <c r="BC212" s="80">
        <v>7</v>
      </c>
      <c r="BD212" s="79" t="str">
        <f>REPLACE(INDEX(GroupVertices[Group],MATCH(Edges37[[#This Row],[Vertex 1]],GroupVertices[Vertex],0)),1,1,"")</f>
        <v>1</v>
      </c>
      <c r="BE212" s="79" t="str">
        <f>REPLACE(INDEX(GroupVertices[Group],MATCH(Edges37[[#This Row],[Vertex 2]],GroupVertices[Vertex],0)),1,1,"")</f>
        <v>3</v>
      </c>
      <c r="BF212" s="48"/>
      <c r="BG212" s="49"/>
      <c r="BH212" s="48"/>
      <c r="BI212" s="49"/>
      <c r="BJ212" s="48"/>
      <c r="BK212" s="49"/>
      <c r="BL212" s="48"/>
      <c r="BM212" s="49"/>
      <c r="BN212" s="48"/>
    </row>
    <row r="213" spans="1:66" ht="15">
      <c r="A213" s="65" t="s">
        <v>239</v>
      </c>
      <c r="B213" s="65" t="s">
        <v>256</v>
      </c>
      <c r="C213" s="66"/>
      <c r="D213" s="67"/>
      <c r="E213" s="68"/>
      <c r="F213" s="69"/>
      <c r="G213" s="66"/>
      <c r="H213" s="70"/>
      <c r="I213" s="71"/>
      <c r="J213" s="71"/>
      <c r="K213" s="34" t="s">
        <v>65</v>
      </c>
      <c r="L213" s="78">
        <v>213</v>
      </c>
      <c r="M213" s="78"/>
      <c r="N213" s="73"/>
      <c r="O213" s="80" t="s">
        <v>258</v>
      </c>
      <c r="P213" s="82">
        <v>43774.792037037034</v>
      </c>
      <c r="Q213" s="80" t="s">
        <v>1303</v>
      </c>
      <c r="R213" s="80"/>
      <c r="S213" s="80"/>
      <c r="T213" s="80"/>
      <c r="U213" s="80"/>
      <c r="V213" s="84" t="s">
        <v>275</v>
      </c>
      <c r="W213" s="82">
        <v>43774.792037037034</v>
      </c>
      <c r="X213" s="86">
        <v>43774</v>
      </c>
      <c r="Y213" s="88" t="s">
        <v>1421</v>
      </c>
      <c r="Z213" s="84" t="s">
        <v>1469</v>
      </c>
      <c r="AA213" s="80"/>
      <c r="AB213" s="80"/>
      <c r="AC213" s="88" t="s">
        <v>1092</v>
      </c>
      <c r="AD213" s="88" t="s">
        <v>292</v>
      </c>
      <c r="AE213" s="80" t="b">
        <v>0</v>
      </c>
      <c r="AF213" s="80">
        <v>3</v>
      </c>
      <c r="AG213" s="88" t="s">
        <v>295</v>
      </c>
      <c r="AH213" s="80" t="b">
        <v>0</v>
      </c>
      <c r="AI213" s="80" t="s">
        <v>298</v>
      </c>
      <c r="AJ213" s="80"/>
      <c r="AK213" s="88" t="s">
        <v>293</v>
      </c>
      <c r="AL213" s="80" t="b">
        <v>0</v>
      </c>
      <c r="AM213" s="80">
        <v>0</v>
      </c>
      <c r="AN213" s="88" t="s">
        <v>293</v>
      </c>
      <c r="AO213" s="80" t="s">
        <v>304</v>
      </c>
      <c r="AP213" s="80" t="b">
        <v>0</v>
      </c>
      <c r="AQ213" s="88" t="s">
        <v>292</v>
      </c>
      <c r="AR213" s="80" t="s">
        <v>493</v>
      </c>
      <c r="AS213" s="80">
        <v>0</v>
      </c>
      <c r="AT213" s="80">
        <v>0</v>
      </c>
      <c r="AU213" s="80"/>
      <c r="AV213" s="80"/>
      <c r="AW213" s="80"/>
      <c r="AX213" s="80"/>
      <c r="AY213" s="80"/>
      <c r="AZ213" s="80"/>
      <c r="BA213" s="80"/>
      <c r="BB213" s="80"/>
      <c r="BC213" s="80">
        <v>1</v>
      </c>
      <c r="BD213" s="79" t="str">
        <f>REPLACE(INDEX(GroupVertices[Group],MATCH(Edges37[[#This Row],[Vertex 1]],GroupVertices[Vertex],0)),1,1,"")</f>
        <v>3</v>
      </c>
      <c r="BE213" s="79" t="str">
        <f>REPLACE(INDEX(GroupVertices[Group],MATCH(Edges37[[#This Row],[Vertex 2]],GroupVertices[Vertex],0)),1,1,"")</f>
        <v>3</v>
      </c>
      <c r="BF213" s="48"/>
      <c r="BG213" s="49"/>
      <c r="BH213" s="48"/>
      <c r="BI213" s="49"/>
      <c r="BJ213" s="48"/>
      <c r="BK213" s="49"/>
      <c r="BL213" s="48"/>
      <c r="BM213" s="49"/>
      <c r="BN213" s="48"/>
    </row>
    <row r="214" spans="1:66" ht="15">
      <c r="A214" s="65" t="s">
        <v>241</v>
      </c>
      <c r="B214" s="65" t="s">
        <v>255</v>
      </c>
      <c r="C214" s="66"/>
      <c r="D214" s="67"/>
      <c r="E214" s="68"/>
      <c r="F214" s="69"/>
      <c r="G214" s="66"/>
      <c r="H214" s="70"/>
      <c r="I214" s="71"/>
      <c r="J214" s="71"/>
      <c r="K214" s="34" t="s">
        <v>66</v>
      </c>
      <c r="L214" s="78">
        <v>214</v>
      </c>
      <c r="M214" s="78"/>
      <c r="N214" s="73"/>
      <c r="O214" s="80" t="s">
        <v>258</v>
      </c>
      <c r="P214" s="82">
        <v>43739.64550925926</v>
      </c>
      <c r="Q214" s="80" t="s">
        <v>1305</v>
      </c>
      <c r="R214" s="84" t="s">
        <v>1334</v>
      </c>
      <c r="S214" s="80" t="s">
        <v>264</v>
      </c>
      <c r="T214" s="80" t="s">
        <v>1368</v>
      </c>
      <c r="U214" s="80"/>
      <c r="V214" s="84" t="s">
        <v>277</v>
      </c>
      <c r="W214" s="82">
        <v>43739.64550925926</v>
      </c>
      <c r="X214" s="86">
        <v>43739</v>
      </c>
      <c r="Y214" s="88" t="s">
        <v>1423</v>
      </c>
      <c r="Z214" s="84" t="s">
        <v>1471</v>
      </c>
      <c r="AA214" s="80"/>
      <c r="AB214" s="80"/>
      <c r="AC214" s="88" t="s">
        <v>1518</v>
      </c>
      <c r="AD214" s="88" t="s">
        <v>1495</v>
      </c>
      <c r="AE214" s="80" t="b">
        <v>0</v>
      </c>
      <c r="AF214" s="80">
        <v>1</v>
      </c>
      <c r="AG214" s="88" t="s">
        <v>295</v>
      </c>
      <c r="AH214" s="80" t="b">
        <v>1</v>
      </c>
      <c r="AI214" s="80" t="s">
        <v>298</v>
      </c>
      <c r="AJ214" s="80"/>
      <c r="AK214" s="88" t="s">
        <v>1517</v>
      </c>
      <c r="AL214" s="80" t="b">
        <v>0</v>
      </c>
      <c r="AM214" s="80">
        <v>0</v>
      </c>
      <c r="AN214" s="88" t="s">
        <v>293</v>
      </c>
      <c r="AO214" s="80" t="s">
        <v>303</v>
      </c>
      <c r="AP214" s="80" t="b">
        <v>0</v>
      </c>
      <c r="AQ214" s="88" t="s">
        <v>1495</v>
      </c>
      <c r="AR214" s="80" t="s">
        <v>493</v>
      </c>
      <c r="AS214" s="80">
        <v>0</v>
      </c>
      <c r="AT214" s="80">
        <v>0</v>
      </c>
      <c r="AU214" s="80"/>
      <c r="AV214" s="80"/>
      <c r="AW214" s="80"/>
      <c r="AX214" s="80"/>
      <c r="AY214" s="80"/>
      <c r="AZ214" s="80"/>
      <c r="BA214" s="80"/>
      <c r="BB214" s="80"/>
      <c r="BC214" s="80">
        <v>4</v>
      </c>
      <c r="BD214" s="79" t="str">
        <f>REPLACE(INDEX(GroupVertices[Group],MATCH(Edges37[[#This Row],[Vertex 1]],GroupVertices[Vertex],0)),1,1,"")</f>
        <v>1</v>
      </c>
      <c r="BE214" s="79" t="str">
        <f>REPLACE(INDEX(GroupVertices[Group],MATCH(Edges37[[#This Row],[Vertex 2]],GroupVertices[Vertex],0)),1,1,"")</f>
        <v>3</v>
      </c>
      <c r="BF214" s="48">
        <v>2</v>
      </c>
      <c r="BG214" s="49">
        <v>5.714285714285714</v>
      </c>
      <c r="BH214" s="48">
        <v>0</v>
      </c>
      <c r="BI214" s="49">
        <v>0</v>
      </c>
      <c r="BJ214" s="48">
        <v>0</v>
      </c>
      <c r="BK214" s="49">
        <v>0</v>
      </c>
      <c r="BL214" s="48">
        <v>33</v>
      </c>
      <c r="BM214" s="49">
        <v>94.28571428571429</v>
      </c>
      <c r="BN214" s="48">
        <v>35</v>
      </c>
    </row>
    <row r="215" spans="1:66" ht="15">
      <c r="A215" s="65" t="s">
        <v>241</v>
      </c>
      <c r="B215" s="65" t="s">
        <v>255</v>
      </c>
      <c r="C215" s="66"/>
      <c r="D215" s="67"/>
      <c r="E215" s="68"/>
      <c r="F215" s="69"/>
      <c r="G215" s="66"/>
      <c r="H215" s="70"/>
      <c r="I215" s="71"/>
      <c r="J215" s="71"/>
      <c r="K215" s="34" t="s">
        <v>66</v>
      </c>
      <c r="L215" s="78">
        <v>215</v>
      </c>
      <c r="M215" s="78"/>
      <c r="N215" s="73"/>
      <c r="O215" s="80" t="s">
        <v>258</v>
      </c>
      <c r="P215" s="82">
        <v>43754.79452546296</v>
      </c>
      <c r="Q215" s="80" t="s">
        <v>1286</v>
      </c>
      <c r="R215" s="80"/>
      <c r="S215" s="80"/>
      <c r="T215" s="80" t="s">
        <v>1355</v>
      </c>
      <c r="U215" s="84" t="s">
        <v>1380</v>
      </c>
      <c r="V215" s="84" t="s">
        <v>1380</v>
      </c>
      <c r="W215" s="82">
        <v>43754.79452546296</v>
      </c>
      <c r="X215" s="86">
        <v>43754</v>
      </c>
      <c r="Y215" s="88" t="s">
        <v>1404</v>
      </c>
      <c r="Z215" s="84" t="s">
        <v>1452</v>
      </c>
      <c r="AA215" s="80"/>
      <c r="AB215" s="80"/>
      <c r="AC215" s="88" t="s">
        <v>1502</v>
      </c>
      <c r="AD215" s="88" t="s">
        <v>1501</v>
      </c>
      <c r="AE215" s="80" t="b">
        <v>0</v>
      </c>
      <c r="AF215" s="80">
        <v>10</v>
      </c>
      <c r="AG215" s="88" t="s">
        <v>295</v>
      </c>
      <c r="AH215" s="80" t="b">
        <v>0</v>
      </c>
      <c r="AI215" s="80" t="s">
        <v>298</v>
      </c>
      <c r="AJ215" s="80"/>
      <c r="AK215" s="88" t="s">
        <v>293</v>
      </c>
      <c r="AL215" s="80" t="b">
        <v>0</v>
      </c>
      <c r="AM215" s="80">
        <v>1</v>
      </c>
      <c r="AN215" s="88" t="s">
        <v>293</v>
      </c>
      <c r="AO215" s="80" t="s">
        <v>303</v>
      </c>
      <c r="AP215" s="80" t="b">
        <v>0</v>
      </c>
      <c r="AQ215" s="88" t="s">
        <v>1501</v>
      </c>
      <c r="AR215" s="80" t="s">
        <v>493</v>
      </c>
      <c r="AS215" s="80">
        <v>0</v>
      </c>
      <c r="AT215" s="80">
        <v>0</v>
      </c>
      <c r="AU215" s="80"/>
      <c r="AV215" s="80"/>
      <c r="AW215" s="80"/>
      <c r="AX215" s="80"/>
      <c r="AY215" s="80"/>
      <c r="AZ215" s="80"/>
      <c r="BA215" s="80"/>
      <c r="BB215" s="80"/>
      <c r="BC215" s="80">
        <v>4</v>
      </c>
      <c r="BD215" s="79" t="str">
        <f>REPLACE(INDEX(GroupVertices[Group],MATCH(Edges37[[#This Row],[Vertex 1]],GroupVertices[Vertex],0)),1,1,"")</f>
        <v>1</v>
      </c>
      <c r="BE215" s="79" t="str">
        <f>REPLACE(INDEX(GroupVertices[Group],MATCH(Edges37[[#This Row],[Vertex 2]],GroupVertices[Vertex],0)),1,1,"")</f>
        <v>3</v>
      </c>
      <c r="BF215" s="48"/>
      <c r="BG215" s="49"/>
      <c r="BH215" s="48"/>
      <c r="BI215" s="49"/>
      <c r="BJ215" s="48"/>
      <c r="BK215" s="49"/>
      <c r="BL215" s="48"/>
      <c r="BM215" s="49"/>
      <c r="BN215" s="48"/>
    </row>
    <row r="216" spans="1:66" ht="15">
      <c r="A216" s="65" t="s">
        <v>241</v>
      </c>
      <c r="B216" s="65" t="s">
        <v>255</v>
      </c>
      <c r="C216" s="66"/>
      <c r="D216" s="67"/>
      <c r="E216" s="68"/>
      <c r="F216" s="69"/>
      <c r="G216" s="66"/>
      <c r="H216" s="70"/>
      <c r="I216" s="71"/>
      <c r="J216" s="71"/>
      <c r="K216" s="34" t="s">
        <v>66</v>
      </c>
      <c r="L216" s="78">
        <v>216</v>
      </c>
      <c r="M216" s="78"/>
      <c r="N216" s="73"/>
      <c r="O216" s="80" t="s">
        <v>258</v>
      </c>
      <c r="P216" s="82">
        <v>43774.68895833333</v>
      </c>
      <c r="Q216" s="80" t="s">
        <v>261</v>
      </c>
      <c r="R216" s="84" t="s">
        <v>263</v>
      </c>
      <c r="S216" s="80" t="s">
        <v>264</v>
      </c>
      <c r="T216" s="80" t="s">
        <v>270</v>
      </c>
      <c r="U216" s="80"/>
      <c r="V216" s="84" t="s">
        <v>277</v>
      </c>
      <c r="W216" s="82">
        <v>43774.68895833333</v>
      </c>
      <c r="X216" s="86">
        <v>43774</v>
      </c>
      <c r="Y216" s="88" t="s">
        <v>286</v>
      </c>
      <c r="Z216" s="84" t="s">
        <v>289</v>
      </c>
      <c r="AA216" s="80"/>
      <c r="AB216" s="80"/>
      <c r="AC216" s="88" t="s">
        <v>292</v>
      </c>
      <c r="AD216" s="80"/>
      <c r="AE216" s="80" t="b">
        <v>0</v>
      </c>
      <c r="AF216" s="80">
        <v>7</v>
      </c>
      <c r="AG216" s="88" t="s">
        <v>293</v>
      </c>
      <c r="AH216" s="80" t="b">
        <v>1</v>
      </c>
      <c r="AI216" s="80" t="s">
        <v>298</v>
      </c>
      <c r="AJ216" s="80"/>
      <c r="AK216" s="88" t="s">
        <v>300</v>
      </c>
      <c r="AL216" s="80" t="b">
        <v>0</v>
      </c>
      <c r="AM216" s="80">
        <v>1</v>
      </c>
      <c r="AN216" s="88" t="s">
        <v>293</v>
      </c>
      <c r="AO216" s="80" t="s">
        <v>303</v>
      </c>
      <c r="AP216" s="80" t="b">
        <v>0</v>
      </c>
      <c r="AQ216" s="88" t="s">
        <v>292</v>
      </c>
      <c r="AR216" s="80" t="s">
        <v>493</v>
      </c>
      <c r="AS216" s="80">
        <v>0</v>
      </c>
      <c r="AT216" s="80">
        <v>0</v>
      </c>
      <c r="AU216" s="80"/>
      <c r="AV216" s="80"/>
      <c r="AW216" s="80"/>
      <c r="AX216" s="80"/>
      <c r="AY216" s="80"/>
      <c r="AZ216" s="80"/>
      <c r="BA216" s="80"/>
      <c r="BB216" s="80"/>
      <c r="BC216" s="80">
        <v>4</v>
      </c>
      <c r="BD216" s="79" t="str">
        <f>REPLACE(INDEX(GroupVertices[Group],MATCH(Edges37[[#This Row],[Vertex 1]],GroupVertices[Vertex],0)),1,1,"")</f>
        <v>1</v>
      </c>
      <c r="BE216" s="79" t="str">
        <f>REPLACE(INDEX(GroupVertices[Group],MATCH(Edges37[[#This Row],[Vertex 2]],GroupVertices[Vertex],0)),1,1,"")</f>
        <v>3</v>
      </c>
      <c r="BF216" s="48"/>
      <c r="BG216" s="49"/>
      <c r="BH216" s="48"/>
      <c r="BI216" s="49"/>
      <c r="BJ216" s="48"/>
      <c r="BK216" s="49"/>
      <c r="BL216" s="48"/>
      <c r="BM216" s="49"/>
      <c r="BN216" s="48"/>
    </row>
    <row r="217" spans="1:66" ht="15">
      <c r="A217" s="65" t="s">
        <v>239</v>
      </c>
      <c r="B217" s="65" t="s">
        <v>255</v>
      </c>
      <c r="C217" s="66"/>
      <c r="D217" s="67"/>
      <c r="E217" s="68"/>
      <c r="F217" s="69"/>
      <c r="G217" s="66"/>
      <c r="H217" s="70"/>
      <c r="I217" s="71"/>
      <c r="J217" s="71"/>
      <c r="K217" s="34" t="s">
        <v>66</v>
      </c>
      <c r="L217" s="78">
        <v>217</v>
      </c>
      <c r="M217" s="78"/>
      <c r="N217" s="73"/>
      <c r="O217" s="80" t="s">
        <v>258</v>
      </c>
      <c r="P217" s="82">
        <v>43774.792037037034</v>
      </c>
      <c r="Q217" s="80" t="s">
        <v>1303</v>
      </c>
      <c r="R217" s="80"/>
      <c r="S217" s="80"/>
      <c r="T217" s="80"/>
      <c r="U217" s="80"/>
      <c r="V217" s="84" t="s">
        <v>275</v>
      </c>
      <c r="W217" s="82">
        <v>43774.792037037034</v>
      </c>
      <c r="X217" s="86">
        <v>43774</v>
      </c>
      <c r="Y217" s="88" t="s">
        <v>1421</v>
      </c>
      <c r="Z217" s="84" t="s">
        <v>1469</v>
      </c>
      <c r="AA217" s="80"/>
      <c r="AB217" s="80"/>
      <c r="AC217" s="88" t="s">
        <v>1092</v>
      </c>
      <c r="AD217" s="88" t="s">
        <v>292</v>
      </c>
      <c r="AE217" s="80" t="b">
        <v>0</v>
      </c>
      <c r="AF217" s="80">
        <v>3</v>
      </c>
      <c r="AG217" s="88" t="s">
        <v>295</v>
      </c>
      <c r="AH217" s="80" t="b">
        <v>0</v>
      </c>
      <c r="AI217" s="80" t="s">
        <v>298</v>
      </c>
      <c r="AJ217" s="80"/>
      <c r="AK217" s="88" t="s">
        <v>293</v>
      </c>
      <c r="AL217" s="80" t="b">
        <v>0</v>
      </c>
      <c r="AM217" s="80">
        <v>0</v>
      </c>
      <c r="AN217" s="88" t="s">
        <v>293</v>
      </c>
      <c r="AO217" s="80" t="s">
        <v>304</v>
      </c>
      <c r="AP217" s="80" t="b">
        <v>0</v>
      </c>
      <c r="AQ217" s="88" t="s">
        <v>292</v>
      </c>
      <c r="AR217" s="80" t="s">
        <v>493</v>
      </c>
      <c r="AS217" s="80">
        <v>0</v>
      </c>
      <c r="AT217" s="80">
        <v>0</v>
      </c>
      <c r="AU217" s="80"/>
      <c r="AV217" s="80"/>
      <c r="AW217" s="80"/>
      <c r="AX217" s="80"/>
      <c r="AY217" s="80"/>
      <c r="AZ217" s="80"/>
      <c r="BA217" s="80"/>
      <c r="BB217" s="80"/>
      <c r="BC217" s="80">
        <v>1</v>
      </c>
      <c r="BD217" s="79" t="str">
        <f>REPLACE(INDEX(GroupVertices[Group],MATCH(Edges37[[#This Row],[Vertex 1]],GroupVertices[Vertex],0)),1,1,"")</f>
        <v>3</v>
      </c>
      <c r="BE217" s="79" t="str">
        <f>REPLACE(INDEX(GroupVertices[Group],MATCH(Edges37[[#This Row],[Vertex 2]],GroupVertices[Vertex],0)),1,1,"")</f>
        <v>3</v>
      </c>
      <c r="BF217" s="48"/>
      <c r="BG217" s="49"/>
      <c r="BH217" s="48"/>
      <c r="BI217" s="49"/>
      <c r="BJ217" s="48"/>
      <c r="BK217" s="49"/>
      <c r="BL217" s="48"/>
      <c r="BM217" s="49"/>
      <c r="BN217" s="48"/>
    </row>
    <row r="218" spans="1:66" ht="15">
      <c r="A218" s="65" t="s">
        <v>241</v>
      </c>
      <c r="B218" s="65" t="s">
        <v>241</v>
      </c>
      <c r="C218" s="66"/>
      <c r="D218" s="67"/>
      <c r="E218" s="68"/>
      <c r="F218" s="69"/>
      <c r="G218" s="66"/>
      <c r="H218" s="70"/>
      <c r="I218" s="71"/>
      <c r="J218" s="71"/>
      <c r="K218" s="34" t="s">
        <v>65</v>
      </c>
      <c r="L218" s="78">
        <v>218</v>
      </c>
      <c r="M218" s="78"/>
      <c r="N218" s="73"/>
      <c r="O218" s="80" t="s">
        <v>197</v>
      </c>
      <c r="P218" s="82">
        <v>43677.76409722222</v>
      </c>
      <c r="Q218" s="80" t="s">
        <v>1309</v>
      </c>
      <c r="R218" s="80"/>
      <c r="S218" s="80"/>
      <c r="T218" s="80" t="s">
        <v>1341</v>
      </c>
      <c r="U218" s="80"/>
      <c r="V218" s="84" t="s">
        <v>277</v>
      </c>
      <c r="W218" s="82">
        <v>43677.76409722222</v>
      </c>
      <c r="X218" s="86">
        <v>43677</v>
      </c>
      <c r="Y218" s="88" t="s">
        <v>1394</v>
      </c>
      <c r="Z218" s="84" t="s">
        <v>1475</v>
      </c>
      <c r="AA218" s="80"/>
      <c r="AB218" s="80"/>
      <c r="AC218" s="88" t="s">
        <v>1522</v>
      </c>
      <c r="AD218" s="88" t="s">
        <v>1484</v>
      </c>
      <c r="AE218" s="80" t="b">
        <v>0</v>
      </c>
      <c r="AF218" s="80">
        <v>1</v>
      </c>
      <c r="AG218" s="88" t="s">
        <v>295</v>
      </c>
      <c r="AH218" s="80" t="b">
        <v>0</v>
      </c>
      <c r="AI218" s="80" t="s">
        <v>298</v>
      </c>
      <c r="AJ218" s="80"/>
      <c r="AK218" s="88" t="s">
        <v>293</v>
      </c>
      <c r="AL218" s="80" t="b">
        <v>0</v>
      </c>
      <c r="AM218" s="80">
        <v>0</v>
      </c>
      <c r="AN218" s="88" t="s">
        <v>293</v>
      </c>
      <c r="AO218" s="80" t="s">
        <v>303</v>
      </c>
      <c r="AP218" s="80" t="b">
        <v>0</v>
      </c>
      <c r="AQ218" s="88" t="s">
        <v>1484</v>
      </c>
      <c r="AR218" s="80" t="s">
        <v>493</v>
      </c>
      <c r="AS218" s="80">
        <v>0</v>
      </c>
      <c r="AT218" s="80">
        <v>0</v>
      </c>
      <c r="AU218" s="80"/>
      <c r="AV218" s="80"/>
      <c r="AW218" s="80"/>
      <c r="AX218" s="80"/>
      <c r="AY218" s="80"/>
      <c r="AZ218" s="80"/>
      <c r="BA218" s="80"/>
      <c r="BB218" s="80"/>
      <c r="BC218" s="80">
        <v>9</v>
      </c>
      <c r="BD218" s="79" t="str">
        <f>REPLACE(INDEX(GroupVertices[Group],MATCH(Edges37[[#This Row],[Vertex 1]],GroupVertices[Vertex],0)),1,1,"")</f>
        <v>1</v>
      </c>
      <c r="BE218" s="79" t="str">
        <f>REPLACE(INDEX(GroupVertices[Group],MATCH(Edges37[[#This Row],[Vertex 2]],GroupVertices[Vertex],0)),1,1,"")</f>
        <v>1</v>
      </c>
      <c r="BF218" s="48">
        <v>2</v>
      </c>
      <c r="BG218" s="49">
        <v>4.651162790697675</v>
      </c>
      <c r="BH218" s="48">
        <v>2</v>
      </c>
      <c r="BI218" s="49">
        <v>4.651162790697675</v>
      </c>
      <c r="BJ218" s="48">
        <v>0</v>
      </c>
      <c r="BK218" s="49">
        <v>0</v>
      </c>
      <c r="BL218" s="48">
        <v>39</v>
      </c>
      <c r="BM218" s="49">
        <v>90.69767441860465</v>
      </c>
      <c r="BN218" s="48">
        <v>43</v>
      </c>
    </row>
    <row r="219" spans="1:66" ht="15">
      <c r="A219" s="65" t="s">
        <v>241</v>
      </c>
      <c r="B219" s="65" t="s">
        <v>241</v>
      </c>
      <c r="C219" s="66"/>
      <c r="D219" s="67"/>
      <c r="E219" s="68"/>
      <c r="F219" s="69"/>
      <c r="G219" s="66"/>
      <c r="H219" s="70"/>
      <c r="I219" s="71"/>
      <c r="J219" s="71"/>
      <c r="K219" s="34" t="s">
        <v>65</v>
      </c>
      <c r="L219" s="78">
        <v>219</v>
      </c>
      <c r="M219" s="78"/>
      <c r="N219" s="73"/>
      <c r="O219" s="80" t="s">
        <v>197</v>
      </c>
      <c r="P219" s="82">
        <v>43734.770902777775</v>
      </c>
      <c r="Q219" s="80" t="s">
        <v>1310</v>
      </c>
      <c r="R219" s="80"/>
      <c r="S219" s="80"/>
      <c r="T219" s="80" t="s">
        <v>1341</v>
      </c>
      <c r="U219" s="80"/>
      <c r="V219" s="84" t="s">
        <v>277</v>
      </c>
      <c r="W219" s="82">
        <v>43734.770902777775</v>
      </c>
      <c r="X219" s="86">
        <v>43734</v>
      </c>
      <c r="Y219" s="88" t="s">
        <v>1426</v>
      </c>
      <c r="Z219" s="84" t="s">
        <v>1476</v>
      </c>
      <c r="AA219" s="80"/>
      <c r="AB219" s="80"/>
      <c r="AC219" s="88" t="s">
        <v>1523</v>
      </c>
      <c r="AD219" s="88" t="s">
        <v>1506</v>
      </c>
      <c r="AE219" s="80" t="b">
        <v>0</v>
      </c>
      <c r="AF219" s="80">
        <v>1</v>
      </c>
      <c r="AG219" s="88" t="s">
        <v>295</v>
      </c>
      <c r="AH219" s="80" t="b">
        <v>0</v>
      </c>
      <c r="AI219" s="80" t="s">
        <v>298</v>
      </c>
      <c r="AJ219" s="80"/>
      <c r="AK219" s="88" t="s">
        <v>293</v>
      </c>
      <c r="AL219" s="80" t="b">
        <v>0</v>
      </c>
      <c r="AM219" s="80">
        <v>0</v>
      </c>
      <c r="AN219" s="88" t="s">
        <v>293</v>
      </c>
      <c r="AO219" s="80" t="s">
        <v>303</v>
      </c>
      <c r="AP219" s="80" t="b">
        <v>0</v>
      </c>
      <c r="AQ219" s="88" t="s">
        <v>1506</v>
      </c>
      <c r="AR219" s="80" t="s">
        <v>493</v>
      </c>
      <c r="AS219" s="80">
        <v>0</v>
      </c>
      <c r="AT219" s="80">
        <v>0</v>
      </c>
      <c r="AU219" s="80"/>
      <c r="AV219" s="80"/>
      <c r="AW219" s="80"/>
      <c r="AX219" s="80"/>
      <c r="AY219" s="80"/>
      <c r="AZ219" s="80"/>
      <c r="BA219" s="80"/>
      <c r="BB219" s="80"/>
      <c r="BC219" s="80">
        <v>9</v>
      </c>
      <c r="BD219" s="79" t="str">
        <f>REPLACE(INDEX(GroupVertices[Group],MATCH(Edges37[[#This Row],[Vertex 1]],GroupVertices[Vertex],0)),1,1,"")</f>
        <v>1</v>
      </c>
      <c r="BE219" s="79" t="str">
        <f>REPLACE(INDEX(GroupVertices[Group],MATCH(Edges37[[#This Row],[Vertex 2]],GroupVertices[Vertex],0)),1,1,"")</f>
        <v>1</v>
      </c>
      <c r="BF219" s="48">
        <v>1</v>
      </c>
      <c r="BG219" s="49">
        <v>3.125</v>
      </c>
      <c r="BH219" s="48">
        <v>2</v>
      </c>
      <c r="BI219" s="49">
        <v>6.25</v>
      </c>
      <c r="BJ219" s="48">
        <v>0</v>
      </c>
      <c r="BK219" s="49">
        <v>0</v>
      </c>
      <c r="BL219" s="48">
        <v>29</v>
      </c>
      <c r="BM219" s="49">
        <v>90.625</v>
      </c>
      <c r="BN219" s="48">
        <v>32</v>
      </c>
    </row>
    <row r="220" spans="1:66" ht="15">
      <c r="A220" s="65" t="s">
        <v>241</v>
      </c>
      <c r="B220" s="65" t="s">
        <v>241</v>
      </c>
      <c r="C220" s="66"/>
      <c r="D220" s="67"/>
      <c r="E220" s="68"/>
      <c r="F220" s="69"/>
      <c r="G220" s="66"/>
      <c r="H220" s="70"/>
      <c r="I220" s="71"/>
      <c r="J220" s="71"/>
      <c r="K220" s="34" t="s">
        <v>65</v>
      </c>
      <c r="L220" s="78">
        <v>220</v>
      </c>
      <c r="M220" s="78"/>
      <c r="N220" s="73"/>
      <c r="O220" s="80" t="s">
        <v>197</v>
      </c>
      <c r="P220" s="82">
        <v>43735.82908564815</v>
      </c>
      <c r="Q220" s="80" t="s">
        <v>1311</v>
      </c>
      <c r="R220" s="80"/>
      <c r="S220" s="80"/>
      <c r="T220" s="80" t="s">
        <v>1341</v>
      </c>
      <c r="U220" s="80"/>
      <c r="V220" s="84" t="s">
        <v>277</v>
      </c>
      <c r="W220" s="82">
        <v>43735.82908564815</v>
      </c>
      <c r="X220" s="86">
        <v>43735</v>
      </c>
      <c r="Y220" s="88" t="s">
        <v>1393</v>
      </c>
      <c r="Z220" s="84" t="s">
        <v>1477</v>
      </c>
      <c r="AA220" s="80"/>
      <c r="AB220" s="80"/>
      <c r="AC220" s="88" t="s">
        <v>1524</v>
      </c>
      <c r="AD220" s="88" t="s">
        <v>1523</v>
      </c>
      <c r="AE220" s="80" t="b">
        <v>0</v>
      </c>
      <c r="AF220" s="80">
        <v>1</v>
      </c>
      <c r="AG220" s="88" t="s">
        <v>295</v>
      </c>
      <c r="AH220" s="80" t="b">
        <v>0</v>
      </c>
      <c r="AI220" s="80" t="s">
        <v>298</v>
      </c>
      <c r="AJ220" s="80"/>
      <c r="AK220" s="88" t="s">
        <v>293</v>
      </c>
      <c r="AL220" s="80" t="b">
        <v>0</v>
      </c>
      <c r="AM220" s="80">
        <v>0</v>
      </c>
      <c r="AN220" s="88" t="s">
        <v>293</v>
      </c>
      <c r="AO220" s="80" t="s">
        <v>303</v>
      </c>
      <c r="AP220" s="80" t="b">
        <v>0</v>
      </c>
      <c r="AQ220" s="88" t="s">
        <v>1523</v>
      </c>
      <c r="AR220" s="80" t="s">
        <v>493</v>
      </c>
      <c r="AS220" s="80">
        <v>0</v>
      </c>
      <c r="AT220" s="80">
        <v>0</v>
      </c>
      <c r="AU220" s="80"/>
      <c r="AV220" s="80"/>
      <c r="AW220" s="80"/>
      <c r="AX220" s="80"/>
      <c r="AY220" s="80"/>
      <c r="AZ220" s="80"/>
      <c r="BA220" s="80"/>
      <c r="BB220" s="80"/>
      <c r="BC220" s="80">
        <v>9</v>
      </c>
      <c r="BD220" s="79" t="str">
        <f>REPLACE(INDEX(GroupVertices[Group],MATCH(Edges37[[#This Row],[Vertex 1]],GroupVertices[Vertex],0)),1,1,"")</f>
        <v>1</v>
      </c>
      <c r="BE220" s="79" t="str">
        <f>REPLACE(INDEX(GroupVertices[Group],MATCH(Edges37[[#This Row],[Vertex 2]],GroupVertices[Vertex],0)),1,1,"")</f>
        <v>1</v>
      </c>
      <c r="BF220" s="48">
        <v>2</v>
      </c>
      <c r="BG220" s="49">
        <v>5</v>
      </c>
      <c r="BH220" s="48">
        <v>0</v>
      </c>
      <c r="BI220" s="49">
        <v>0</v>
      </c>
      <c r="BJ220" s="48">
        <v>0</v>
      </c>
      <c r="BK220" s="49">
        <v>0</v>
      </c>
      <c r="BL220" s="48">
        <v>38</v>
      </c>
      <c r="BM220" s="49">
        <v>95</v>
      </c>
      <c r="BN220" s="48">
        <v>40</v>
      </c>
    </row>
    <row r="221" spans="1:66" ht="15">
      <c r="A221" s="65" t="s">
        <v>241</v>
      </c>
      <c r="B221" s="65" t="s">
        <v>239</v>
      </c>
      <c r="C221" s="66"/>
      <c r="D221" s="67"/>
      <c r="E221" s="68"/>
      <c r="F221" s="69"/>
      <c r="G221" s="66"/>
      <c r="H221" s="70"/>
      <c r="I221" s="71"/>
      <c r="J221" s="71"/>
      <c r="K221" s="34" t="s">
        <v>66</v>
      </c>
      <c r="L221" s="78">
        <v>221</v>
      </c>
      <c r="M221" s="78"/>
      <c r="N221" s="73"/>
      <c r="O221" s="80" t="s">
        <v>258</v>
      </c>
      <c r="P221" s="82">
        <v>43735.82912037037</v>
      </c>
      <c r="Q221" s="80" t="s">
        <v>1304</v>
      </c>
      <c r="R221" s="80"/>
      <c r="S221" s="80"/>
      <c r="T221" s="80" t="s">
        <v>1367</v>
      </c>
      <c r="U221" s="84" t="s">
        <v>1384</v>
      </c>
      <c r="V221" s="84" t="s">
        <v>1384</v>
      </c>
      <c r="W221" s="82">
        <v>43735.82912037037</v>
      </c>
      <c r="X221" s="86">
        <v>43735</v>
      </c>
      <c r="Y221" s="88" t="s">
        <v>1422</v>
      </c>
      <c r="Z221" s="84" t="s">
        <v>1470</v>
      </c>
      <c r="AA221" s="80"/>
      <c r="AB221" s="80"/>
      <c r="AC221" s="88" t="s">
        <v>1517</v>
      </c>
      <c r="AD221" s="88" t="s">
        <v>1490</v>
      </c>
      <c r="AE221" s="80" t="b">
        <v>0</v>
      </c>
      <c r="AF221" s="80">
        <v>5</v>
      </c>
      <c r="AG221" s="88" t="s">
        <v>295</v>
      </c>
      <c r="AH221" s="80" t="b">
        <v>0</v>
      </c>
      <c r="AI221" s="80" t="s">
        <v>298</v>
      </c>
      <c r="AJ221" s="80"/>
      <c r="AK221" s="88" t="s">
        <v>293</v>
      </c>
      <c r="AL221" s="80" t="b">
        <v>0</v>
      </c>
      <c r="AM221" s="80">
        <v>0</v>
      </c>
      <c r="AN221" s="88" t="s">
        <v>293</v>
      </c>
      <c r="AO221" s="80" t="s">
        <v>303</v>
      </c>
      <c r="AP221" s="80" t="b">
        <v>0</v>
      </c>
      <c r="AQ221" s="88" t="s">
        <v>1490</v>
      </c>
      <c r="AR221" s="80" t="s">
        <v>493</v>
      </c>
      <c r="AS221" s="80">
        <v>0</v>
      </c>
      <c r="AT221" s="80">
        <v>0</v>
      </c>
      <c r="AU221" s="80"/>
      <c r="AV221" s="80"/>
      <c r="AW221" s="80"/>
      <c r="AX221" s="80"/>
      <c r="AY221" s="80"/>
      <c r="AZ221" s="80"/>
      <c r="BA221" s="80"/>
      <c r="BB221" s="80"/>
      <c r="BC221" s="80">
        <v>4</v>
      </c>
      <c r="BD221" s="79" t="str">
        <f>REPLACE(INDEX(GroupVertices[Group],MATCH(Edges37[[#This Row],[Vertex 1]],GroupVertices[Vertex],0)),1,1,"")</f>
        <v>1</v>
      </c>
      <c r="BE221" s="79" t="str">
        <f>REPLACE(INDEX(GroupVertices[Group],MATCH(Edges37[[#This Row],[Vertex 2]],GroupVertices[Vertex],0)),1,1,"")</f>
        <v>3</v>
      </c>
      <c r="BF221" s="48"/>
      <c r="BG221" s="49"/>
      <c r="BH221" s="48"/>
      <c r="BI221" s="49"/>
      <c r="BJ221" s="48"/>
      <c r="BK221" s="49"/>
      <c r="BL221" s="48"/>
      <c r="BM221" s="49"/>
      <c r="BN221" s="48"/>
    </row>
    <row r="222" spans="1:66" ht="15">
      <c r="A222" s="65" t="s">
        <v>241</v>
      </c>
      <c r="B222" s="65" t="s">
        <v>241</v>
      </c>
      <c r="C222" s="66"/>
      <c r="D222" s="67"/>
      <c r="E222" s="68"/>
      <c r="F222" s="69"/>
      <c r="G222" s="66"/>
      <c r="H222" s="70"/>
      <c r="I222" s="71"/>
      <c r="J222" s="71"/>
      <c r="K222" s="34" t="s">
        <v>65</v>
      </c>
      <c r="L222" s="78">
        <v>222</v>
      </c>
      <c r="M222" s="78"/>
      <c r="N222" s="73"/>
      <c r="O222" s="80" t="s">
        <v>197</v>
      </c>
      <c r="P222" s="82">
        <v>43740.34085648148</v>
      </c>
      <c r="Q222" s="80" t="s">
        <v>1312</v>
      </c>
      <c r="R222" s="80"/>
      <c r="S222" s="80"/>
      <c r="T222" s="80" t="s">
        <v>1349</v>
      </c>
      <c r="U222" s="80"/>
      <c r="V222" s="84" t="s">
        <v>277</v>
      </c>
      <c r="W222" s="82">
        <v>43740.34085648148</v>
      </c>
      <c r="X222" s="86">
        <v>43740</v>
      </c>
      <c r="Y222" s="88" t="s">
        <v>1427</v>
      </c>
      <c r="Z222" s="84" t="s">
        <v>1478</v>
      </c>
      <c r="AA222" s="80"/>
      <c r="AB222" s="80"/>
      <c r="AC222" s="88" t="s">
        <v>1525</v>
      </c>
      <c r="AD222" s="88" t="s">
        <v>1518</v>
      </c>
      <c r="AE222" s="80" t="b">
        <v>0</v>
      </c>
      <c r="AF222" s="80">
        <v>1</v>
      </c>
      <c r="AG222" s="88" t="s">
        <v>295</v>
      </c>
      <c r="AH222" s="80" t="b">
        <v>0</v>
      </c>
      <c r="AI222" s="80" t="s">
        <v>298</v>
      </c>
      <c r="AJ222" s="80"/>
      <c r="AK222" s="88" t="s">
        <v>293</v>
      </c>
      <c r="AL222" s="80" t="b">
        <v>0</v>
      </c>
      <c r="AM222" s="80">
        <v>0</v>
      </c>
      <c r="AN222" s="88" t="s">
        <v>293</v>
      </c>
      <c r="AO222" s="80" t="s">
        <v>303</v>
      </c>
      <c r="AP222" s="80" t="b">
        <v>0</v>
      </c>
      <c r="AQ222" s="88" t="s">
        <v>1518</v>
      </c>
      <c r="AR222" s="80" t="s">
        <v>493</v>
      </c>
      <c r="AS222" s="80">
        <v>0</v>
      </c>
      <c r="AT222" s="80">
        <v>0</v>
      </c>
      <c r="AU222" s="80"/>
      <c r="AV222" s="80"/>
      <c r="AW222" s="80"/>
      <c r="AX222" s="80"/>
      <c r="AY222" s="80"/>
      <c r="AZ222" s="80"/>
      <c r="BA222" s="80"/>
      <c r="BB222" s="80"/>
      <c r="BC222" s="80">
        <v>9</v>
      </c>
      <c r="BD222" s="79" t="str">
        <f>REPLACE(INDEX(GroupVertices[Group],MATCH(Edges37[[#This Row],[Vertex 1]],GroupVertices[Vertex],0)),1,1,"")</f>
        <v>1</v>
      </c>
      <c r="BE222" s="79" t="str">
        <f>REPLACE(INDEX(GroupVertices[Group],MATCH(Edges37[[#This Row],[Vertex 2]],GroupVertices[Vertex],0)),1,1,"")</f>
        <v>1</v>
      </c>
      <c r="BF222" s="48">
        <v>0</v>
      </c>
      <c r="BG222" s="49">
        <v>0</v>
      </c>
      <c r="BH222" s="48">
        <v>0</v>
      </c>
      <c r="BI222" s="49">
        <v>0</v>
      </c>
      <c r="BJ222" s="48">
        <v>0</v>
      </c>
      <c r="BK222" s="49">
        <v>0</v>
      </c>
      <c r="BL222" s="48">
        <v>41</v>
      </c>
      <c r="BM222" s="49">
        <v>100</v>
      </c>
      <c r="BN222" s="48">
        <v>41</v>
      </c>
    </row>
    <row r="223" spans="1:66" ht="15">
      <c r="A223" s="65" t="s">
        <v>241</v>
      </c>
      <c r="B223" s="65" t="s">
        <v>241</v>
      </c>
      <c r="C223" s="66"/>
      <c r="D223" s="67"/>
      <c r="E223" s="68"/>
      <c r="F223" s="69"/>
      <c r="G223" s="66"/>
      <c r="H223" s="70"/>
      <c r="I223" s="71"/>
      <c r="J223" s="71"/>
      <c r="K223" s="34" t="s">
        <v>65</v>
      </c>
      <c r="L223" s="78">
        <v>223</v>
      </c>
      <c r="M223" s="78"/>
      <c r="N223" s="73"/>
      <c r="O223" s="80" t="s">
        <v>197</v>
      </c>
      <c r="P223" s="82">
        <v>43741.69737268519</v>
      </c>
      <c r="Q223" s="80" t="s">
        <v>1313</v>
      </c>
      <c r="R223" s="80"/>
      <c r="S223" s="80"/>
      <c r="T223" s="80" t="s">
        <v>1370</v>
      </c>
      <c r="U223" s="80"/>
      <c r="V223" s="84" t="s">
        <v>277</v>
      </c>
      <c r="W223" s="82">
        <v>43741.69737268519</v>
      </c>
      <c r="X223" s="86">
        <v>43741</v>
      </c>
      <c r="Y223" s="88" t="s">
        <v>1428</v>
      </c>
      <c r="Z223" s="84" t="s">
        <v>1479</v>
      </c>
      <c r="AA223" s="80"/>
      <c r="AB223" s="80"/>
      <c r="AC223" s="88" t="s">
        <v>1526</v>
      </c>
      <c r="AD223" s="88" t="s">
        <v>1497</v>
      </c>
      <c r="AE223" s="80" t="b">
        <v>0</v>
      </c>
      <c r="AF223" s="80">
        <v>0</v>
      </c>
      <c r="AG223" s="88" t="s">
        <v>295</v>
      </c>
      <c r="AH223" s="80" t="b">
        <v>0</v>
      </c>
      <c r="AI223" s="80" t="s">
        <v>298</v>
      </c>
      <c r="AJ223" s="80"/>
      <c r="AK223" s="88" t="s">
        <v>293</v>
      </c>
      <c r="AL223" s="80" t="b">
        <v>0</v>
      </c>
      <c r="AM223" s="80">
        <v>0</v>
      </c>
      <c r="AN223" s="88" t="s">
        <v>293</v>
      </c>
      <c r="AO223" s="80" t="s">
        <v>303</v>
      </c>
      <c r="AP223" s="80" t="b">
        <v>0</v>
      </c>
      <c r="AQ223" s="88" t="s">
        <v>1497</v>
      </c>
      <c r="AR223" s="80" t="s">
        <v>493</v>
      </c>
      <c r="AS223" s="80">
        <v>0</v>
      </c>
      <c r="AT223" s="80">
        <v>0</v>
      </c>
      <c r="AU223" s="80"/>
      <c r="AV223" s="80"/>
      <c r="AW223" s="80"/>
      <c r="AX223" s="80"/>
      <c r="AY223" s="80"/>
      <c r="AZ223" s="80"/>
      <c r="BA223" s="80"/>
      <c r="BB223" s="80"/>
      <c r="BC223" s="80">
        <v>9</v>
      </c>
      <c r="BD223" s="79" t="str">
        <f>REPLACE(INDEX(GroupVertices[Group],MATCH(Edges37[[#This Row],[Vertex 1]],GroupVertices[Vertex],0)),1,1,"")</f>
        <v>1</v>
      </c>
      <c r="BE223" s="79" t="str">
        <f>REPLACE(INDEX(GroupVertices[Group],MATCH(Edges37[[#This Row],[Vertex 2]],GroupVertices[Vertex],0)),1,1,"")</f>
        <v>1</v>
      </c>
      <c r="BF223" s="48">
        <v>1</v>
      </c>
      <c r="BG223" s="49">
        <v>3.8461538461538463</v>
      </c>
      <c r="BH223" s="48">
        <v>1</v>
      </c>
      <c r="BI223" s="49">
        <v>3.8461538461538463</v>
      </c>
      <c r="BJ223" s="48">
        <v>0</v>
      </c>
      <c r="BK223" s="49">
        <v>0</v>
      </c>
      <c r="BL223" s="48">
        <v>24</v>
      </c>
      <c r="BM223" s="49">
        <v>92.3076923076923</v>
      </c>
      <c r="BN223" s="48">
        <v>26</v>
      </c>
    </row>
    <row r="224" spans="1:66" ht="15">
      <c r="A224" s="65" t="s">
        <v>241</v>
      </c>
      <c r="B224" s="65" t="s">
        <v>241</v>
      </c>
      <c r="C224" s="66"/>
      <c r="D224" s="67"/>
      <c r="E224" s="68"/>
      <c r="F224" s="69"/>
      <c r="G224" s="66"/>
      <c r="H224" s="70"/>
      <c r="I224" s="71"/>
      <c r="J224" s="71"/>
      <c r="K224" s="34" t="s">
        <v>65</v>
      </c>
      <c r="L224" s="78">
        <v>224</v>
      </c>
      <c r="M224" s="78"/>
      <c r="N224" s="73"/>
      <c r="O224" s="80" t="s">
        <v>197</v>
      </c>
      <c r="P224" s="82">
        <v>43745.85972222222</v>
      </c>
      <c r="Q224" s="80" t="s">
        <v>1314</v>
      </c>
      <c r="R224" s="84" t="s">
        <v>1338</v>
      </c>
      <c r="S224" s="80" t="s">
        <v>264</v>
      </c>
      <c r="T224" s="80" t="s">
        <v>1362</v>
      </c>
      <c r="U224" s="80"/>
      <c r="V224" s="84" t="s">
        <v>277</v>
      </c>
      <c r="W224" s="82">
        <v>43745.85972222222</v>
      </c>
      <c r="X224" s="86">
        <v>43745</v>
      </c>
      <c r="Y224" s="88" t="s">
        <v>1429</v>
      </c>
      <c r="Z224" s="84" t="s">
        <v>1480</v>
      </c>
      <c r="AA224" s="80"/>
      <c r="AB224" s="80"/>
      <c r="AC224" s="88" t="s">
        <v>1527</v>
      </c>
      <c r="AD224" s="88" t="s">
        <v>1509</v>
      </c>
      <c r="AE224" s="80" t="b">
        <v>0</v>
      </c>
      <c r="AF224" s="80">
        <v>0</v>
      </c>
      <c r="AG224" s="88" t="s">
        <v>295</v>
      </c>
      <c r="AH224" s="80" t="b">
        <v>1</v>
      </c>
      <c r="AI224" s="80" t="s">
        <v>298</v>
      </c>
      <c r="AJ224" s="80"/>
      <c r="AK224" s="88" t="s">
        <v>1550</v>
      </c>
      <c r="AL224" s="80" t="b">
        <v>0</v>
      </c>
      <c r="AM224" s="80">
        <v>0</v>
      </c>
      <c r="AN224" s="88" t="s">
        <v>293</v>
      </c>
      <c r="AO224" s="80" t="s">
        <v>303</v>
      </c>
      <c r="AP224" s="80" t="b">
        <v>0</v>
      </c>
      <c r="AQ224" s="88" t="s">
        <v>1509</v>
      </c>
      <c r="AR224" s="80" t="s">
        <v>493</v>
      </c>
      <c r="AS224" s="80">
        <v>0</v>
      </c>
      <c r="AT224" s="80">
        <v>0</v>
      </c>
      <c r="AU224" s="80"/>
      <c r="AV224" s="80"/>
      <c r="AW224" s="80"/>
      <c r="AX224" s="80"/>
      <c r="AY224" s="80"/>
      <c r="AZ224" s="80"/>
      <c r="BA224" s="80"/>
      <c r="BB224" s="80"/>
      <c r="BC224" s="80">
        <v>9</v>
      </c>
      <c r="BD224" s="79" t="str">
        <f>REPLACE(INDEX(GroupVertices[Group],MATCH(Edges37[[#This Row],[Vertex 1]],GroupVertices[Vertex],0)),1,1,"")</f>
        <v>1</v>
      </c>
      <c r="BE224" s="79" t="str">
        <f>REPLACE(INDEX(GroupVertices[Group],MATCH(Edges37[[#This Row],[Vertex 2]],GroupVertices[Vertex],0)),1,1,"")</f>
        <v>1</v>
      </c>
      <c r="BF224" s="48">
        <v>1</v>
      </c>
      <c r="BG224" s="49">
        <v>8.333333333333334</v>
      </c>
      <c r="BH224" s="48">
        <v>0</v>
      </c>
      <c r="BI224" s="49">
        <v>0</v>
      </c>
      <c r="BJ224" s="48">
        <v>0</v>
      </c>
      <c r="BK224" s="49">
        <v>0</v>
      </c>
      <c r="BL224" s="48">
        <v>11</v>
      </c>
      <c r="BM224" s="49">
        <v>91.66666666666667</v>
      </c>
      <c r="BN224" s="48">
        <v>12</v>
      </c>
    </row>
    <row r="225" spans="1:66" ht="15">
      <c r="A225" s="65" t="s">
        <v>241</v>
      </c>
      <c r="B225" s="65" t="s">
        <v>239</v>
      </c>
      <c r="C225" s="66"/>
      <c r="D225" s="67"/>
      <c r="E225" s="68"/>
      <c r="F225" s="69"/>
      <c r="G225" s="66"/>
      <c r="H225" s="70"/>
      <c r="I225" s="71"/>
      <c r="J225" s="71"/>
      <c r="K225" s="34" t="s">
        <v>66</v>
      </c>
      <c r="L225" s="78">
        <v>225</v>
      </c>
      <c r="M225" s="78"/>
      <c r="N225" s="73"/>
      <c r="O225" s="80" t="s">
        <v>258</v>
      </c>
      <c r="P225" s="82">
        <v>43754.79452546296</v>
      </c>
      <c r="Q225" s="80" t="s">
        <v>1286</v>
      </c>
      <c r="R225" s="80"/>
      <c r="S225" s="80"/>
      <c r="T225" s="80" t="s">
        <v>1355</v>
      </c>
      <c r="U225" s="84" t="s">
        <v>1380</v>
      </c>
      <c r="V225" s="84" t="s">
        <v>1380</v>
      </c>
      <c r="W225" s="82">
        <v>43754.79452546296</v>
      </c>
      <c r="X225" s="86">
        <v>43754</v>
      </c>
      <c r="Y225" s="88" t="s">
        <v>1404</v>
      </c>
      <c r="Z225" s="84" t="s">
        <v>1452</v>
      </c>
      <c r="AA225" s="80"/>
      <c r="AB225" s="80"/>
      <c r="AC225" s="88" t="s">
        <v>1502</v>
      </c>
      <c r="AD225" s="88" t="s">
        <v>1501</v>
      </c>
      <c r="AE225" s="80" t="b">
        <v>0</v>
      </c>
      <c r="AF225" s="80">
        <v>10</v>
      </c>
      <c r="AG225" s="88" t="s">
        <v>295</v>
      </c>
      <c r="AH225" s="80" t="b">
        <v>0</v>
      </c>
      <c r="AI225" s="80" t="s">
        <v>298</v>
      </c>
      <c r="AJ225" s="80"/>
      <c r="AK225" s="88" t="s">
        <v>293</v>
      </c>
      <c r="AL225" s="80" t="b">
        <v>0</v>
      </c>
      <c r="AM225" s="80">
        <v>1</v>
      </c>
      <c r="AN225" s="88" t="s">
        <v>293</v>
      </c>
      <c r="AO225" s="80" t="s">
        <v>303</v>
      </c>
      <c r="AP225" s="80" t="b">
        <v>0</v>
      </c>
      <c r="AQ225" s="88" t="s">
        <v>1501</v>
      </c>
      <c r="AR225" s="80" t="s">
        <v>493</v>
      </c>
      <c r="AS225" s="80">
        <v>0</v>
      </c>
      <c r="AT225" s="80">
        <v>0</v>
      </c>
      <c r="AU225" s="80"/>
      <c r="AV225" s="80"/>
      <c r="AW225" s="80"/>
      <c r="AX225" s="80"/>
      <c r="AY225" s="80"/>
      <c r="AZ225" s="80"/>
      <c r="BA225" s="80"/>
      <c r="BB225" s="80"/>
      <c r="BC225" s="80">
        <v>4</v>
      </c>
      <c r="BD225" s="79" t="str">
        <f>REPLACE(INDEX(GroupVertices[Group],MATCH(Edges37[[#This Row],[Vertex 1]],GroupVertices[Vertex],0)),1,1,"")</f>
        <v>1</v>
      </c>
      <c r="BE225" s="79" t="str">
        <f>REPLACE(INDEX(GroupVertices[Group],MATCH(Edges37[[#This Row],[Vertex 2]],GroupVertices[Vertex],0)),1,1,"")</f>
        <v>3</v>
      </c>
      <c r="BF225" s="48"/>
      <c r="BG225" s="49"/>
      <c r="BH225" s="48"/>
      <c r="BI225" s="49"/>
      <c r="BJ225" s="48"/>
      <c r="BK225" s="49"/>
      <c r="BL225" s="48"/>
      <c r="BM225" s="49"/>
      <c r="BN225" s="48"/>
    </row>
    <row r="226" spans="1:66" ht="15">
      <c r="A226" s="65" t="s">
        <v>241</v>
      </c>
      <c r="B226" s="65" t="s">
        <v>241</v>
      </c>
      <c r="C226" s="66"/>
      <c r="D226" s="67"/>
      <c r="E226" s="68"/>
      <c r="F226" s="69"/>
      <c r="G226" s="66"/>
      <c r="H226" s="70"/>
      <c r="I226" s="71"/>
      <c r="J226" s="71"/>
      <c r="K226" s="34" t="s">
        <v>65</v>
      </c>
      <c r="L226" s="78">
        <v>226</v>
      </c>
      <c r="M226" s="78"/>
      <c r="N226" s="73"/>
      <c r="O226" s="80" t="s">
        <v>197</v>
      </c>
      <c r="P226" s="82">
        <v>43761.43703703704</v>
      </c>
      <c r="Q226" s="80" t="s">
        <v>1315</v>
      </c>
      <c r="R226" s="80"/>
      <c r="S226" s="80"/>
      <c r="T226" s="80" t="s">
        <v>1371</v>
      </c>
      <c r="U226" s="84" t="s">
        <v>1385</v>
      </c>
      <c r="V226" s="84" t="s">
        <v>1385</v>
      </c>
      <c r="W226" s="82">
        <v>43761.43703703704</v>
      </c>
      <c r="X226" s="86">
        <v>43761</v>
      </c>
      <c r="Y226" s="88" t="s">
        <v>1430</v>
      </c>
      <c r="Z226" s="84" t="s">
        <v>1481</v>
      </c>
      <c r="AA226" s="80"/>
      <c r="AB226" s="80"/>
      <c r="AC226" s="88" t="s">
        <v>1528</v>
      </c>
      <c r="AD226" s="88" t="s">
        <v>1503</v>
      </c>
      <c r="AE226" s="80" t="b">
        <v>0</v>
      </c>
      <c r="AF226" s="80">
        <v>0</v>
      </c>
      <c r="AG226" s="88" t="s">
        <v>295</v>
      </c>
      <c r="AH226" s="80" t="b">
        <v>0</v>
      </c>
      <c r="AI226" s="80" t="s">
        <v>298</v>
      </c>
      <c r="AJ226" s="80"/>
      <c r="AK226" s="88" t="s">
        <v>293</v>
      </c>
      <c r="AL226" s="80" t="b">
        <v>0</v>
      </c>
      <c r="AM226" s="80">
        <v>0</v>
      </c>
      <c r="AN226" s="88" t="s">
        <v>293</v>
      </c>
      <c r="AO226" s="80" t="s">
        <v>303</v>
      </c>
      <c r="AP226" s="80" t="b">
        <v>0</v>
      </c>
      <c r="AQ226" s="88" t="s">
        <v>1503</v>
      </c>
      <c r="AR226" s="80" t="s">
        <v>493</v>
      </c>
      <c r="AS226" s="80">
        <v>0</v>
      </c>
      <c r="AT226" s="80">
        <v>0</v>
      </c>
      <c r="AU226" s="80"/>
      <c r="AV226" s="80"/>
      <c r="AW226" s="80"/>
      <c r="AX226" s="80"/>
      <c r="AY226" s="80"/>
      <c r="AZ226" s="80"/>
      <c r="BA226" s="80"/>
      <c r="BB226" s="80"/>
      <c r="BC226" s="80">
        <v>9</v>
      </c>
      <c r="BD226" s="79" t="str">
        <f>REPLACE(INDEX(GroupVertices[Group],MATCH(Edges37[[#This Row],[Vertex 1]],GroupVertices[Vertex],0)),1,1,"")</f>
        <v>1</v>
      </c>
      <c r="BE226" s="79" t="str">
        <f>REPLACE(INDEX(GroupVertices[Group],MATCH(Edges37[[#This Row],[Vertex 2]],GroupVertices[Vertex],0)),1,1,"")</f>
        <v>1</v>
      </c>
      <c r="BF226" s="48">
        <v>1</v>
      </c>
      <c r="BG226" s="49">
        <v>3.8461538461538463</v>
      </c>
      <c r="BH226" s="48">
        <v>0</v>
      </c>
      <c r="BI226" s="49">
        <v>0</v>
      </c>
      <c r="BJ226" s="48">
        <v>0</v>
      </c>
      <c r="BK226" s="49">
        <v>0</v>
      </c>
      <c r="BL226" s="48">
        <v>25</v>
      </c>
      <c r="BM226" s="49">
        <v>96.15384615384616</v>
      </c>
      <c r="BN226" s="48">
        <v>26</v>
      </c>
    </row>
    <row r="227" spans="1:66" ht="15">
      <c r="A227" s="65" t="s">
        <v>241</v>
      </c>
      <c r="B227" s="65" t="s">
        <v>241</v>
      </c>
      <c r="C227" s="66"/>
      <c r="D227" s="67"/>
      <c r="E227" s="68"/>
      <c r="F227" s="69"/>
      <c r="G227" s="66"/>
      <c r="H227" s="70"/>
      <c r="I227" s="71"/>
      <c r="J227" s="71"/>
      <c r="K227" s="34" t="s">
        <v>65</v>
      </c>
      <c r="L227" s="78">
        <v>227</v>
      </c>
      <c r="M227" s="78"/>
      <c r="N227" s="73"/>
      <c r="O227" s="80" t="s">
        <v>197</v>
      </c>
      <c r="P227" s="82">
        <v>43768.46108796296</v>
      </c>
      <c r="Q227" s="80" t="s">
        <v>1316</v>
      </c>
      <c r="R227" s="80"/>
      <c r="S227" s="80"/>
      <c r="T227" s="80" t="s">
        <v>1372</v>
      </c>
      <c r="U227" s="84" t="s">
        <v>1386</v>
      </c>
      <c r="V227" s="84" t="s">
        <v>1386</v>
      </c>
      <c r="W227" s="82">
        <v>43768.46108796296</v>
      </c>
      <c r="X227" s="86">
        <v>43768</v>
      </c>
      <c r="Y227" s="88" t="s">
        <v>1431</v>
      </c>
      <c r="Z227" s="84" t="s">
        <v>1482</v>
      </c>
      <c r="AA227" s="80"/>
      <c r="AB227" s="80"/>
      <c r="AC227" s="88" t="s">
        <v>1529</v>
      </c>
      <c r="AD227" s="88" t="s">
        <v>1507</v>
      </c>
      <c r="AE227" s="80" t="b">
        <v>0</v>
      </c>
      <c r="AF227" s="80">
        <v>0</v>
      </c>
      <c r="AG227" s="88" t="s">
        <v>295</v>
      </c>
      <c r="AH227" s="80" t="b">
        <v>0</v>
      </c>
      <c r="AI227" s="80" t="s">
        <v>298</v>
      </c>
      <c r="AJ227" s="80"/>
      <c r="AK227" s="88" t="s">
        <v>293</v>
      </c>
      <c r="AL227" s="80" t="b">
        <v>0</v>
      </c>
      <c r="AM227" s="80">
        <v>0</v>
      </c>
      <c r="AN227" s="88" t="s">
        <v>293</v>
      </c>
      <c r="AO227" s="80" t="s">
        <v>303</v>
      </c>
      <c r="AP227" s="80" t="b">
        <v>0</v>
      </c>
      <c r="AQ227" s="88" t="s">
        <v>1507</v>
      </c>
      <c r="AR227" s="80" t="s">
        <v>493</v>
      </c>
      <c r="AS227" s="80">
        <v>0</v>
      </c>
      <c r="AT227" s="80">
        <v>0</v>
      </c>
      <c r="AU227" s="80"/>
      <c r="AV227" s="80"/>
      <c r="AW227" s="80"/>
      <c r="AX227" s="80"/>
      <c r="AY227" s="80"/>
      <c r="AZ227" s="80"/>
      <c r="BA227" s="80"/>
      <c r="BB227" s="80"/>
      <c r="BC227" s="80">
        <v>9</v>
      </c>
      <c r="BD227" s="79" t="str">
        <f>REPLACE(INDEX(GroupVertices[Group],MATCH(Edges37[[#This Row],[Vertex 1]],GroupVertices[Vertex],0)),1,1,"")</f>
        <v>1</v>
      </c>
      <c r="BE227" s="79" t="str">
        <f>REPLACE(INDEX(GroupVertices[Group],MATCH(Edges37[[#This Row],[Vertex 2]],GroupVertices[Vertex],0)),1,1,"")</f>
        <v>1</v>
      </c>
      <c r="BF227" s="48">
        <v>2</v>
      </c>
      <c r="BG227" s="49">
        <v>4.878048780487805</v>
      </c>
      <c r="BH227" s="48">
        <v>1</v>
      </c>
      <c r="BI227" s="49">
        <v>2.4390243902439024</v>
      </c>
      <c r="BJ227" s="48">
        <v>0</v>
      </c>
      <c r="BK227" s="49">
        <v>0</v>
      </c>
      <c r="BL227" s="48">
        <v>38</v>
      </c>
      <c r="BM227" s="49">
        <v>92.6829268292683</v>
      </c>
      <c r="BN227" s="48">
        <v>41</v>
      </c>
    </row>
    <row r="228" spans="1:66" ht="15">
      <c r="A228" s="65" t="s">
        <v>241</v>
      </c>
      <c r="B228" s="65" t="s">
        <v>241</v>
      </c>
      <c r="C228" s="66"/>
      <c r="D228" s="67"/>
      <c r="E228" s="68"/>
      <c r="F228" s="69"/>
      <c r="G228" s="66"/>
      <c r="H228" s="70"/>
      <c r="I228" s="71"/>
      <c r="J228" s="71"/>
      <c r="K228" s="34" t="s">
        <v>65</v>
      </c>
      <c r="L228" s="78">
        <v>228</v>
      </c>
      <c r="M228" s="78"/>
      <c r="N228" s="73"/>
      <c r="O228" s="80" t="s">
        <v>197</v>
      </c>
      <c r="P228" s="82">
        <v>43769.709444444445</v>
      </c>
      <c r="Q228" s="80" t="s">
        <v>1317</v>
      </c>
      <c r="R228" s="84" t="s">
        <v>1339</v>
      </c>
      <c r="S228" s="80" t="s">
        <v>264</v>
      </c>
      <c r="T228" s="80" t="s">
        <v>1373</v>
      </c>
      <c r="U228" s="80"/>
      <c r="V228" s="84" t="s">
        <v>277</v>
      </c>
      <c r="W228" s="82">
        <v>43769.709444444445</v>
      </c>
      <c r="X228" s="86">
        <v>43769</v>
      </c>
      <c r="Y228" s="88" t="s">
        <v>1432</v>
      </c>
      <c r="Z228" s="84" t="s">
        <v>1483</v>
      </c>
      <c r="AA228" s="80"/>
      <c r="AB228" s="80"/>
      <c r="AC228" s="88" t="s">
        <v>1530</v>
      </c>
      <c r="AD228" s="88" t="s">
        <v>1529</v>
      </c>
      <c r="AE228" s="80" t="b">
        <v>0</v>
      </c>
      <c r="AF228" s="80">
        <v>0</v>
      </c>
      <c r="AG228" s="88" t="s">
        <v>295</v>
      </c>
      <c r="AH228" s="80" t="b">
        <v>1</v>
      </c>
      <c r="AI228" s="80" t="s">
        <v>298</v>
      </c>
      <c r="AJ228" s="80"/>
      <c r="AK228" s="88" t="s">
        <v>1551</v>
      </c>
      <c r="AL228" s="80" t="b">
        <v>0</v>
      </c>
      <c r="AM228" s="80">
        <v>0</v>
      </c>
      <c r="AN228" s="88" t="s">
        <v>293</v>
      </c>
      <c r="AO228" s="80" t="s">
        <v>303</v>
      </c>
      <c r="AP228" s="80" t="b">
        <v>0</v>
      </c>
      <c r="AQ228" s="88" t="s">
        <v>1529</v>
      </c>
      <c r="AR228" s="80" t="s">
        <v>493</v>
      </c>
      <c r="AS228" s="80">
        <v>0</v>
      </c>
      <c r="AT228" s="80">
        <v>0</v>
      </c>
      <c r="AU228" s="80"/>
      <c r="AV228" s="80"/>
      <c r="AW228" s="80"/>
      <c r="AX228" s="80"/>
      <c r="AY228" s="80"/>
      <c r="AZ228" s="80"/>
      <c r="BA228" s="80"/>
      <c r="BB228" s="80"/>
      <c r="BC228" s="80">
        <v>9</v>
      </c>
      <c r="BD228" s="79" t="str">
        <f>REPLACE(INDEX(GroupVertices[Group],MATCH(Edges37[[#This Row],[Vertex 1]],GroupVertices[Vertex],0)),1,1,"")</f>
        <v>1</v>
      </c>
      <c r="BE228" s="79" t="str">
        <f>REPLACE(INDEX(GroupVertices[Group],MATCH(Edges37[[#This Row],[Vertex 2]],GroupVertices[Vertex],0)),1,1,"")</f>
        <v>1</v>
      </c>
      <c r="BF228" s="48">
        <v>1</v>
      </c>
      <c r="BG228" s="49">
        <v>2.4390243902439024</v>
      </c>
      <c r="BH228" s="48">
        <v>1</v>
      </c>
      <c r="BI228" s="49">
        <v>2.4390243902439024</v>
      </c>
      <c r="BJ228" s="48">
        <v>0</v>
      </c>
      <c r="BK228" s="49">
        <v>0</v>
      </c>
      <c r="BL228" s="48">
        <v>39</v>
      </c>
      <c r="BM228" s="49">
        <v>95.1219512195122</v>
      </c>
      <c r="BN228" s="48">
        <v>41</v>
      </c>
    </row>
    <row r="229" spans="1:66" ht="15">
      <c r="A229" s="65" t="s">
        <v>241</v>
      </c>
      <c r="B229" s="65" t="s">
        <v>239</v>
      </c>
      <c r="C229" s="66"/>
      <c r="D229" s="67"/>
      <c r="E229" s="68"/>
      <c r="F229" s="69"/>
      <c r="G229" s="66"/>
      <c r="H229" s="70"/>
      <c r="I229" s="71"/>
      <c r="J229" s="71"/>
      <c r="K229" s="34" t="s">
        <v>66</v>
      </c>
      <c r="L229" s="78">
        <v>229</v>
      </c>
      <c r="M229" s="78"/>
      <c r="N229" s="73"/>
      <c r="O229" s="80" t="s">
        <v>258</v>
      </c>
      <c r="P229" s="82">
        <v>43774.68895833333</v>
      </c>
      <c r="Q229" s="80" t="s">
        <v>261</v>
      </c>
      <c r="R229" s="84" t="s">
        <v>263</v>
      </c>
      <c r="S229" s="80" t="s">
        <v>264</v>
      </c>
      <c r="T229" s="80" t="s">
        <v>270</v>
      </c>
      <c r="U229" s="80"/>
      <c r="V229" s="84" t="s">
        <v>277</v>
      </c>
      <c r="W229" s="82">
        <v>43774.68895833333</v>
      </c>
      <c r="X229" s="86">
        <v>43774</v>
      </c>
      <c r="Y229" s="88" t="s">
        <v>286</v>
      </c>
      <c r="Z229" s="84" t="s">
        <v>289</v>
      </c>
      <c r="AA229" s="80"/>
      <c r="AB229" s="80"/>
      <c r="AC229" s="88" t="s">
        <v>292</v>
      </c>
      <c r="AD229" s="80"/>
      <c r="AE229" s="80" t="b">
        <v>0</v>
      </c>
      <c r="AF229" s="80">
        <v>7</v>
      </c>
      <c r="AG229" s="88" t="s">
        <v>293</v>
      </c>
      <c r="AH229" s="80" t="b">
        <v>1</v>
      </c>
      <c r="AI229" s="80" t="s">
        <v>298</v>
      </c>
      <c r="AJ229" s="80"/>
      <c r="AK229" s="88" t="s">
        <v>300</v>
      </c>
      <c r="AL229" s="80" t="b">
        <v>0</v>
      </c>
      <c r="AM229" s="80">
        <v>1</v>
      </c>
      <c r="AN229" s="88" t="s">
        <v>293</v>
      </c>
      <c r="AO229" s="80" t="s">
        <v>303</v>
      </c>
      <c r="AP229" s="80" t="b">
        <v>0</v>
      </c>
      <c r="AQ229" s="88" t="s">
        <v>292</v>
      </c>
      <c r="AR229" s="80" t="s">
        <v>493</v>
      </c>
      <c r="AS229" s="80">
        <v>0</v>
      </c>
      <c r="AT229" s="80">
        <v>0</v>
      </c>
      <c r="AU229" s="80"/>
      <c r="AV229" s="80"/>
      <c r="AW229" s="80"/>
      <c r="AX229" s="80"/>
      <c r="AY229" s="80"/>
      <c r="AZ229" s="80"/>
      <c r="BA229" s="80"/>
      <c r="BB229" s="80"/>
      <c r="BC229" s="80">
        <v>4</v>
      </c>
      <c r="BD229" s="79" t="str">
        <f>REPLACE(INDEX(GroupVertices[Group],MATCH(Edges37[[#This Row],[Vertex 1]],GroupVertices[Vertex],0)),1,1,"")</f>
        <v>1</v>
      </c>
      <c r="BE229" s="79" t="str">
        <f>REPLACE(INDEX(GroupVertices[Group],MATCH(Edges37[[#This Row],[Vertex 2]],GroupVertices[Vertex],0)),1,1,"")</f>
        <v>3</v>
      </c>
      <c r="BF229" s="48"/>
      <c r="BG229" s="49"/>
      <c r="BH229" s="48"/>
      <c r="BI229" s="49"/>
      <c r="BJ229" s="48"/>
      <c r="BK229" s="49"/>
      <c r="BL229" s="48"/>
      <c r="BM229" s="49"/>
      <c r="BN229" s="48"/>
    </row>
    <row r="230" spans="1:66" ht="15">
      <c r="A230" s="89" t="s">
        <v>239</v>
      </c>
      <c r="B230" s="89" t="s">
        <v>241</v>
      </c>
      <c r="C230" s="90"/>
      <c r="D230" s="91"/>
      <c r="E230" s="104"/>
      <c r="F230" s="92"/>
      <c r="G230" s="90"/>
      <c r="H230" s="93"/>
      <c r="I230" s="94"/>
      <c r="J230" s="94"/>
      <c r="K230" s="34" t="s">
        <v>66</v>
      </c>
      <c r="L230" s="105">
        <v>230</v>
      </c>
      <c r="M230" s="105"/>
      <c r="N230" s="101"/>
      <c r="O230" s="106" t="s">
        <v>259</v>
      </c>
      <c r="P230" s="107">
        <v>43774.792037037034</v>
      </c>
      <c r="Q230" s="106" t="s">
        <v>1303</v>
      </c>
      <c r="R230" s="106"/>
      <c r="S230" s="106"/>
      <c r="T230" s="106"/>
      <c r="U230" s="106"/>
      <c r="V230" s="108" t="s">
        <v>275</v>
      </c>
      <c r="W230" s="107">
        <v>43774.792037037034</v>
      </c>
      <c r="X230" s="109">
        <v>43774</v>
      </c>
      <c r="Y230" s="110" t="s">
        <v>1421</v>
      </c>
      <c r="Z230" s="108" t="s">
        <v>1469</v>
      </c>
      <c r="AA230" s="106"/>
      <c r="AB230" s="106"/>
      <c r="AC230" s="110" t="s">
        <v>1092</v>
      </c>
      <c r="AD230" s="110" t="s">
        <v>292</v>
      </c>
      <c r="AE230" s="106" t="b">
        <v>0</v>
      </c>
      <c r="AF230" s="106">
        <v>3</v>
      </c>
      <c r="AG230" s="110" t="s">
        <v>295</v>
      </c>
      <c r="AH230" s="106" t="b">
        <v>0</v>
      </c>
      <c r="AI230" s="106" t="s">
        <v>298</v>
      </c>
      <c r="AJ230" s="106"/>
      <c r="AK230" s="110" t="s">
        <v>293</v>
      </c>
      <c r="AL230" s="106" t="b">
        <v>0</v>
      </c>
      <c r="AM230" s="106">
        <v>0</v>
      </c>
      <c r="AN230" s="110" t="s">
        <v>293</v>
      </c>
      <c r="AO230" s="106" t="s">
        <v>304</v>
      </c>
      <c r="AP230" s="106" t="b">
        <v>0</v>
      </c>
      <c r="AQ230" s="110" t="s">
        <v>292</v>
      </c>
      <c r="AR230" s="106" t="s">
        <v>493</v>
      </c>
      <c r="AS230" s="106">
        <v>0</v>
      </c>
      <c r="AT230" s="106">
        <v>0</v>
      </c>
      <c r="AU230" s="106"/>
      <c r="AV230" s="106"/>
      <c r="AW230" s="106"/>
      <c r="AX230" s="106"/>
      <c r="AY230" s="106"/>
      <c r="AZ230" s="106"/>
      <c r="BA230" s="106"/>
      <c r="BB230" s="106"/>
      <c r="BC230" s="106">
        <v>1</v>
      </c>
      <c r="BD230" s="79" t="str">
        <f>REPLACE(INDEX(GroupVertices[Group],MATCH(Edges37[[#This Row],[Vertex 1]],GroupVertices[Vertex],0)),1,1,"")</f>
        <v>3</v>
      </c>
      <c r="BE230" s="79" t="str">
        <f>REPLACE(INDEX(GroupVertices[Group],MATCH(Edges37[[#This Row],[Vertex 2]],GroupVertices[Vertex],0)),1,1,"")</f>
        <v>1</v>
      </c>
      <c r="BF230" s="48"/>
      <c r="BG230" s="49"/>
      <c r="BH230" s="48"/>
      <c r="BI230" s="49"/>
      <c r="BJ230" s="48"/>
      <c r="BK230" s="49"/>
      <c r="BL230" s="48"/>
      <c r="BM230" s="49"/>
      <c r="BN230" s="48"/>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allowBlank="1" showInputMessage="1" showErrorMessage="1" promptTitle="Vertex 2 Name" prompt="Enter the name of the edge's second vertex." sqref="B3:B230"/>
    <dataValidation allowBlank="1" showInputMessage="1" showErrorMessage="1" promptTitle="Vertex 1 Name" prompt="Enter the name of the edge's first vertex." sqref="A3:A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Color" prompt="To select an optional edge color, right-click and select Select Color on the right-click menu." sqref="C3:C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ErrorMessage="1" sqref="N2:N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s>
  <hyperlinks>
    <hyperlink ref="R3" r:id="rId1" display="https://nodexlgraphgallery.org/Pages/Graph.aspx?graphID=213991"/>
    <hyperlink ref="R4" r:id="rId2" display="https://nodexlgraphgallery.org/Pages/Graph.aspx?graphID=213991"/>
    <hyperlink ref="R5" r:id="rId3" display="https://nodexlgraphgallery.org/Pages/Graph.aspx?graphID=213991"/>
    <hyperlink ref="R6" r:id="rId4" display="https://nodexlgraphgallery.org/Pages/Graph.aspx?graphID=213991"/>
    <hyperlink ref="R7" r:id="rId5" display="https://nodexlgraphgallery.org/Pages/Graph.aspx?graphID=213991"/>
    <hyperlink ref="R8" r:id="rId6" display="https://nodexlgraphgallery.org/Pages/Graph.aspx?graphID=213991"/>
    <hyperlink ref="R9" r:id="rId7" display="https://nodexlgraphgallery.org/Pages/Graph.aspx?graphID=213991"/>
    <hyperlink ref="R10" r:id="rId8" display="https://nodexlgraphgallery.org/Pages/Graph.aspx?graphID=213991"/>
    <hyperlink ref="R11" r:id="rId9" display="https://nodexlgraphgallery.org/Pages/Graph.aspx?graphID=213991"/>
    <hyperlink ref="R12" r:id="rId10" display="https://nodexlgraphgallery.org/Pages/Graph.aspx?graphID=213991"/>
    <hyperlink ref="R13" r:id="rId11" display="https://nodexlgraphgallery.org/Pages/Graph.aspx?graphID=213991"/>
    <hyperlink ref="R14" r:id="rId12" display="https://twitter.com/SocMedHE/status/1187281626537086977"/>
    <hyperlink ref="R15" r:id="rId13" display="https://www.edgehill.ac.uk/clt/centre-learning-teaching-clt/conferences-and-events/"/>
    <hyperlink ref="R45" r:id="rId14" display="https://twitter.com/melhayward/status/1190927698148941824"/>
    <hyperlink ref="R66" r:id="rId15" display="https://store.edgehill.ac.uk/conferences-and-events/conferences/conferences/the-social-media-for-learning-in-higher-education-conference-thursday-19th-december-2019"/>
    <hyperlink ref="R77" r:id="rId16" display="https://www.edgehill.ac.uk/clt/conference-2014/social-media-for-learning-in-higher-education-conference-2019/"/>
    <hyperlink ref="R80" r:id="rId17" display="https://twitter.com/RKChallen/status/1194936055537000449"/>
    <hyperlink ref="R82" r:id="rId18" display="https://nodexlgraphgallery.org/Pages/Graph.aspx?graphID=213991"/>
    <hyperlink ref="R86" r:id="rId19" display="https://nodexlgraphgallery.org/Pages/Graph.aspx?graphID=213991"/>
    <hyperlink ref="R87" r:id="rId20" display="https://nodexlgraphgallery.org/Pages/Graph.aspx?graphID=213991"/>
    <hyperlink ref="R91" r:id="rId21" display="https://nodexlgraphgallery.org/Pages/Graph.aspx?graphID=213991"/>
    <hyperlink ref="R92" r:id="rId22" display="https://nodexlgraphgallery.org/Pages/Graph.aspx?graphID=213991"/>
    <hyperlink ref="R93" r:id="rId23" display="https://nodexlgraphgallery.org/Pages/Graph.aspx?graphID=213991"/>
    <hyperlink ref="R94" r:id="rId24" display="https://nodexlgraphgallery.org/Pages/Graph.aspx?graphID=213991"/>
    <hyperlink ref="R95" r:id="rId25" display="https://www.edgehill.ac.uk/clt/conference-2014/social-media-for-learning-in-higher-education-conference-2019/?tab=submit-your-proposal-here"/>
    <hyperlink ref="R96" r:id="rId26" display="https://www.edgehill.ac.uk/clt/conference-2014/social-media-for-learning-in-higher-education-conference-2019/?tab=submit-your-proposal-here"/>
    <hyperlink ref="R101" r:id="rId27" display="https://nodexlgraphgallery.org/Pages/Graph.aspx?graphID=213991"/>
    <hyperlink ref="R106" r:id="rId28" display="https://nodexlgraphgallery.org/Pages/Graph.aspx?graphID=213991"/>
    <hyperlink ref="R108" r:id="rId29" display="https://twitter.com/SocMedHE/status/1187281626537086977"/>
    <hyperlink ref="R109" r:id="rId30" display="https://www.edgehill.ac.uk/clt/conference-2014/social-media-for-learning-in-higher-education-conference-2019/"/>
    <hyperlink ref="R110" r:id="rId31" display="https://www.edgehill.ac.uk/clt/conference-2014/social-media-for-learning-in-higher-education-conference-2019/"/>
    <hyperlink ref="R111" r:id="rId32" display="https://store.edgehill.ac.uk/conferences-and-events/conferences/conferences/the-social-media-for-learning-in-higher-education-conference-thursday-19th-december-2019"/>
    <hyperlink ref="R112" r:id="rId33" display="https://twitter.com/RKChallen/status/1194936044967387136"/>
    <hyperlink ref="R113" r:id="rId34" display="https://nodexlgraphgallery.org/Pages/Graph.aspx?graphID=213991"/>
    <hyperlink ref="R118" r:id="rId35" display="https://www.edgehill.ac.uk/clt/conference-2014/social-media-for-learning-in-higher-education-conference-2019/?utm_content=bufferbef73&amp;utm_medium=social&amp;utm_source=twitter.com&amp;utm_campaign=buffer"/>
    <hyperlink ref="U48" r:id="rId36" display="https://pbs.twimg.com/media/EIocxGYXsAEBPMX.jpg"/>
    <hyperlink ref="U50" r:id="rId37" display="https://pbs.twimg.com/media/EIocxGYXsAEBPMX.jpg"/>
    <hyperlink ref="U51" r:id="rId38" display="https://pbs.twimg.com/media/EIocxGYXsAEBPMX.jpg"/>
    <hyperlink ref="U52" r:id="rId39" display="https://pbs.twimg.com/media/EIocxGYXsAEBPMX.jpg"/>
    <hyperlink ref="U53" r:id="rId40" display="https://pbs.twimg.com/media/EIocxGYXsAEBPMX.jpg"/>
    <hyperlink ref="U54" r:id="rId41" display="https://pbs.twimg.com/media/EIocxGYXsAEBPMX.jpg"/>
    <hyperlink ref="U66" r:id="rId42" display="https://pbs.twimg.com/media/EJVr9JQWkAMBJag.png"/>
    <hyperlink ref="U109" r:id="rId43" display="https://pbs.twimg.com/media/EJPOh7cW4AAML-W.png"/>
    <hyperlink ref="U110" r:id="rId44" display="https://pbs.twimg.com/media/EJQJPuuWwAAlLZZ.png"/>
    <hyperlink ref="U111" r:id="rId45" display="https://pbs.twimg.com/media/EJVr9JQWkAMBJag.png"/>
    <hyperlink ref="U118" r:id="rId46" display="https://pbs.twimg.com/media/EJV7h-yX0AEhMHV.jpg"/>
    <hyperlink ref="V3" r:id="rId47" display="http://pbs.twimg.com/profile_images/1850681547/course_wordle_normal.PNG"/>
    <hyperlink ref="V4" r:id="rId48" display="http://pbs.twimg.com/profile_images/1850681547/course_wordle_normal.PNG"/>
    <hyperlink ref="V5" r:id="rId49" display="http://pbs.twimg.com/profile_images/1850681547/course_wordle_normal.PNG"/>
    <hyperlink ref="V6" r:id="rId50" display="http://pbs.twimg.com/profile_images/1850681547/course_wordle_normal.PNG"/>
    <hyperlink ref="V7" r:id="rId51" display="http://pbs.twimg.com/profile_images/1850681547/course_wordle_normal.PNG"/>
    <hyperlink ref="V8" r:id="rId52" display="http://pbs.twimg.com/profile_images/1850681547/course_wordle_normal.PNG"/>
    <hyperlink ref="V9" r:id="rId53" display="http://pbs.twimg.com/profile_images/1850681547/course_wordle_normal.PNG"/>
    <hyperlink ref="V10" r:id="rId54" display="http://pbs.twimg.com/profile_images/1850681547/course_wordle_normal.PNG"/>
    <hyperlink ref="V11" r:id="rId55" display="http://pbs.twimg.com/profile_images/1850681547/course_wordle_normal.PNG"/>
    <hyperlink ref="V12" r:id="rId56" display="http://pbs.twimg.com/profile_images/1850681547/course_wordle_normal.PNG"/>
    <hyperlink ref="V13" r:id="rId57" display="http://pbs.twimg.com/profile_images/1850681547/course_wordle_normal.PNG"/>
    <hyperlink ref="V14" r:id="rId58" display="http://pbs.twimg.com/profile_images/1850681547/course_wordle_normal.PNG"/>
    <hyperlink ref="V15" r:id="rId59" display="http://pbs.twimg.com/profile_images/1850681547/course_wordle_normal.PNG"/>
    <hyperlink ref="V16" r:id="rId60" display="http://pbs.twimg.com/profile_images/890263311765340162/0FV-rf2__normal.jpg"/>
    <hyperlink ref="V17" r:id="rId61" display="http://pbs.twimg.com/profile_images/890263311765340162/0FV-rf2__normal.jpg"/>
    <hyperlink ref="V18" r:id="rId62" display="http://pbs.twimg.com/profile_images/1149448287667314689/la9ljH4e_normal.jpg"/>
    <hyperlink ref="V19" r:id="rId63" display="http://pbs.twimg.com/profile_images/1149448287667314689/la9ljH4e_normal.jpg"/>
    <hyperlink ref="V20" r:id="rId64" display="http://pbs.twimg.com/profile_images/924387507072131073/nFTEbQzK_normal.jpg"/>
    <hyperlink ref="V21" r:id="rId65" display="http://pbs.twimg.com/profile_images/924387507072131073/nFTEbQzK_normal.jpg"/>
    <hyperlink ref="V22" r:id="rId66" display="http://pbs.twimg.com/profile_images/1187126428653047809/GARFFNrI_normal.jpg"/>
    <hyperlink ref="V23" r:id="rId67" display="http://pbs.twimg.com/profile_images/1187126428653047809/GARFFNrI_normal.jpg"/>
    <hyperlink ref="V24" r:id="rId68" display="http://pbs.twimg.com/profile_images/976468361868730368/q8SSX7xY_normal.jpg"/>
    <hyperlink ref="V25" r:id="rId69" display="http://pbs.twimg.com/profile_images/976468361868730368/q8SSX7xY_normal.jpg"/>
    <hyperlink ref="V26" r:id="rId70" display="http://pbs.twimg.com/profile_images/1059750498163703808/EKoyKkrI_normal.jpg"/>
    <hyperlink ref="V27" r:id="rId71" display="http://pbs.twimg.com/profile_images/1059750498163703808/EKoyKkrI_normal.jpg"/>
    <hyperlink ref="V28" r:id="rId72" display="http://pbs.twimg.com/profile_images/1156863293828534272/IfKckWAd_normal.jpg"/>
    <hyperlink ref="V29" r:id="rId73" display="http://pbs.twimg.com/profile_images/1156863293828534272/IfKckWAd_normal.jpg"/>
    <hyperlink ref="V30" r:id="rId74" display="http://pbs.twimg.com/profile_images/1173330403475828737/d7clMgmt_normal.jpg"/>
    <hyperlink ref="V31" r:id="rId75" display="http://pbs.twimg.com/profile_images/1173330403475828737/d7clMgmt_normal.jpg"/>
    <hyperlink ref="V32" r:id="rId76" display="http://pbs.twimg.com/profile_images/1173330403475828737/d7clMgmt_normal.jpg"/>
    <hyperlink ref="V33" r:id="rId77" display="http://pbs.twimg.com/profile_images/1173330403475828737/d7clMgmt_normal.jpg"/>
    <hyperlink ref="V34" r:id="rId78" display="http://pbs.twimg.com/profile_images/3230210603/cfc48af828b67bcb8c8f75f46701f929_normal.jpeg"/>
    <hyperlink ref="V35" r:id="rId79" display="http://pbs.twimg.com/profile_images/3230210603/cfc48af828b67bcb8c8f75f46701f929_normal.jpeg"/>
    <hyperlink ref="V36" r:id="rId80" display="http://pbs.twimg.com/profile_images/3230210603/cfc48af828b67bcb8c8f75f46701f929_normal.jpeg"/>
    <hyperlink ref="V37" r:id="rId81" display="http://pbs.twimg.com/profile_images/3230210603/cfc48af828b67bcb8c8f75f46701f929_normal.jpeg"/>
    <hyperlink ref="V38" r:id="rId82" display="http://pbs.twimg.com/profile_images/934543152861589505/yPZfYsDw_normal.jpg"/>
    <hyperlink ref="V39" r:id="rId83" display="http://pbs.twimg.com/profile_images/934543152861589505/yPZfYsDw_normal.jpg"/>
    <hyperlink ref="V40" r:id="rId84" display="http://pbs.twimg.com/profile_images/1064628081363742721/NVh24-lS_normal.jpg"/>
    <hyperlink ref="V41" r:id="rId85" display="http://pbs.twimg.com/profile_images/1064628081363742721/NVh24-lS_normal.jpg"/>
    <hyperlink ref="V42" r:id="rId86" display="http://pbs.twimg.com/profile_images/1176820487457894400/WkvX3c3X_normal.png"/>
    <hyperlink ref="V43" r:id="rId87" display="http://pbs.twimg.com/profile_images/1176820487457894400/WkvX3c3X_normal.png"/>
    <hyperlink ref="V44" r:id="rId88" display="http://pbs.twimg.com/profile_images/878517414471897088/4UzVqIN1_normal.jpg"/>
    <hyperlink ref="V45" r:id="rId89" display="http://pbs.twimg.com/profile_images/847763097796452353/va0rEOzL_normal.jpg"/>
    <hyperlink ref="V46" r:id="rId90" display="http://pbs.twimg.com/profile_images/878517414471897088/4UzVqIN1_normal.jpg"/>
    <hyperlink ref="V47" r:id="rId91" display="http://pbs.twimg.com/profile_images/878517414471897088/4UzVqIN1_normal.jpg"/>
    <hyperlink ref="V48" r:id="rId92" display="https://pbs.twimg.com/media/EIocxGYXsAEBPMX.jpg"/>
    <hyperlink ref="V49" r:id="rId93" display="http://pbs.twimg.com/profile_images/915596670959783936/8Hysdkh__normal.jpg"/>
    <hyperlink ref="V50" r:id="rId94" display="https://pbs.twimg.com/media/EIocxGYXsAEBPMX.jpg"/>
    <hyperlink ref="V51" r:id="rId95" display="https://pbs.twimg.com/media/EIocxGYXsAEBPMX.jpg"/>
    <hyperlink ref="V52" r:id="rId96" display="https://pbs.twimg.com/media/EIocxGYXsAEBPMX.jpg"/>
    <hyperlink ref="V53" r:id="rId97" display="https://pbs.twimg.com/media/EIocxGYXsAEBPMX.jpg"/>
    <hyperlink ref="V54" r:id="rId98" display="https://pbs.twimg.com/media/EIocxGYXsAEBPMX.jpg"/>
    <hyperlink ref="V55" r:id="rId99" display="http://pbs.twimg.com/profile_images/862616430835097601/2ki8W-6__normal.jpg"/>
    <hyperlink ref="V56" r:id="rId100" display="http://pbs.twimg.com/profile_images/862616430835097601/2ki8W-6__normal.jpg"/>
    <hyperlink ref="V57" r:id="rId101" display="http://pbs.twimg.com/profile_images/862616430835097601/2ki8W-6__normal.jpg"/>
    <hyperlink ref="V58" r:id="rId102" display="http://pbs.twimg.com/profile_images/862616430835097601/2ki8W-6__normal.jpg"/>
    <hyperlink ref="V59" r:id="rId103" display="http://pbs.twimg.com/profile_images/862616430835097601/2ki8W-6__normal.jpg"/>
    <hyperlink ref="V60" r:id="rId104" display="http://pbs.twimg.com/profile_images/862616430835097601/2ki8W-6__normal.jpg"/>
    <hyperlink ref="V61" r:id="rId105" display="http://pbs.twimg.com/profile_images/862616430835097601/2ki8W-6__normal.jpg"/>
    <hyperlink ref="V62" r:id="rId106" display="http://pbs.twimg.com/profile_images/1193890852000673793/7tTW8VtU_normal.jpg"/>
    <hyperlink ref="V63" r:id="rId107" display="http://pbs.twimg.com/profile_images/1193890852000673793/7tTW8VtU_normal.jpg"/>
    <hyperlink ref="V64" r:id="rId108" display="http://pbs.twimg.com/profile_images/1193890852000673793/7tTW8VtU_normal.jpg"/>
    <hyperlink ref="V65" r:id="rId109" display="http://pbs.twimg.com/profile_images/1193890852000673793/7tTW8VtU_normal.jpg"/>
    <hyperlink ref="V66" r:id="rId110" display="https://pbs.twimg.com/media/EJVr9JQWkAMBJag.png"/>
    <hyperlink ref="V67" r:id="rId111" display="http://pbs.twimg.com/profile_images/832657387660009473/C5MRwE0Y_normal.jpg"/>
    <hyperlink ref="V68" r:id="rId112" display="http://pbs.twimg.com/profile_images/832657387660009473/C5MRwE0Y_normal.jpg"/>
    <hyperlink ref="V69" r:id="rId113" display="http://pbs.twimg.com/profile_images/832657387660009473/C5MRwE0Y_normal.jpg"/>
    <hyperlink ref="V70" r:id="rId114" display="http://pbs.twimg.com/profile_images/832657387660009473/C5MRwE0Y_normal.jpg"/>
    <hyperlink ref="V71" r:id="rId115" display="http://pbs.twimg.com/profile_images/832657387660009473/C5MRwE0Y_normal.jpg"/>
    <hyperlink ref="V72" r:id="rId116" display="http://pbs.twimg.com/profile_images/832657387660009473/C5MRwE0Y_normal.jpg"/>
    <hyperlink ref="V73" r:id="rId117" display="http://pbs.twimg.com/profile_images/832657387660009473/C5MRwE0Y_normal.jpg"/>
    <hyperlink ref="V74" r:id="rId118" display="http://pbs.twimg.com/profile_images/832657387660009473/C5MRwE0Y_normal.jpg"/>
    <hyperlink ref="V75" r:id="rId119" display="http://pbs.twimg.com/profile_images/832657387660009473/C5MRwE0Y_normal.jpg"/>
    <hyperlink ref="V76" r:id="rId120" display="http://pbs.twimg.com/profile_images/832657387660009473/C5MRwE0Y_normal.jpg"/>
    <hyperlink ref="V77" r:id="rId121" display="http://pbs.twimg.com/profile_images/832657387660009473/C5MRwE0Y_normal.jpg"/>
    <hyperlink ref="V78" r:id="rId122" display="http://pbs.twimg.com/profile_images/1193890852000673793/7tTW8VtU_normal.jpg"/>
    <hyperlink ref="V79" r:id="rId123" display="http://pbs.twimg.com/profile_images/1193890852000673793/7tTW8VtU_normal.jpg"/>
    <hyperlink ref="V80" r:id="rId124" display="http://pbs.twimg.com/profile_images/1193890852000673793/7tTW8VtU_normal.jpg"/>
    <hyperlink ref="V81" r:id="rId125" display="http://pbs.twimg.com/profile_images/1030813591748964352/SK1WVieR_normal.jpg"/>
    <hyperlink ref="V82" r:id="rId126" display="http://pbs.twimg.com/profile_images/707234049144840195/oOSySzdy_normal.jpg"/>
    <hyperlink ref="V83" r:id="rId127" display="http://pbs.twimg.com/profile_images/915596670959783936/8Hysdkh__normal.jpg"/>
    <hyperlink ref="V84" r:id="rId128" display="http://pbs.twimg.com/profile_images/915596670959783936/8Hysdkh__normal.jpg"/>
    <hyperlink ref="V85" r:id="rId129" display="http://pbs.twimg.com/profile_images/915596670959783936/8Hysdkh__normal.jpg"/>
    <hyperlink ref="V86" r:id="rId130" display="http://pbs.twimg.com/profile_images/707234049144840195/oOSySzdy_normal.jpg"/>
    <hyperlink ref="V87" r:id="rId131" display="http://pbs.twimg.com/profile_images/707234049144840195/oOSySzdy_normal.jpg"/>
    <hyperlink ref="V88" r:id="rId132" display="http://pbs.twimg.com/profile_images/1047122314276614144/XdsZ7BKr_normal.jpg"/>
    <hyperlink ref="V89" r:id="rId133" display="http://pbs.twimg.com/profile_images/1047122314276614144/XdsZ7BKr_normal.jpg"/>
    <hyperlink ref="V90" r:id="rId134" display="http://pbs.twimg.com/profile_images/1047122314276614144/XdsZ7BKr_normal.jpg"/>
    <hyperlink ref="V91" r:id="rId135" display="http://pbs.twimg.com/profile_images/707234049144840195/oOSySzdy_normal.jpg"/>
    <hyperlink ref="V92" r:id="rId136" display="http://pbs.twimg.com/profile_images/707234049144840195/oOSySzdy_normal.jpg"/>
    <hyperlink ref="V93" r:id="rId137" display="http://pbs.twimg.com/profile_images/707234049144840195/oOSySzdy_normal.jpg"/>
    <hyperlink ref="V94" r:id="rId138" display="http://pbs.twimg.com/profile_images/707234049144840195/oOSySzdy_normal.jpg"/>
    <hyperlink ref="V95" r:id="rId139" display="http://pbs.twimg.com/profile_images/878517414471897088/4UzVqIN1_normal.jpg"/>
    <hyperlink ref="V96" r:id="rId140" display="http://pbs.twimg.com/profile_images/878517414471897088/4UzVqIN1_normal.jpg"/>
    <hyperlink ref="V97" r:id="rId141" display="http://pbs.twimg.com/profile_images/878517414471897088/4UzVqIN1_normal.jpg"/>
    <hyperlink ref="V98" r:id="rId142" display="http://pbs.twimg.com/profile_images/878517414471897088/4UzVqIN1_normal.jpg"/>
    <hyperlink ref="V99" r:id="rId143" display="http://pbs.twimg.com/profile_images/878517414471897088/4UzVqIN1_normal.jpg"/>
    <hyperlink ref="V100" r:id="rId144" display="http://pbs.twimg.com/profile_images/878517414471897088/4UzVqIN1_normal.jpg"/>
    <hyperlink ref="V101" r:id="rId145" display="http://pbs.twimg.com/profile_images/707234049144840195/oOSySzdy_normal.jpg"/>
    <hyperlink ref="V102" r:id="rId146" display="http://pbs.twimg.com/profile_images/707234049144840195/oOSySzdy_normal.jpg"/>
    <hyperlink ref="V103" r:id="rId147" display="http://pbs.twimg.com/profile_images/707234049144840195/oOSySzdy_normal.jpg"/>
    <hyperlink ref="V104" r:id="rId148" display="http://pbs.twimg.com/profile_images/1169988780637528064/ZfOi1CD8_normal.jpg"/>
    <hyperlink ref="V105" r:id="rId149" display="http://pbs.twimg.com/profile_images/1169988780637528064/ZfOi1CD8_normal.jpg"/>
    <hyperlink ref="V106" r:id="rId150" display="http://pbs.twimg.com/profile_images/707234049144840195/oOSySzdy_normal.jpg"/>
    <hyperlink ref="V107" r:id="rId151" display="http://pbs.twimg.com/profile_images/707234049144840195/oOSySzdy_normal.jpg"/>
    <hyperlink ref="V108" r:id="rId152" display="http://pbs.twimg.com/profile_images/1193890852000673793/7tTW8VtU_normal.jpg"/>
    <hyperlink ref="V109" r:id="rId153" display="https://pbs.twimg.com/media/EJPOh7cW4AAML-W.png"/>
    <hyperlink ref="V110" r:id="rId154" display="https://pbs.twimg.com/media/EJQJPuuWwAAlLZZ.png"/>
    <hyperlink ref="V111" r:id="rId155" display="https://pbs.twimg.com/media/EJVr9JQWkAMBJag.png"/>
    <hyperlink ref="V112" r:id="rId156" display="http://pbs.twimg.com/profile_images/1193890852000673793/7tTW8VtU_normal.jpg"/>
    <hyperlink ref="V113" r:id="rId157" display="http://pbs.twimg.com/profile_images/707234049144840195/oOSySzdy_normal.jpg"/>
    <hyperlink ref="V114" r:id="rId158" display="http://pbs.twimg.com/profile_images/707234049144840195/oOSySzdy_normal.jpg"/>
    <hyperlink ref="V115" r:id="rId159" display="http://pbs.twimg.com/profile_images/707234049144840195/oOSySzdy_normal.jpg"/>
    <hyperlink ref="V116" r:id="rId160" display="http://pbs.twimg.com/profile_images/707234049144840195/oOSySzdy_normal.jpg"/>
    <hyperlink ref="V117" r:id="rId161" display="http://pbs.twimg.com/profile_images/707234049144840195/oOSySzdy_normal.jpg"/>
    <hyperlink ref="V118" r:id="rId162" display="https://pbs.twimg.com/media/EJV7h-yX0AEhMHV.jpg"/>
    <hyperlink ref="Z3" r:id="rId163" display="https://twitter.com/uoncomputing/status/1193103541772148736"/>
    <hyperlink ref="Z4" r:id="rId164" display="https://twitter.com/uoncomputing/status/1193103541772148736"/>
    <hyperlink ref="Z5" r:id="rId165" display="https://twitter.com/uoncomputing/status/1193103541772148736"/>
    <hyperlink ref="Z6" r:id="rId166" display="https://twitter.com/uoncomputing/status/1193103541772148736"/>
    <hyperlink ref="Z7" r:id="rId167" display="https://twitter.com/uoncomputing/status/1193103541772148736"/>
    <hyperlink ref="Z8" r:id="rId168" display="https://twitter.com/uoncomputing/status/1193103541772148736"/>
    <hyperlink ref="Z9" r:id="rId169" display="https://twitter.com/uoncomputing/status/1193103541772148736"/>
    <hyperlink ref="Z10" r:id="rId170" display="https://twitter.com/uoncomputing/status/1193103541772148736"/>
    <hyperlink ref="Z11" r:id="rId171" display="https://twitter.com/uoncomputing/status/1193103541772148736"/>
    <hyperlink ref="Z12" r:id="rId172" display="https://twitter.com/uoncomputing/status/1193103541772148736"/>
    <hyperlink ref="Z13" r:id="rId173" display="https://twitter.com/uoncomputing/status/1193103541772148736"/>
    <hyperlink ref="Z14" r:id="rId174" display="https://twitter.com/uoncomputing/status/1193105651741995008"/>
    <hyperlink ref="Z15" r:id="rId175" display="https://twitter.com/uoncomputing/status/1193106300110082048"/>
    <hyperlink ref="Z16" r:id="rId176" display="https://twitter.com/cwaterhouse_e/status/1194544576473767936"/>
    <hyperlink ref="Z17" r:id="rId177" display="https://twitter.com/cwaterhouse_e/status/1194544576473767936"/>
    <hyperlink ref="Z18" r:id="rId178" display="https://twitter.com/jonnygucks/status/1194590777147580416"/>
    <hyperlink ref="Z19" r:id="rId179" display="https://twitter.com/jonnygucks/status/1194590777147580416"/>
    <hyperlink ref="Z20" r:id="rId180" display="https://twitter.com/danniedge/status/1194591838969171969"/>
    <hyperlink ref="Z21" r:id="rId181" display="https://twitter.com/danniedge/status/1194591838969171969"/>
    <hyperlink ref="Z22" r:id="rId182" display="https://twitter.com/medicinegov/status/1194603543996571648"/>
    <hyperlink ref="Z23" r:id="rId183" display="https://twitter.com/medicinegov/status/1194603543996571648"/>
    <hyperlink ref="Z24" r:id="rId184" display="https://twitter.com/esht_pathology/status/1194604632871522308"/>
    <hyperlink ref="Z25" r:id="rId185" display="https://twitter.com/esht_pathology/status/1194604632871522308"/>
    <hyperlink ref="Z26" r:id="rId186" display="https://twitter.com/ntutilt/status/1194607278487457792"/>
    <hyperlink ref="Z27" r:id="rId187" display="https://twitter.com/ntutilt/status/1194607278487457792"/>
    <hyperlink ref="Z28" r:id="rId188" display="https://twitter.com/nusratmedicine/status/1194610782249660422"/>
    <hyperlink ref="Z29" r:id="rId189" display="https://twitter.com/nusratmedicine/status/1194610782249660422"/>
    <hyperlink ref="Z30" r:id="rId190" display="https://twitter.com/livinginhope/status/1194547597945573376"/>
    <hyperlink ref="Z31" r:id="rId191" display="https://twitter.com/livinginhope/status/1194547597945573376"/>
    <hyperlink ref="Z32" r:id="rId192" display="https://twitter.com/livinginhope/status/1194640338511642624"/>
    <hyperlink ref="Z33" r:id="rId193" display="https://twitter.com/livinginhope/status/1194640338511642624"/>
    <hyperlink ref="Z34" r:id="rId194" display="https://twitter.com/neilwithnell/status/1194552541981413378"/>
    <hyperlink ref="Z35" r:id="rId195" display="https://twitter.com/neilwithnell/status/1194552541981413378"/>
    <hyperlink ref="Z36" r:id="rId196" display="https://twitter.com/neilwithnell/status/1194658608757248000"/>
    <hyperlink ref="Z37" r:id="rId197" display="https://twitter.com/neilwithnell/status/1194658608757248000"/>
    <hyperlink ref="Z38" r:id="rId198" display="https://twitter.com/saramursic/status/1194677000620916738"/>
    <hyperlink ref="Z39" r:id="rId199" display="https://twitter.com/saramursic/status/1194677000620916738"/>
    <hyperlink ref="Z40" r:id="rId200" display="https://twitter.com/sarah__wright1/status/1194678316118269953"/>
    <hyperlink ref="Z41" r:id="rId201" display="https://twitter.com/sarah__wright1/status/1194678316118269953"/>
    <hyperlink ref="Z42" r:id="rId202" display="https://twitter.com/jesslsainsbury/status/1194704101067673600"/>
    <hyperlink ref="Z43" r:id="rId203" display="https://twitter.com/jesslsainsbury/status/1194704101067673600"/>
    <hyperlink ref="Z44" r:id="rId204" display="https://twitter.com/sfaulknerpando/status/1194736225338494976"/>
    <hyperlink ref="Z45" r:id="rId205" display="https://twitter.com/melhayward/status/1190930770044563456"/>
    <hyperlink ref="Z46" r:id="rId206" display="https://twitter.com/sfaulknerpando/status/1194736225338494976"/>
    <hyperlink ref="Z47" r:id="rId207" display="https://twitter.com/sfaulknerpando/status/1194736248004456448"/>
    <hyperlink ref="Z48" r:id="rId208" display="https://twitter.com/debbaff/status/1191796686202556416"/>
    <hyperlink ref="Z49" r:id="rId209" display="https://twitter.com/kiusum/status/1194006843250622464"/>
    <hyperlink ref="Z50" r:id="rId210" display="https://twitter.com/debbaff/status/1191796686202556416"/>
    <hyperlink ref="Z51" r:id="rId211" display="https://twitter.com/debbaff/status/1191796686202556416"/>
    <hyperlink ref="Z52" r:id="rId212" display="https://twitter.com/debbaff/status/1191796686202556416"/>
    <hyperlink ref="Z53" r:id="rId213" display="https://twitter.com/debbaff/status/1191796686202556416"/>
    <hyperlink ref="Z54" r:id="rId214" display="https://twitter.com/debbaff/status/1191796686202556416"/>
    <hyperlink ref="Z55" r:id="rId215" display="https://twitter.com/debbaff/status/1194016720492601344"/>
    <hyperlink ref="Z56" r:id="rId216" display="https://twitter.com/debbaff/status/1194016720492601344"/>
    <hyperlink ref="Z57" r:id="rId217" display="https://twitter.com/debbaff/status/1194016720492601344"/>
    <hyperlink ref="Z58" r:id="rId218" display="https://twitter.com/debbaff/status/1194016720492601344"/>
    <hyperlink ref="Z59" r:id="rId219" display="https://twitter.com/debbaff/status/1194675908847841285"/>
    <hyperlink ref="Z60" r:id="rId220" display="https://twitter.com/debbaff/status/1194675908847841285"/>
    <hyperlink ref="Z61" r:id="rId221" display="https://twitter.com/debbaff/status/1194986734020378624"/>
    <hyperlink ref="Z62" r:id="rId222" display="https://twitter.com/socmedhe/status/1194731255725723653"/>
    <hyperlink ref="Z63" r:id="rId223" display="https://twitter.com/socmedhe/status/1194731255725723653"/>
    <hyperlink ref="Z64" r:id="rId224" display="https://twitter.com/socmedhe/status/1194731255725723653"/>
    <hyperlink ref="Z65" r:id="rId225" display="https://twitter.com/socmedhe/status/1194731255725723653"/>
    <hyperlink ref="Z66" r:id="rId226" display="https://twitter.com/socmedhe/status/1194979980360458240"/>
    <hyperlink ref="Z67" r:id="rId227" display="https://twitter.com/rkchallen/status/1194603694920216576"/>
    <hyperlink ref="Z68" r:id="rId228" display="https://twitter.com/rkchallen/status/1194603694920216576"/>
    <hyperlink ref="Z69" r:id="rId229" display="https://twitter.com/rkchallen/status/1194936044967387136"/>
    <hyperlink ref="Z70" r:id="rId230" display="https://twitter.com/rkchallen/status/1194936046531809281"/>
    <hyperlink ref="Z71" r:id="rId231" display="https://twitter.com/rkchallen/status/1194936047823663105"/>
    <hyperlink ref="Z72" r:id="rId232" display="https://twitter.com/rkchallen/status/1194936048956190720"/>
    <hyperlink ref="Z73" r:id="rId233" display="https://twitter.com/rkchallen/status/1194936050143154176"/>
    <hyperlink ref="Z74" r:id="rId234" display="https://twitter.com/rkchallen/status/1194936051577565184"/>
    <hyperlink ref="Z75" r:id="rId235" display="https://twitter.com/rkchallen/status/1194936053087510529"/>
    <hyperlink ref="Z76" r:id="rId236" display="https://twitter.com/rkchallen/status/1194936054257725440"/>
    <hyperlink ref="Z77" r:id="rId237" display="https://twitter.com/rkchallen/status/1194936055537000449"/>
    <hyperlink ref="Z78" r:id="rId238" display="https://twitter.com/socmedhe/status/1194986902216204288"/>
    <hyperlink ref="Z79" r:id="rId239" display="https://twitter.com/socmedhe/status/1194986928006926341"/>
    <hyperlink ref="Z80" r:id="rId240" display="https://twitter.com/socmedhe/status/1194987879950376960"/>
    <hyperlink ref="Z81" r:id="rId241" display="https://twitter.com/andy_tattersall/status/1194992236490039296"/>
    <hyperlink ref="Z82" r:id="rId242" display="https://twitter.com/scottturneruon/status/1187089731034796032"/>
    <hyperlink ref="Z83" r:id="rId243" display="https://twitter.com/kiusum/status/1194006843250622464"/>
    <hyperlink ref="Z84" r:id="rId244" display="https://twitter.com/kiusum/status/1194006843250622464"/>
    <hyperlink ref="Z85" r:id="rId245" display="https://twitter.com/kiusum/status/1194006843250622464"/>
    <hyperlink ref="Z86" r:id="rId246" display="https://twitter.com/scottturneruon/status/1187089731034796032"/>
    <hyperlink ref="Z87" r:id="rId247" display="https://twitter.com/scottturneruon/status/1187089731034796032"/>
    <hyperlink ref="Z88" r:id="rId248" display="https://twitter.com/nomadwarmachine/status/1187278977725063168"/>
    <hyperlink ref="Z89" r:id="rId249" display="https://twitter.com/nomadwarmachine/status/1194697106147160064"/>
    <hyperlink ref="Z90" r:id="rId250" display="https://twitter.com/nomadwarmachine/status/1194697106147160064"/>
    <hyperlink ref="Z91" r:id="rId251" display="https://twitter.com/scottturneruon/status/1187089731034796032"/>
    <hyperlink ref="Z92" r:id="rId252" display="https://twitter.com/scottturneruon/status/1187089731034796032"/>
    <hyperlink ref="Z93" r:id="rId253" display="https://twitter.com/scottturneruon/status/1187089731034796032"/>
    <hyperlink ref="Z94" r:id="rId254" display="https://twitter.com/scottturneruon/status/1187089731034796032"/>
    <hyperlink ref="Z95" r:id="rId255" display="https://twitter.com/sfaulknerpando/status/1194306027669409794"/>
    <hyperlink ref="Z96" r:id="rId256" display="https://twitter.com/sfaulknerpando/status/1194306027669409794"/>
    <hyperlink ref="Z97" r:id="rId257" display="https://twitter.com/sfaulknerpando/status/1194306286009106432"/>
    <hyperlink ref="Z98" r:id="rId258" display="https://twitter.com/sfaulknerpando/status/1194306286009106432"/>
    <hyperlink ref="Z99" r:id="rId259" display="https://twitter.com/sfaulknerpando/status/1194736225338494976"/>
    <hyperlink ref="Z100" r:id="rId260" display="https://twitter.com/sfaulknerpando/status/1194736248004456448"/>
    <hyperlink ref="Z101" r:id="rId261" display="https://twitter.com/scottturneruon/status/1187089731034796032"/>
    <hyperlink ref="Z102" r:id="rId262" display="https://twitter.com/scottturneruon/status/1194312292856451072"/>
    <hyperlink ref="Z103" r:id="rId263" display="https://twitter.com/scottturneruon/status/1194312292856451072"/>
    <hyperlink ref="Z104" r:id="rId264" display="https://twitter.com/suebecks/status/1194741273829265408"/>
    <hyperlink ref="Z105" r:id="rId265" display="https://twitter.com/suebecks/status/1194741273829265408"/>
    <hyperlink ref="Z106" r:id="rId266" display="https://twitter.com/scottturneruon/status/1187089731034796032"/>
    <hyperlink ref="Z107" r:id="rId267" display="https://twitter.com/scottturneruon/status/1194312292856451072"/>
    <hyperlink ref="Z108" r:id="rId268" display="https://twitter.com/socmedhe/status/1190178093027254272"/>
    <hyperlink ref="Z109" r:id="rId269" display="https://twitter.com/socmedhe/status/1194525414967926785"/>
    <hyperlink ref="Z110" r:id="rId270" display="https://twitter.com/socmedhe/status/1194589972856295425"/>
    <hyperlink ref="Z111" r:id="rId271" display="https://twitter.com/socmedhe/status/1194979980360458240"/>
    <hyperlink ref="Z112" r:id="rId272" display="https://twitter.com/socmedhe/status/1194985760396578816"/>
    <hyperlink ref="Z113" r:id="rId273" display="https://twitter.com/scottturneruon/status/1187089731034796032"/>
    <hyperlink ref="Z114" r:id="rId274" display="https://twitter.com/scottturneruon/status/1194675484795293698"/>
    <hyperlink ref="Z115" r:id="rId275" display="https://twitter.com/scottturneruon/status/1194675523382853633"/>
    <hyperlink ref="Z116" r:id="rId276" display="https://twitter.com/scottturneruon/status/1194675484795293698"/>
    <hyperlink ref="Z117" r:id="rId277" display="https://twitter.com/scottturneruon/status/1194675523382853633"/>
    <hyperlink ref="Z118" r:id="rId278" display="https://twitter.com/scottturneruon/status/1194997101593288704"/>
    <hyperlink ref="BB48" r:id="rId279" display="https://api.twitter.com/1.1/geo/id/381b5744987ae0bd.json"/>
    <hyperlink ref="BB50" r:id="rId280" display="https://api.twitter.com/1.1/geo/id/381b5744987ae0bd.json"/>
    <hyperlink ref="BB51" r:id="rId281" display="https://api.twitter.com/1.1/geo/id/381b5744987ae0bd.json"/>
    <hyperlink ref="BB52" r:id="rId282" display="https://api.twitter.com/1.1/geo/id/381b5744987ae0bd.json"/>
    <hyperlink ref="BB53" r:id="rId283" display="https://api.twitter.com/1.1/geo/id/381b5744987ae0bd.json"/>
    <hyperlink ref="BB54" r:id="rId284" display="https://api.twitter.com/1.1/geo/id/381b5744987ae0bd.json"/>
    <hyperlink ref="R119" r:id="rId285" display="https://twitter.com/SocMedHE/status/1194589972856295425"/>
    <hyperlink ref="R120" r:id="rId286" display="https://twitter.com/SocMedHE/status/1194589972856295425"/>
    <hyperlink ref="R121" r:id="rId287" display="https://twitter.com/SocMedHE/status/1194589972856295425"/>
    <hyperlink ref="R122" r:id="rId288" display="https://twitter.com/KiuSum/status/1156495631411818498"/>
    <hyperlink ref="R123" r:id="rId289" display="https://twitter.com/KiuSum/status/1156495631411818498"/>
    <hyperlink ref="R124" r:id="rId290" display="https://twitter.com/KiuSum/status/1156495631411818498"/>
    <hyperlink ref="R125" r:id="rId291" display="https://twitter.com/KiuSum/status/1156495631411818498"/>
    <hyperlink ref="R127" r:id="rId292" display="https://twitter.com/KiuSum/status/1156495631411818498"/>
    <hyperlink ref="R129" r:id="rId293" display="https://twitter.com/KiuSum/status/1156495631411818498"/>
    <hyperlink ref="R130" r:id="rId294" display="https://twitter.com/ifstnews/status/1156849079181283329?s=19"/>
    <hyperlink ref="R136" r:id="rId295" display="https://twitter.com/ifstnews/status/1156849079181283329?s=19"/>
    <hyperlink ref="R139" r:id="rId296" display="https://twitter.com/KiuSum/status/1176520037672345600?s=19"/>
    <hyperlink ref="R141" r:id="rId297" display="https://twitter.com/KiuSum/status/1179026805673594881?s=19"/>
    <hyperlink ref="R142" r:id="rId298" display="https://twitter.com/KiuSum/status/1179026805673594881?s=19"/>
    <hyperlink ref="R143" r:id="rId299" display="https://twitter.com/uw_gs/status/1179318567898091520?s=19"/>
    <hyperlink ref="R144" r:id="rId300" display="https://twitter.com/uw_gs/status/1179318567898091520?s=19"/>
    <hyperlink ref="R145" r:id="rId301" display="https://twitter.com/uw_gs/status/1179318567898091520?s=19"/>
    <hyperlink ref="R146" r:id="rId302" display="https://twitter.com/KiuSum/status/1156495631411818498"/>
    <hyperlink ref="R147" r:id="rId303" display="https://twitter.com/ifstnews/status/1156849079181283329?s=19"/>
    <hyperlink ref="R151" r:id="rId304" display="https://twitter.com/uw_gs/status/1179318567898091520?s=19"/>
    <hyperlink ref="R157" r:id="rId305" display="https://twitter.com/KiuSum/status/1182289056186687488?s=19"/>
    <hyperlink ref="R158" r:id="rId306" display="https://twitter.com/KiuSum/status/1182289056186687488?s=19"/>
    <hyperlink ref="R159" r:id="rId307" display="https://twitter.com/KiuSum/status/1183671933633777664?s=19"/>
    <hyperlink ref="R160" r:id="rId308" display="https://twitter.com/KiuSum/status/1183671933633777664?s=19"/>
    <hyperlink ref="R161" r:id="rId309" display="https://twitter.com/KiuSum/status/1183671933633777664?s=19"/>
    <hyperlink ref="R162" r:id="rId310" display="https://twitter.com/KiuSum/status/1183671933633777664?s=19"/>
    <hyperlink ref="R163" r:id="rId311" display="https://twitter.com/KiuSum/status/1183671933633777664?s=19"/>
    <hyperlink ref="R166" r:id="rId312" display="https://twitter.com/KiuSum/status/1184809908652433408?s=19"/>
    <hyperlink ref="R170" r:id="rId313" display="https://twitter.com/KiuSum/status/1187046471541108741?s=19"/>
    <hyperlink ref="R172" r:id="rId314" display="https://twitter.com/KiuSum/status/1187046471541108741?s=19"/>
    <hyperlink ref="R173" r:id="rId315" display="https://twitter.com/KiuSum/status/1187737095789563904?s=19"/>
    <hyperlink ref="R174" r:id="rId316" display="https://twitter.com/KiuSum/status/1187737095789563904?s=19"/>
    <hyperlink ref="R176" r:id="rId317" display="https://twitter.com/KiuSum/status/1180117042822881281?s=19"/>
    <hyperlink ref="R177" r:id="rId318" display="https://twitter.com/KiuSum/status/1190251476888764417?s=19"/>
    <hyperlink ref="R179" r:id="rId319" display="https://twitter.com/KiuSum/status/1191290763214303232?s=19"/>
    <hyperlink ref="R180" r:id="rId320" display="https://twitter.com/KiuSum/status/1191770780511752194?s=19"/>
    <hyperlink ref="R181" r:id="rId321" display="https://twitter.com/KiuSum/status/1191297604539371520?s=19"/>
    <hyperlink ref="R182" r:id="rId322" display="https://twitter.com/KiuSum/status/1156495631411818498"/>
    <hyperlink ref="R183" r:id="rId323" display="https://twitter.com/ifstnews/status/1156849079181283329?s=19"/>
    <hyperlink ref="R187" r:id="rId324" display="https://twitter.com/KiuSum/status/1184809908652433408?s=19"/>
    <hyperlink ref="R194" r:id="rId325" display="https://www.edgehill.ac.uk/clt/conference-2014/social-media-for-learning-in-higher-education-conference-2019/"/>
    <hyperlink ref="R195" r:id="rId326" display="https://twitter.com/debbaff/status/1191747986826711041?s=19"/>
    <hyperlink ref="R199" r:id="rId327" display="https://twitter.com/debbaff/status/1191747986826711041?s=19"/>
    <hyperlink ref="R202" r:id="rId328" display="https://twitter.com/KiuSum/status/1177672741153103875?s=19"/>
    <hyperlink ref="R204" r:id="rId329" display="https://twitter.com/debbaff/status/1191747986826711041?s=19"/>
    <hyperlink ref="R206" r:id="rId330" display="https://twitter.com/KiuSum/status/1191290763214303232?s=19"/>
    <hyperlink ref="R207" r:id="rId331" display="https://twitter.com/KiuSum/status/1191645871902990336?s=19"/>
    <hyperlink ref="R208" r:id="rId332" display="https://twitter.com/KiuSum/status/1191770780511752194?s=19"/>
    <hyperlink ref="R209" r:id="rId333" display="https://twitter.com/KiuSum/status/1191690238189604864?s=19"/>
    <hyperlink ref="R210" r:id="rId334" display="https://twitter.com/KiuSum/status/1191696756347678725?s=19"/>
    <hyperlink ref="R211" r:id="rId335" display="https://twitter.com/KiuSum/status/1191297604539371520?s=19"/>
    <hyperlink ref="R212" r:id="rId336" display="https://twitter.com/debbaff/status/1191747986826711041?s=19"/>
    <hyperlink ref="R214" r:id="rId337" display="https://twitter.com/KiuSum/status/1177672741153103875?s=19"/>
    <hyperlink ref="R216" r:id="rId338" display="https://twitter.com/debbaff/status/1191747986826711041?s=19"/>
    <hyperlink ref="R224" r:id="rId339" display="https://twitter.com/KiuSum/status/1181306659127345158?s=19"/>
    <hyperlink ref="R228" r:id="rId340" display="https://twitter.com/KiuSum/status/1189940813201117184?s=19"/>
    <hyperlink ref="R229" r:id="rId341" display="https://twitter.com/debbaff/status/1191747986826711041?s=19"/>
    <hyperlink ref="U126" r:id="rId342" display="https://pbs.twimg.com/media/EEw611-WkAUyoxt.jpg"/>
    <hyperlink ref="U128" r:id="rId343" display="https://pbs.twimg.com/ext_tw_video_thumb/1174608813435052032/pu/img/YHr02rpoeJjar46S.jpg"/>
    <hyperlink ref="U131" r:id="rId344" display="https://pbs.twimg.com/ext_tw_video_thumb/1174608813435052032/pu/img/YHr02rpoeJjar46S.jpg"/>
    <hyperlink ref="U133" r:id="rId345" display="https://pbs.twimg.com/media/EE1iYBmX4AAiTWg.jpg"/>
    <hyperlink ref="U137" r:id="rId346" display="https://pbs.twimg.com/media/EEw611-WkAUyoxt.jpg"/>
    <hyperlink ref="U140" r:id="rId347" display="https://pbs.twimg.com/media/EFs-05zWkAAepk8.jpg"/>
    <hyperlink ref="U148" r:id="rId348" display="https://pbs.twimg.com/ext_tw_video_thumb/1174608813435052032/pu/img/YHr02rpoeJjar46S.jpg"/>
    <hyperlink ref="U150" r:id="rId349" display="https://pbs.twimg.com/media/EE1iYBmX4AAiTWg.jpg"/>
    <hyperlink ref="U152" r:id="rId350" display="https://pbs.twimg.com/media/EF4-lHMWsAAtfm6.jpg"/>
    <hyperlink ref="U153" r:id="rId351" display="https://pbs.twimg.com/media/EF4-lHMWsAAtfm6.jpg"/>
    <hyperlink ref="U156" r:id="rId352" display="https://pbs.twimg.com/media/EGiDFWVXkAEcc6-.jpg"/>
    <hyperlink ref="U164" r:id="rId353" display="https://pbs.twimg.com/tweet_video_thumb/EHBZ6o4XUAANJsg.jpg"/>
    <hyperlink ref="U165" r:id="rId354" display="https://pbs.twimg.com/tweet_video_thumb/EHBZ6o4XUAANJsg.jpg"/>
    <hyperlink ref="U167" r:id="rId355" display="https://pbs.twimg.com/media/EHkT6yHXkAAjpDI.jpg"/>
    <hyperlink ref="U168" r:id="rId356" display="https://pbs.twimg.com/media/EHkT6yHXkAAjpDI.jpg"/>
    <hyperlink ref="U169" r:id="rId357" display="https://pbs.twimg.com/media/EHkT6yHXkAAjpDI.jpg"/>
    <hyperlink ref="U171" r:id="rId358" display="https://pbs.twimg.com/media/EFUPygeXYAAsZAk.jpg"/>
    <hyperlink ref="U184" r:id="rId359" display="https://pbs.twimg.com/ext_tw_video_thumb/1174608813435052032/pu/img/YHr02rpoeJjar46S.jpg"/>
    <hyperlink ref="U188" r:id="rId360" display="https://pbs.twimg.com/media/EIrpKdgX0AAXsAt.jpg"/>
    <hyperlink ref="U197" r:id="rId361" display="https://pbs.twimg.com/tweet_video_thumb/EFfvHHhX0AAT33z.jpg"/>
    <hyperlink ref="U198" r:id="rId362" display="https://pbs.twimg.com/tweet_video_thumb/EHBZ6o4XUAANJsg.jpg"/>
    <hyperlink ref="U201" r:id="rId363" display="https://pbs.twimg.com/tweet_video_thumb/EFfvHHhX0AAT33z.jpg"/>
    <hyperlink ref="U203" r:id="rId364" display="https://pbs.twimg.com/tweet_video_thumb/EHBZ6o4XUAANJsg.jpg"/>
    <hyperlink ref="U215" r:id="rId365" display="https://pbs.twimg.com/tweet_video_thumb/EHBZ6o4XUAANJsg.jpg"/>
    <hyperlink ref="U221" r:id="rId366" display="https://pbs.twimg.com/tweet_video_thumb/EFfvHHhX0AAT33z.jpg"/>
    <hyperlink ref="U225" r:id="rId367" display="https://pbs.twimg.com/tweet_video_thumb/EHBZ6o4XUAANJsg.jpg"/>
    <hyperlink ref="U226" r:id="rId368" display="https://pbs.twimg.com/media/EHjnOEFWkAAh8kE.jpg"/>
    <hyperlink ref="U227" r:id="rId369" display="https://pbs.twimg.com/media/EIHyQg2WwAUTA3Z.jpg"/>
    <hyperlink ref="V119" r:id="rId370" display="http://pbs.twimg.com/profile_images/784823806388998144/Xo2ubVym_normal.jpg"/>
    <hyperlink ref="V120" r:id="rId371" display="http://pbs.twimg.com/profile_images/784823806388998144/Xo2ubVym_normal.jpg"/>
    <hyperlink ref="V121" r:id="rId372" display="http://pbs.twimg.com/profile_images/784823806388998144/Xo2ubVym_normal.jpg"/>
    <hyperlink ref="V122" r:id="rId373" display="http://pbs.twimg.com/profile_images/915596670959783936/8Hysdkh__normal.jpg"/>
    <hyperlink ref="V123" r:id="rId374" display="http://pbs.twimg.com/profile_images/915596670959783936/8Hysdkh__normal.jpg"/>
    <hyperlink ref="V124" r:id="rId375" display="http://pbs.twimg.com/profile_images/915596670959783936/8Hysdkh__normal.jpg"/>
    <hyperlink ref="V125" r:id="rId376" display="http://pbs.twimg.com/profile_images/915596670959783936/8Hysdkh__normal.jpg"/>
    <hyperlink ref="V126" r:id="rId377" display="https://pbs.twimg.com/media/EEw611-WkAUyoxt.jpg"/>
    <hyperlink ref="V127" r:id="rId378" display="http://pbs.twimg.com/profile_images/915596670959783936/8Hysdkh__normal.jpg"/>
    <hyperlink ref="V128" r:id="rId379" display="https://pbs.twimg.com/ext_tw_video_thumb/1174608813435052032/pu/img/YHr02rpoeJjar46S.jpg"/>
    <hyperlink ref="V129" r:id="rId380" display="http://pbs.twimg.com/profile_images/915596670959783936/8Hysdkh__normal.jpg"/>
    <hyperlink ref="V130" r:id="rId381" display="http://pbs.twimg.com/profile_images/915596670959783936/8Hysdkh__normal.jpg"/>
    <hyperlink ref="V131" r:id="rId382" display="https://pbs.twimg.com/ext_tw_video_thumb/1174608813435052032/pu/img/YHr02rpoeJjar46S.jpg"/>
    <hyperlink ref="V132" r:id="rId383" display="http://pbs.twimg.com/profile_images/915596670959783936/8Hysdkh__normal.jpg"/>
    <hyperlink ref="V133" r:id="rId384" display="https://pbs.twimg.com/media/EE1iYBmX4AAiTWg.jpg"/>
    <hyperlink ref="V134" r:id="rId385" display="http://pbs.twimg.com/profile_images/915596670959783936/8Hysdkh__normal.jpg"/>
    <hyperlink ref="V135" r:id="rId386" display="http://pbs.twimg.com/profile_images/915596670959783936/8Hysdkh__normal.jpg"/>
    <hyperlink ref="V136" r:id="rId387" display="http://pbs.twimg.com/profile_images/915596670959783936/8Hysdkh__normal.jpg"/>
    <hyperlink ref="V137" r:id="rId388" display="https://pbs.twimg.com/media/EEw611-WkAUyoxt.jpg"/>
    <hyperlink ref="V138" r:id="rId389" display="http://pbs.twimg.com/profile_images/915596670959783936/8Hysdkh__normal.jpg"/>
    <hyperlink ref="V139" r:id="rId390" display="http://pbs.twimg.com/profile_images/915596670959783936/8Hysdkh__normal.jpg"/>
    <hyperlink ref="V140" r:id="rId391" display="https://pbs.twimg.com/media/EFs-05zWkAAepk8.jpg"/>
    <hyperlink ref="V141" r:id="rId392" display="http://pbs.twimg.com/profile_images/915596670959783936/8Hysdkh__normal.jpg"/>
    <hyperlink ref="V142" r:id="rId393" display="http://pbs.twimg.com/profile_images/915596670959783936/8Hysdkh__normal.jpg"/>
    <hyperlink ref="V143" r:id="rId394" display="http://pbs.twimg.com/profile_images/915596670959783936/8Hysdkh__normal.jpg"/>
    <hyperlink ref="V144" r:id="rId395" display="http://pbs.twimg.com/profile_images/915596670959783936/8Hysdkh__normal.jpg"/>
    <hyperlink ref="V145" r:id="rId396" display="http://pbs.twimg.com/profile_images/915596670959783936/8Hysdkh__normal.jpg"/>
    <hyperlink ref="V146" r:id="rId397" display="http://pbs.twimg.com/profile_images/915596670959783936/8Hysdkh__normal.jpg"/>
    <hyperlink ref="V147" r:id="rId398" display="http://pbs.twimg.com/profile_images/915596670959783936/8Hysdkh__normal.jpg"/>
    <hyperlink ref="V148" r:id="rId399" display="https://pbs.twimg.com/ext_tw_video_thumb/1174608813435052032/pu/img/YHr02rpoeJjar46S.jpg"/>
    <hyperlink ref="V149" r:id="rId400" display="http://pbs.twimg.com/profile_images/915596670959783936/8Hysdkh__normal.jpg"/>
    <hyperlink ref="V150" r:id="rId401" display="https://pbs.twimg.com/media/EE1iYBmX4AAiTWg.jpg"/>
    <hyperlink ref="V151" r:id="rId402" display="http://pbs.twimg.com/profile_images/915596670959783936/8Hysdkh__normal.jpg"/>
    <hyperlink ref="V152" r:id="rId403" display="https://pbs.twimg.com/media/EF4-lHMWsAAtfm6.jpg"/>
    <hyperlink ref="V153" r:id="rId404" display="https://pbs.twimg.com/media/EF4-lHMWsAAtfm6.jpg"/>
    <hyperlink ref="V154" r:id="rId405" display="http://pbs.twimg.com/profile_images/915596670959783936/8Hysdkh__normal.jpg"/>
    <hyperlink ref="V155" r:id="rId406" display="http://pbs.twimg.com/profile_images/915596670959783936/8Hysdkh__normal.jpg"/>
    <hyperlink ref="V156" r:id="rId407" display="https://pbs.twimg.com/media/EGiDFWVXkAEcc6-.jpg"/>
    <hyperlink ref="V157" r:id="rId408" display="http://pbs.twimg.com/profile_images/915596670959783936/8Hysdkh__normal.jpg"/>
    <hyperlink ref="V158" r:id="rId409" display="http://pbs.twimg.com/profile_images/915596670959783936/8Hysdkh__normal.jpg"/>
    <hyperlink ref="V159" r:id="rId410" display="http://pbs.twimg.com/profile_images/915596670959783936/8Hysdkh__normal.jpg"/>
    <hyperlink ref="V160" r:id="rId411" display="http://pbs.twimg.com/profile_images/915596670959783936/8Hysdkh__normal.jpg"/>
    <hyperlink ref="V161" r:id="rId412" display="http://pbs.twimg.com/profile_images/915596670959783936/8Hysdkh__normal.jpg"/>
    <hyperlink ref="V162" r:id="rId413" display="http://pbs.twimg.com/profile_images/915596670959783936/8Hysdkh__normal.jpg"/>
    <hyperlink ref="V163" r:id="rId414" display="http://pbs.twimg.com/profile_images/915596670959783936/8Hysdkh__normal.jpg"/>
    <hyperlink ref="V164" r:id="rId415" display="https://pbs.twimg.com/tweet_video_thumb/EHBZ6o4XUAANJsg.jpg"/>
    <hyperlink ref="V165" r:id="rId416" display="https://pbs.twimg.com/tweet_video_thumb/EHBZ6o4XUAANJsg.jpg"/>
    <hyperlink ref="V166" r:id="rId417" display="http://pbs.twimg.com/profile_images/915596670959783936/8Hysdkh__normal.jpg"/>
    <hyperlink ref="V167" r:id="rId418" display="https://pbs.twimg.com/media/EHkT6yHXkAAjpDI.jpg"/>
    <hyperlink ref="V168" r:id="rId419" display="https://pbs.twimg.com/media/EHkT6yHXkAAjpDI.jpg"/>
    <hyperlink ref="V169" r:id="rId420" display="https://pbs.twimg.com/media/EHkT6yHXkAAjpDI.jpg"/>
    <hyperlink ref="V170" r:id="rId421" display="http://pbs.twimg.com/profile_images/915596670959783936/8Hysdkh__normal.jpg"/>
    <hyperlink ref="V171" r:id="rId422" display="https://pbs.twimg.com/media/EFUPygeXYAAsZAk.jpg"/>
    <hyperlink ref="V172" r:id="rId423" display="http://pbs.twimg.com/profile_images/915596670959783936/8Hysdkh__normal.jpg"/>
    <hyperlink ref="V173" r:id="rId424" display="http://pbs.twimg.com/profile_images/915596670959783936/8Hysdkh__normal.jpg"/>
    <hyperlink ref="V174" r:id="rId425" display="http://pbs.twimg.com/profile_images/915596670959783936/8Hysdkh__normal.jpg"/>
    <hyperlink ref="V175" r:id="rId426" display="http://pbs.twimg.com/profile_images/915596670959783936/8Hysdkh__normal.jpg"/>
    <hyperlink ref="V176" r:id="rId427" display="http://pbs.twimg.com/profile_images/915596670959783936/8Hysdkh__normal.jpg"/>
    <hyperlink ref="V177" r:id="rId428" display="http://pbs.twimg.com/profile_images/915596670959783936/8Hysdkh__normal.jpg"/>
    <hyperlink ref="V178" r:id="rId429" display="http://pbs.twimg.com/profile_images/915596670959783936/8Hysdkh__normal.jpg"/>
    <hyperlink ref="V179" r:id="rId430" display="http://pbs.twimg.com/profile_images/915596670959783936/8Hysdkh__normal.jpg"/>
    <hyperlink ref="V180" r:id="rId431" display="http://pbs.twimg.com/profile_images/915596670959783936/8Hysdkh__normal.jpg"/>
    <hyperlink ref="V181" r:id="rId432" display="http://pbs.twimg.com/profile_images/915596670959783936/8Hysdkh__normal.jpg"/>
    <hyperlink ref="V182" r:id="rId433" display="http://pbs.twimg.com/profile_images/915596670959783936/8Hysdkh__normal.jpg"/>
    <hyperlink ref="V183" r:id="rId434" display="http://pbs.twimg.com/profile_images/915596670959783936/8Hysdkh__normal.jpg"/>
    <hyperlink ref="V184" r:id="rId435" display="https://pbs.twimg.com/ext_tw_video_thumb/1174608813435052032/pu/img/YHr02rpoeJjar46S.jpg"/>
    <hyperlink ref="V185" r:id="rId436" display="http://pbs.twimg.com/profile_images/915596670959783936/8Hysdkh__normal.jpg"/>
    <hyperlink ref="V186" r:id="rId437" display="http://pbs.twimg.com/profile_images/915596670959783936/8Hysdkh__normal.jpg"/>
    <hyperlink ref="V187" r:id="rId438" display="http://pbs.twimg.com/profile_images/915596670959783936/8Hysdkh__normal.jpg"/>
    <hyperlink ref="V188" r:id="rId439" display="https://pbs.twimg.com/media/EIrpKdgX0AAXsAt.jpg"/>
    <hyperlink ref="V189" r:id="rId440" display="http://pbs.twimg.com/profile_images/915596670959783936/8Hysdkh__normal.jpg"/>
    <hyperlink ref="V190" r:id="rId441" display="http://pbs.twimg.com/profile_images/915596670959783936/8Hysdkh__normal.jpg"/>
    <hyperlink ref="V191" r:id="rId442" display="http://pbs.twimg.com/profile_images/915596670959783936/8Hysdkh__normal.jpg"/>
    <hyperlink ref="V192" r:id="rId443" display="http://pbs.twimg.com/profile_images/915596670959783936/8Hysdkh__normal.jpg"/>
    <hyperlink ref="V193" r:id="rId444" display="http://pbs.twimg.com/profile_images/969244225689833473/_S2XNjmi_normal.jpg"/>
    <hyperlink ref="V194" r:id="rId445" display="http://pbs.twimg.com/profile_images/1169988780637528064/ZfOi1CD8_normal.jpg"/>
    <hyperlink ref="V195" r:id="rId446" display="http://pbs.twimg.com/profile_images/915596670959783936/8Hysdkh__normal.jpg"/>
    <hyperlink ref="V196" r:id="rId447" display="http://pbs.twimg.com/profile_images/1169988780637528064/ZfOi1CD8_normal.jpg"/>
    <hyperlink ref="V197" r:id="rId448" display="https://pbs.twimg.com/tweet_video_thumb/EFfvHHhX0AAT33z.jpg"/>
    <hyperlink ref="V198" r:id="rId449" display="https://pbs.twimg.com/tweet_video_thumb/EHBZ6o4XUAANJsg.jpg"/>
    <hyperlink ref="V199" r:id="rId450" display="http://pbs.twimg.com/profile_images/915596670959783936/8Hysdkh__normal.jpg"/>
    <hyperlink ref="V200" r:id="rId451" display="http://pbs.twimg.com/profile_images/1169988780637528064/ZfOi1CD8_normal.jpg"/>
    <hyperlink ref="V201" r:id="rId452" display="https://pbs.twimg.com/tweet_video_thumb/EFfvHHhX0AAT33z.jpg"/>
    <hyperlink ref="V202" r:id="rId453" display="http://pbs.twimg.com/profile_images/915596670959783936/8Hysdkh__normal.jpg"/>
    <hyperlink ref="V203" r:id="rId454" display="https://pbs.twimg.com/tweet_video_thumb/EHBZ6o4XUAANJsg.jpg"/>
    <hyperlink ref="V204" r:id="rId455" display="http://pbs.twimg.com/profile_images/915596670959783936/8Hysdkh__normal.jpg"/>
    <hyperlink ref="V205" r:id="rId456" display="http://pbs.twimg.com/profile_images/1169988780637528064/ZfOi1CD8_normal.jpg"/>
    <hyperlink ref="V206" r:id="rId457" display="http://pbs.twimg.com/profile_images/915596670959783936/8Hysdkh__normal.jpg"/>
    <hyperlink ref="V207" r:id="rId458" display="http://pbs.twimg.com/profile_images/915596670959783936/8Hysdkh__normal.jpg"/>
    <hyperlink ref="V208" r:id="rId459" display="http://pbs.twimg.com/profile_images/915596670959783936/8Hysdkh__normal.jpg"/>
    <hyperlink ref="V209" r:id="rId460" display="http://pbs.twimg.com/profile_images/915596670959783936/8Hysdkh__normal.jpg"/>
    <hyperlink ref="V210" r:id="rId461" display="http://pbs.twimg.com/profile_images/915596670959783936/8Hysdkh__normal.jpg"/>
    <hyperlink ref="V211" r:id="rId462" display="http://pbs.twimg.com/profile_images/915596670959783936/8Hysdkh__normal.jpg"/>
    <hyperlink ref="V212" r:id="rId463" display="http://pbs.twimg.com/profile_images/915596670959783936/8Hysdkh__normal.jpg"/>
    <hyperlink ref="V213" r:id="rId464" display="http://pbs.twimg.com/profile_images/1169988780637528064/ZfOi1CD8_normal.jpg"/>
    <hyperlink ref="V214" r:id="rId465" display="http://pbs.twimg.com/profile_images/915596670959783936/8Hysdkh__normal.jpg"/>
    <hyperlink ref="V215" r:id="rId466" display="https://pbs.twimg.com/tweet_video_thumb/EHBZ6o4XUAANJsg.jpg"/>
    <hyperlink ref="V216" r:id="rId467" display="http://pbs.twimg.com/profile_images/915596670959783936/8Hysdkh__normal.jpg"/>
    <hyperlink ref="V217" r:id="rId468" display="http://pbs.twimg.com/profile_images/1169988780637528064/ZfOi1CD8_normal.jpg"/>
    <hyperlink ref="V218" r:id="rId469" display="http://pbs.twimg.com/profile_images/915596670959783936/8Hysdkh__normal.jpg"/>
    <hyperlink ref="V219" r:id="rId470" display="http://pbs.twimg.com/profile_images/915596670959783936/8Hysdkh__normal.jpg"/>
    <hyperlink ref="V220" r:id="rId471" display="http://pbs.twimg.com/profile_images/915596670959783936/8Hysdkh__normal.jpg"/>
    <hyperlink ref="V221" r:id="rId472" display="https://pbs.twimg.com/tweet_video_thumb/EFfvHHhX0AAT33z.jpg"/>
    <hyperlink ref="V222" r:id="rId473" display="http://pbs.twimg.com/profile_images/915596670959783936/8Hysdkh__normal.jpg"/>
    <hyperlink ref="V223" r:id="rId474" display="http://pbs.twimg.com/profile_images/915596670959783936/8Hysdkh__normal.jpg"/>
    <hyperlink ref="V224" r:id="rId475" display="http://pbs.twimg.com/profile_images/915596670959783936/8Hysdkh__normal.jpg"/>
    <hyperlink ref="V225" r:id="rId476" display="https://pbs.twimg.com/tweet_video_thumb/EHBZ6o4XUAANJsg.jpg"/>
    <hyperlink ref="V226" r:id="rId477" display="https://pbs.twimg.com/media/EHjnOEFWkAAh8kE.jpg"/>
    <hyperlink ref="V227" r:id="rId478" display="https://pbs.twimg.com/media/EIHyQg2WwAUTA3Z.jpg"/>
    <hyperlink ref="V228" r:id="rId479" display="http://pbs.twimg.com/profile_images/915596670959783936/8Hysdkh__normal.jpg"/>
    <hyperlink ref="V229" r:id="rId480" display="http://pbs.twimg.com/profile_images/915596670959783936/8Hysdkh__normal.jpg"/>
    <hyperlink ref="V230" r:id="rId481" display="http://pbs.twimg.com/profile_images/1169988780637528064/ZfOi1CD8_normal.jpg"/>
    <hyperlink ref="Z119" r:id="rId482" display="https://twitter.com/hannahlames1/status/1194590969766797312"/>
    <hyperlink ref="Z120" r:id="rId483" display="https://twitter.com/hannahlames1/status/1194590969766797312"/>
    <hyperlink ref="Z121" r:id="rId484" display="https://twitter.com/hannahlames1/status/1194590969766797312"/>
    <hyperlink ref="Z122" r:id="rId485" display="https://twitter.com/kiusum/status/1156630679700086786"/>
    <hyperlink ref="Z123" r:id="rId486" display="https://twitter.com/kiusum/status/1156630679700086786"/>
    <hyperlink ref="Z124" r:id="rId487" display="https://twitter.com/kiusum/status/1156630679700086786"/>
    <hyperlink ref="Z125" r:id="rId488" display="https://twitter.com/kiusum/status/1156630679700086786"/>
    <hyperlink ref="Z126" r:id="rId489" display="https://twitter.com/kiusum/status/1174378309096005632"/>
    <hyperlink ref="Z127" r:id="rId490" display="https://twitter.com/kiusum/status/1156630679700086786"/>
    <hyperlink ref="Z128" r:id="rId491" display="https://twitter.com/kiusum/status/1174608844758179840"/>
    <hyperlink ref="Z129" r:id="rId492" display="https://twitter.com/kiusum/status/1156630679700086786"/>
    <hyperlink ref="Z130" r:id="rId493" display="https://twitter.com/kiusum/status/1163378477053206530"/>
    <hyperlink ref="Z131" r:id="rId494" display="https://twitter.com/kiusum/status/1174608844758179840"/>
    <hyperlink ref="Z132" r:id="rId495" display="https://twitter.com/kiusum/status/1174608847140470785"/>
    <hyperlink ref="Z133" r:id="rId496" display="https://twitter.com/kiusum/status/1174703252744671232"/>
    <hyperlink ref="Z134" r:id="rId497" display="https://twitter.com/kiusum/status/1177672729912381441"/>
    <hyperlink ref="Z135" r:id="rId498" display="https://twitter.com/kiusum/status/1156630683588186112"/>
    <hyperlink ref="Z136" r:id="rId499" display="https://twitter.com/kiusum/status/1163378477053206530"/>
    <hyperlink ref="Z137" r:id="rId500" display="https://twitter.com/kiusum/status/1174378309096005632"/>
    <hyperlink ref="Z138" r:id="rId501" display="https://twitter.com/kiusum/status/1176414069336748032"/>
    <hyperlink ref="Z139" r:id="rId502" display="https://twitter.com/kiusum/status/1176522459115327489"/>
    <hyperlink ref="Z140" r:id="rId503" display="https://twitter.com/kiusum/status/1178604812402925568"/>
    <hyperlink ref="Z141" r:id="rId504" display="https://twitter.com/kiusum/status/1179027261149896710"/>
    <hyperlink ref="Z142" r:id="rId505" display="https://twitter.com/kiusum/status/1179027261149896710"/>
    <hyperlink ref="Z143" r:id="rId506" display="https://twitter.com/kiusum/status/1179448949998067712"/>
    <hyperlink ref="Z144" r:id="rId507" display="https://twitter.com/kiusum/status/1179448949998067712"/>
    <hyperlink ref="Z145" r:id="rId508" display="https://twitter.com/kiusum/status/1179448949998067712"/>
    <hyperlink ref="Z146" r:id="rId509" display="https://twitter.com/kiusum/status/1156630679700086786"/>
    <hyperlink ref="Z147" r:id="rId510" display="https://twitter.com/kiusum/status/1163378477053206530"/>
    <hyperlink ref="Z148" r:id="rId511" display="https://twitter.com/kiusum/status/1174608844758179840"/>
    <hyperlink ref="Z149" r:id="rId512" display="https://twitter.com/kiusum/status/1174608847140470785"/>
    <hyperlink ref="Z150" r:id="rId513" display="https://twitter.com/kiusum/status/1174703252744671232"/>
    <hyperlink ref="Z151" r:id="rId514" display="https://twitter.com/kiusum/status/1179448949998067712"/>
    <hyperlink ref="Z152" r:id="rId515" display="https://twitter.com/kiusum/status/1179448966301310983"/>
    <hyperlink ref="Z153" r:id="rId516" display="https://twitter.com/kiusum/status/1179448966301310983"/>
    <hyperlink ref="Z154" r:id="rId517" display="https://twitter.com/kiusum/status/1181605496152834048"/>
    <hyperlink ref="Z155" r:id="rId518" display="https://twitter.com/kiusum/status/1181605496152834048"/>
    <hyperlink ref="Z156" r:id="rId519" display="https://twitter.com/kiusum/status/1182339197199364097"/>
    <hyperlink ref="Z157" r:id="rId520" display="https://twitter.com/kiusum/status/1182339200479301633"/>
    <hyperlink ref="Z158" r:id="rId521" display="https://twitter.com/kiusum/status/1182339200479301633"/>
    <hyperlink ref="Z159" r:id="rId522" display="https://twitter.com/kiusum/status/1183840328874446849"/>
    <hyperlink ref="Z160" r:id="rId523" display="https://twitter.com/kiusum/status/1183840328874446849"/>
    <hyperlink ref="Z161" r:id="rId524" display="https://twitter.com/kiusum/status/1183840328874446849"/>
    <hyperlink ref="Z162" r:id="rId525" display="https://twitter.com/kiusum/status/1183840328874446849"/>
    <hyperlink ref="Z163" r:id="rId526" display="https://twitter.com/kiusum/status/1183840328874446849"/>
    <hyperlink ref="Z164" r:id="rId527" display="https://twitter.com/kiusum/status/1184545573564796930"/>
    <hyperlink ref="Z165" r:id="rId528" display="https://twitter.com/kiusum/status/1184545573564796930"/>
    <hyperlink ref="Z166" r:id="rId529" display="https://twitter.com/kiusum/status/1184922792636092423"/>
    <hyperlink ref="Z167" r:id="rId530" display="https://twitter.com/kiusum/status/1187001882318954496"/>
    <hyperlink ref="Z168" r:id="rId531" display="https://twitter.com/kiusum/status/1187001882318954496"/>
    <hyperlink ref="Z169" r:id="rId532" display="https://twitter.com/kiusum/status/1187001882318954496"/>
    <hyperlink ref="Z170" r:id="rId533" display="https://twitter.com/kiusum/status/1187808316896006152"/>
    <hyperlink ref="Z171" r:id="rId534" display="https://twitter.com/kiusum/status/1176864243565641729"/>
    <hyperlink ref="Z172" r:id="rId535" display="https://twitter.com/kiusum/status/1187808316896006152"/>
    <hyperlink ref="Z173" r:id="rId536" display="https://twitter.com/kiusum/status/1187808324076617732"/>
    <hyperlink ref="Z174" r:id="rId537" display="https://twitter.com/kiusum/status/1187808324076617732"/>
    <hyperlink ref="Z175" r:id="rId538" display="https://twitter.com/kiusum/status/1168232414327562241"/>
    <hyperlink ref="Z176" r:id="rId539" display="https://twitter.com/kiusum/status/1180178154092208128"/>
    <hyperlink ref="Z177" r:id="rId540" display="https://twitter.com/kiusum/status/1190261144243576833"/>
    <hyperlink ref="Z178" r:id="rId541" display="https://twitter.com/kiusum/status/1171469123815014400"/>
    <hyperlink ref="Z179" r:id="rId542" display="https://twitter.com/kiusum/status/1191445128793210882"/>
    <hyperlink ref="Z180" r:id="rId543" display="https://twitter.com/kiusum/status/1191798410334130176"/>
    <hyperlink ref="Z181" r:id="rId544" display="https://twitter.com/kiusum/status/1191996042566422528"/>
    <hyperlink ref="Z182" r:id="rId545" display="https://twitter.com/kiusum/status/1156630679700086786"/>
    <hyperlink ref="Z183" r:id="rId546" display="https://twitter.com/kiusum/status/1163378477053206530"/>
    <hyperlink ref="Z184" r:id="rId547" display="https://twitter.com/kiusum/status/1174608844758179840"/>
    <hyperlink ref="Z185" r:id="rId548" display="https://twitter.com/kiusum/status/1174608847140470785"/>
    <hyperlink ref="Z186" r:id="rId549" display="https://twitter.com/kiusum/status/1177672729912381441"/>
    <hyperlink ref="Z187" r:id="rId550" display="https://twitter.com/kiusum/status/1184922792636092423"/>
    <hyperlink ref="Z188" r:id="rId551" display="https://twitter.com/kiusum/status/1192021423830818816"/>
    <hyperlink ref="Z189" r:id="rId552" display="https://twitter.com/kiusum/status/1171469123815014400"/>
    <hyperlink ref="Z190" r:id="rId553" display="https://twitter.com/kiusum/status/1192211836940234752"/>
    <hyperlink ref="Z191" r:id="rId554" display="https://twitter.com/kiusum/status/1192211836940234752"/>
    <hyperlink ref="Z192" r:id="rId555" display="https://twitter.com/kiusum/status/1192211836940234752"/>
    <hyperlink ref="Z193" r:id="rId556" display="https://twitter.com/profsallybrown/status/1194253241795719168"/>
    <hyperlink ref="Z194" r:id="rId557" display="https://twitter.com/suebecks/status/1194303343566479365"/>
    <hyperlink ref="Z195" r:id="rId558" display="https://twitter.com/kiusum/status/1191755074302820353"/>
    <hyperlink ref="Z196" r:id="rId559" display="https://twitter.com/suebecks/status/1191792431311794177"/>
    <hyperlink ref="Z197" r:id="rId560" display="https://twitter.com/kiusum/status/1177672741153103875"/>
    <hyperlink ref="Z198" r:id="rId561" display="https://twitter.com/kiusum/status/1184545573564796930"/>
    <hyperlink ref="Z199" r:id="rId562" display="https://twitter.com/kiusum/status/1191755074302820353"/>
    <hyperlink ref="Z200" r:id="rId563" display="https://twitter.com/suebecks/status/1191792431311794177"/>
    <hyperlink ref="Z201" r:id="rId564" display="https://twitter.com/kiusum/status/1177672741153103875"/>
    <hyperlink ref="Z202" r:id="rId565" display="https://twitter.com/kiusum/status/1179055753618952192"/>
    <hyperlink ref="Z203" r:id="rId566" display="https://twitter.com/kiusum/status/1184545573564796930"/>
    <hyperlink ref="Z204" r:id="rId567" display="https://twitter.com/kiusum/status/1191755074302820353"/>
    <hyperlink ref="Z205" r:id="rId568" display="https://twitter.com/suebecks/status/1191792431311794177"/>
    <hyperlink ref="Z206" r:id="rId569" display="https://twitter.com/kiusum/status/1191445128793210882"/>
    <hyperlink ref="Z207" r:id="rId570" display="https://twitter.com/kiusum/status/1191798408320823302"/>
    <hyperlink ref="Z208" r:id="rId571" display="https://twitter.com/kiusum/status/1191798410334130176"/>
    <hyperlink ref="Z209" r:id="rId572" display="https://twitter.com/kiusum/status/1191798412188012544"/>
    <hyperlink ref="Z210" r:id="rId573" display="https://twitter.com/kiusum/status/1191798414071209984"/>
    <hyperlink ref="Z211" r:id="rId574" display="https://twitter.com/kiusum/status/1191996042566422528"/>
    <hyperlink ref="Z212" r:id="rId575" display="https://twitter.com/kiusum/status/1191755074302820353"/>
    <hyperlink ref="Z213" r:id="rId576" display="https://twitter.com/suebecks/status/1191792431311794177"/>
    <hyperlink ref="Z214" r:id="rId577" display="https://twitter.com/kiusum/status/1179055753618952192"/>
    <hyperlink ref="Z215" r:id="rId578" display="https://twitter.com/kiusum/status/1184545573564796930"/>
    <hyperlink ref="Z216" r:id="rId579" display="https://twitter.com/kiusum/status/1191755074302820353"/>
    <hyperlink ref="Z217" r:id="rId580" display="https://twitter.com/suebecks/status/1191792431311794177"/>
    <hyperlink ref="Z218" r:id="rId581" display="https://twitter.com/kiusum/status/1156630681734324224"/>
    <hyperlink ref="Z219" r:id="rId582" display="https://twitter.com/kiusum/status/1177289255019786240"/>
    <hyperlink ref="Z220" r:id="rId583" display="https://twitter.com/kiusum/status/1177672728196927489"/>
    <hyperlink ref="Z221" r:id="rId584" display="https://twitter.com/kiusum/status/1177672741153103875"/>
    <hyperlink ref="Z222" r:id="rId585" display="https://twitter.com/kiusum/status/1179307740344311808"/>
    <hyperlink ref="Z223" r:id="rId586" display="https://twitter.com/kiusum/status/1179799324999520262"/>
    <hyperlink ref="Z224" r:id="rId587" display="https://twitter.com/kiusum/status/1181307708760350723"/>
    <hyperlink ref="Z225" r:id="rId588" display="https://twitter.com/kiusum/status/1184545573564796930"/>
    <hyperlink ref="Z226" r:id="rId589" display="https://twitter.com/kiusum/status/1186952739793846273"/>
    <hyperlink ref="Z227" r:id="rId590" display="https://twitter.com/kiusum/status/1189498171723898880"/>
    <hyperlink ref="Z228" r:id="rId591" display="https://twitter.com/kiusum/status/1189950562546139137"/>
    <hyperlink ref="Z229" r:id="rId592" display="https://twitter.com/kiusum/status/1191755074302820353"/>
    <hyperlink ref="Z230" r:id="rId593" display="https://twitter.com/suebecks/status/1191792431311794177"/>
  </hyperlinks>
  <printOptions/>
  <pageMargins left="0.7" right="0.7" top="0.75" bottom="0.75" header="0.3" footer="0.3"/>
  <pageSetup horizontalDpi="600" verticalDpi="600" orientation="portrait" r:id="rId597"/>
  <legacyDrawing r:id="rId595"/>
  <tableParts>
    <tablePart r:id="rId59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workbookViewId="0" topLeftCell="A1"/>
  </sheetViews>
  <sheetFormatPr defaultColWidth="9.140625" defaultRowHeight="15"/>
  <cols>
    <col min="1" max="1" width="12.57421875" style="0" bestFit="1" customWidth="1"/>
    <col min="2" max="2" width="23.57421875" style="0" bestFit="1" customWidth="1"/>
  </cols>
  <sheetData>
    <row r="25" spans="1:2" ht="15">
      <c r="A25" s="136" t="s">
        <v>839</v>
      </c>
      <c r="B25" t="s">
        <v>838</v>
      </c>
    </row>
    <row r="26" spans="1:2" ht="15">
      <c r="A26" s="137" t="s">
        <v>841</v>
      </c>
      <c r="B26" s="3">
        <v>228</v>
      </c>
    </row>
    <row r="27" spans="1:2" ht="15">
      <c r="A27" s="138" t="s">
        <v>2042</v>
      </c>
      <c r="B27" s="3">
        <v>10</v>
      </c>
    </row>
    <row r="28" spans="1:2" ht="15">
      <c r="A28" s="139" t="s">
        <v>2043</v>
      </c>
      <c r="B28" s="3">
        <v>10</v>
      </c>
    </row>
    <row r="29" spans="1:2" ht="15">
      <c r="A29" s="140" t="s">
        <v>757</v>
      </c>
      <c r="B29" s="3">
        <v>10</v>
      </c>
    </row>
    <row r="30" spans="1:2" ht="15">
      <c r="A30" s="138" t="s">
        <v>2044</v>
      </c>
      <c r="B30" s="3">
        <v>4</v>
      </c>
    </row>
    <row r="31" spans="1:2" ht="15">
      <c r="A31" s="139" t="s">
        <v>2045</v>
      </c>
      <c r="B31" s="3">
        <v>4</v>
      </c>
    </row>
    <row r="32" spans="1:2" ht="15">
      <c r="A32" s="140" t="s">
        <v>856</v>
      </c>
      <c r="B32" s="3">
        <v>4</v>
      </c>
    </row>
    <row r="33" spans="1:2" ht="15">
      <c r="A33" s="138" t="s">
        <v>2046</v>
      </c>
      <c r="B33" s="3">
        <v>25</v>
      </c>
    </row>
    <row r="34" spans="1:2" ht="15">
      <c r="A34" s="139" t="s">
        <v>2047</v>
      </c>
      <c r="B34" s="3">
        <v>1</v>
      </c>
    </row>
    <row r="35" spans="1:2" ht="15">
      <c r="A35" s="140" t="s">
        <v>757</v>
      </c>
      <c r="B35" s="3">
        <v>1</v>
      </c>
    </row>
    <row r="36" spans="1:2" ht="15">
      <c r="A36" s="139" t="s">
        <v>2048</v>
      </c>
      <c r="B36" s="3">
        <v>2</v>
      </c>
    </row>
    <row r="37" spans="1:2" ht="15">
      <c r="A37" s="140" t="s">
        <v>854</v>
      </c>
      <c r="B37" s="3">
        <v>2</v>
      </c>
    </row>
    <row r="38" spans="1:2" ht="15">
      <c r="A38" s="139" t="s">
        <v>2049</v>
      </c>
      <c r="B38" s="3">
        <v>2</v>
      </c>
    </row>
    <row r="39" spans="1:2" ht="15">
      <c r="A39" s="140" t="s">
        <v>854</v>
      </c>
      <c r="B39" s="3">
        <v>2</v>
      </c>
    </row>
    <row r="40" spans="1:2" ht="15">
      <c r="A40" s="139" t="s">
        <v>2050</v>
      </c>
      <c r="B40" s="3">
        <v>9</v>
      </c>
    </row>
    <row r="41" spans="1:2" ht="15">
      <c r="A41" s="140" t="s">
        <v>850</v>
      </c>
      <c r="B41" s="3">
        <v>7</v>
      </c>
    </row>
    <row r="42" spans="1:2" ht="15">
      <c r="A42" s="140" t="s">
        <v>746</v>
      </c>
      <c r="B42" s="3">
        <v>2</v>
      </c>
    </row>
    <row r="43" spans="1:2" ht="15">
      <c r="A43" s="139" t="s">
        <v>2051</v>
      </c>
      <c r="B43" s="3">
        <v>2</v>
      </c>
    </row>
    <row r="44" spans="1:2" ht="15">
      <c r="A44" s="140" t="s">
        <v>850</v>
      </c>
      <c r="B44" s="3">
        <v>1</v>
      </c>
    </row>
    <row r="45" spans="1:2" ht="15">
      <c r="A45" s="140" t="s">
        <v>746</v>
      </c>
      <c r="B45" s="3">
        <v>1</v>
      </c>
    </row>
    <row r="46" spans="1:2" ht="15">
      <c r="A46" s="139" t="s">
        <v>2052</v>
      </c>
      <c r="B46" s="3">
        <v>1</v>
      </c>
    </row>
    <row r="47" spans="1:2" ht="15">
      <c r="A47" s="140" t="s">
        <v>857</v>
      </c>
      <c r="B47" s="3">
        <v>1</v>
      </c>
    </row>
    <row r="48" spans="1:2" ht="15">
      <c r="A48" s="139" t="s">
        <v>2053</v>
      </c>
      <c r="B48" s="3">
        <v>1</v>
      </c>
    </row>
    <row r="49" spans="1:2" ht="15">
      <c r="A49" s="140" t="s">
        <v>757</v>
      </c>
      <c r="B49" s="3">
        <v>1</v>
      </c>
    </row>
    <row r="50" spans="1:2" ht="15">
      <c r="A50" s="139" t="s">
        <v>2054</v>
      </c>
      <c r="B50" s="3">
        <v>6</v>
      </c>
    </row>
    <row r="51" spans="1:2" ht="15">
      <c r="A51" s="140" t="s">
        <v>843</v>
      </c>
      <c r="B51" s="3">
        <v>6</v>
      </c>
    </row>
    <row r="52" spans="1:2" ht="15">
      <c r="A52" s="139" t="s">
        <v>2055</v>
      </c>
      <c r="B52" s="3">
        <v>1</v>
      </c>
    </row>
    <row r="53" spans="1:2" ht="15">
      <c r="A53" s="140" t="s">
        <v>856</v>
      </c>
      <c r="B53" s="3">
        <v>1</v>
      </c>
    </row>
    <row r="54" spans="1:2" ht="15">
      <c r="A54" s="138" t="s">
        <v>842</v>
      </c>
      <c r="B54" s="3">
        <v>53</v>
      </c>
    </row>
    <row r="55" spans="1:2" ht="15">
      <c r="A55" s="139" t="s">
        <v>2056</v>
      </c>
      <c r="B55" s="3">
        <v>4</v>
      </c>
    </row>
    <row r="56" spans="1:2" ht="15">
      <c r="A56" s="140" t="s">
        <v>851</v>
      </c>
      <c r="B56" s="3">
        <v>2</v>
      </c>
    </row>
    <row r="57" spans="1:2" ht="15">
      <c r="A57" s="140" t="s">
        <v>746</v>
      </c>
      <c r="B57" s="3">
        <v>2</v>
      </c>
    </row>
    <row r="58" spans="1:2" ht="15">
      <c r="A58" s="139" t="s">
        <v>2057</v>
      </c>
      <c r="B58" s="3">
        <v>7</v>
      </c>
    </row>
    <row r="59" spans="1:2" ht="15">
      <c r="A59" s="140" t="s">
        <v>850</v>
      </c>
      <c r="B59" s="3">
        <v>1</v>
      </c>
    </row>
    <row r="60" spans="1:2" ht="15">
      <c r="A60" s="140" t="s">
        <v>854</v>
      </c>
      <c r="B60" s="3">
        <v>6</v>
      </c>
    </row>
    <row r="61" spans="1:2" ht="15">
      <c r="A61" s="139" t="s">
        <v>2058</v>
      </c>
      <c r="B61" s="3">
        <v>1</v>
      </c>
    </row>
    <row r="62" spans="1:2" ht="15">
      <c r="A62" s="140" t="s">
        <v>852</v>
      </c>
      <c r="B62" s="3">
        <v>1</v>
      </c>
    </row>
    <row r="63" spans="1:2" ht="15">
      <c r="A63" s="139" t="s">
        <v>2059</v>
      </c>
      <c r="B63" s="3">
        <v>1</v>
      </c>
    </row>
    <row r="64" spans="1:2" ht="15">
      <c r="A64" s="140" t="s">
        <v>854</v>
      </c>
      <c r="B64" s="3">
        <v>1</v>
      </c>
    </row>
    <row r="65" spans="1:2" ht="15">
      <c r="A65" s="139" t="s">
        <v>2060</v>
      </c>
      <c r="B65" s="3">
        <v>1</v>
      </c>
    </row>
    <row r="66" spans="1:2" ht="15">
      <c r="A66" s="140" t="s">
        <v>694</v>
      </c>
      <c r="B66" s="3">
        <v>1</v>
      </c>
    </row>
    <row r="67" spans="1:2" ht="15">
      <c r="A67" s="139" t="s">
        <v>2061</v>
      </c>
      <c r="B67" s="3">
        <v>2</v>
      </c>
    </row>
    <row r="68" spans="1:2" ht="15">
      <c r="A68" s="140" t="s">
        <v>852</v>
      </c>
      <c r="B68" s="3">
        <v>2</v>
      </c>
    </row>
    <row r="69" spans="1:2" ht="15">
      <c r="A69" s="139" t="s">
        <v>2062</v>
      </c>
      <c r="B69" s="3">
        <v>3</v>
      </c>
    </row>
    <row r="70" spans="1:2" ht="15">
      <c r="A70" s="140" t="s">
        <v>852</v>
      </c>
      <c r="B70" s="3">
        <v>3</v>
      </c>
    </row>
    <row r="71" spans="1:2" ht="15">
      <c r="A71" s="139" t="s">
        <v>2063</v>
      </c>
      <c r="B71" s="3">
        <v>5</v>
      </c>
    </row>
    <row r="72" spans="1:2" ht="15">
      <c r="A72" s="140" t="s">
        <v>694</v>
      </c>
      <c r="B72" s="3">
        <v>5</v>
      </c>
    </row>
    <row r="73" spans="1:2" ht="15">
      <c r="A73" s="139" t="s">
        <v>2064</v>
      </c>
      <c r="B73" s="3">
        <v>6</v>
      </c>
    </row>
    <row r="74" spans="1:2" ht="15">
      <c r="A74" s="140" t="s">
        <v>843</v>
      </c>
      <c r="B74" s="3">
        <v>6</v>
      </c>
    </row>
    <row r="75" spans="1:2" ht="15">
      <c r="A75" s="139" t="s">
        <v>2065</v>
      </c>
      <c r="B75" s="3">
        <v>2</v>
      </c>
    </row>
    <row r="76" spans="1:2" ht="15">
      <c r="A76" s="140" t="s">
        <v>694</v>
      </c>
      <c r="B76" s="3">
        <v>2</v>
      </c>
    </row>
    <row r="77" spans="1:2" ht="15">
      <c r="A77" s="139" t="s">
        <v>844</v>
      </c>
      <c r="B77" s="3">
        <v>14</v>
      </c>
    </row>
    <row r="78" spans="1:2" ht="15">
      <c r="A78" s="140" t="s">
        <v>716</v>
      </c>
      <c r="B78" s="3">
        <v>1</v>
      </c>
    </row>
    <row r="79" spans="1:2" ht="15">
      <c r="A79" s="140" t="s">
        <v>851</v>
      </c>
      <c r="B79" s="3">
        <v>3</v>
      </c>
    </row>
    <row r="80" spans="1:2" ht="15">
      <c r="A80" s="140" t="s">
        <v>843</v>
      </c>
      <c r="B80" s="3">
        <v>10</v>
      </c>
    </row>
    <row r="81" spans="1:2" ht="15">
      <c r="A81" s="139" t="s">
        <v>2066</v>
      </c>
      <c r="B81" s="3">
        <v>1</v>
      </c>
    </row>
    <row r="82" spans="1:2" ht="15">
      <c r="A82" s="140" t="s">
        <v>850</v>
      </c>
      <c r="B82" s="3">
        <v>1</v>
      </c>
    </row>
    <row r="83" spans="1:2" ht="15">
      <c r="A83" s="139" t="s">
        <v>2067</v>
      </c>
      <c r="B83" s="3">
        <v>4</v>
      </c>
    </row>
    <row r="84" spans="1:2" ht="15">
      <c r="A84" s="140" t="s">
        <v>843</v>
      </c>
      <c r="B84" s="3">
        <v>4</v>
      </c>
    </row>
    <row r="85" spans="1:2" ht="15">
      <c r="A85" s="139" t="s">
        <v>2068</v>
      </c>
      <c r="B85" s="3">
        <v>1</v>
      </c>
    </row>
    <row r="86" spans="1:2" ht="15">
      <c r="A86" s="140" t="s">
        <v>740</v>
      </c>
      <c r="B86" s="3">
        <v>1</v>
      </c>
    </row>
    <row r="87" spans="1:2" ht="15">
      <c r="A87" s="139" t="s">
        <v>2069</v>
      </c>
      <c r="B87" s="3">
        <v>1</v>
      </c>
    </row>
    <row r="88" spans="1:2" ht="15">
      <c r="A88" s="140" t="s">
        <v>854</v>
      </c>
      <c r="B88" s="3">
        <v>1</v>
      </c>
    </row>
    <row r="89" spans="1:2" ht="15">
      <c r="A89" s="138" t="s">
        <v>845</v>
      </c>
      <c r="B89" s="3">
        <v>136</v>
      </c>
    </row>
    <row r="90" spans="1:2" ht="15">
      <c r="A90" s="139" t="s">
        <v>846</v>
      </c>
      <c r="B90" s="3">
        <v>2</v>
      </c>
    </row>
    <row r="91" spans="1:2" ht="15">
      <c r="A91" s="140" t="s">
        <v>850</v>
      </c>
      <c r="B91" s="3">
        <v>1</v>
      </c>
    </row>
    <row r="92" spans="1:2" ht="15">
      <c r="A92" s="140" t="s">
        <v>851</v>
      </c>
      <c r="B92" s="3">
        <v>1</v>
      </c>
    </row>
    <row r="93" spans="1:2" ht="15">
      <c r="A93" s="139" t="s">
        <v>2070</v>
      </c>
      <c r="B93" s="3">
        <v>1</v>
      </c>
    </row>
    <row r="94" spans="1:2" ht="15">
      <c r="A94" s="140" t="s">
        <v>856</v>
      </c>
      <c r="B94" s="3">
        <v>1</v>
      </c>
    </row>
    <row r="95" spans="1:2" ht="15">
      <c r="A95" s="139" t="s">
        <v>847</v>
      </c>
      <c r="B95" s="3">
        <v>2</v>
      </c>
    </row>
    <row r="96" spans="1:2" ht="15">
      <c r="A96" s="140" t="s">
        <v>694</v>
      </c>
      <c r="B96" s="3">
        <v>2</v>
      </c>
    </row>
    <row r="97" spans="1:2" ht="15">
      <c r="A97" s="139" t="s">
        <v>849</v>
      </c>
      <c r="B97" s="3">
        <v>23</v>
      </c>
    </row>
    <row r="98" spans="1:2" ht="15">
      <c r="A98" s="140" t="s">
        <v>852</v>
      </c>
      <c r="B98" s="3">
        <v>6</v>
      </c>
    </row>
    <row r="99" spans="1:2" ht="15">
      <c r="A99" s="140" t="s">
        <v>843</v>
      </c>
      <c r="B99" s="3">
        <v>17</v>
      </c>
    </row>
    <row r="100" spans="1:2" ht="15">
      <c r="A100" s="139" t="s">
        <v>853</v>
      </c>
      <c r="B100" s="3">
        <v>6</v>
      </c>
    </row>
    <row r="101" spans="1:2" ht="15">
      <c r="A101" s="140" t="s">
        <v>850</v>
      </c>
      <c r="B101" s="3">
        <v>2</v>
      </c>
    </row>
    <row r="102" spans="1:2" ht="15">
      <c r="A102" s="140" t="s">
        <v>716</v>
      </c>
      <c r="B102" s="3">
        <v>1</v>
      </c>
    </row>
    <row r="103" spans="1:2" ht="15">
      <c r="A103" s="140" t="s">
        <v>848</v>
      </c>
      <c r="B103" s="3">
        <v>3</v>
      </c>
    </row>
    <row r="104" spans="1:2" ht="15">
      <c r="A104" s="139" t="s">
        <v>855</v>
      </c>
      <c r="B104" s="3">
        <v>13</v>
      </c>
    </row>
    <row r="105" spans="1:2" ht="15">
      <c r="A105" s="140" t="s">
        <v>856</v>
      </c>
      <c r="B105" s="3">
        <v>12</v>
      </c>
    </row>
    <row r="106" spans="1:2" ht="15">
      <c r="A106" s="140" t="s">
        <v>716</v>
      </c>
      <c r="B106" s="3">
        <v>1</v>
      </c>
    </row>
    <row r="107" spans="1:2" ht="15">
      <c r="A107" s="139" t="s">
        <v>858</v>
      </c>
      <c r="B107" s="3">
        <v>8</v>
      </c>
    </row>
    <row r="108" spans="1:2" ht="15">
      <c r="A108" s="140" t="s">
        <v>767</v>
      </c>
      <c r="B108" s="3">
        <v>4</v>
      </c>
    </row>
    <row r="109" spans="1:2" ht="15">
      <c r="A109" s="140" t="s">
        <v>848</v>
      </c>
      <c r="B109" s="3">
        <v>4</v>
      </c>
    </row>
    <row r="110" spans="1:2" ht="15">
      <c r="A110" s="139" t="s">
        <v>859</v>
      </c>
      <c r="B110" s="3">
        <v>9</v>
      </c>
    </row>
    <row r="111" spans="1:2" ht="15">
      <c r="A111" s="140" t="s">
        <v>851</v>
      </c>
      <c r="B111" s="3">
        <v>1</v>
      </c>
    </row>
    <row r="112" spans="1:2" ht="15">
      <c r="A112" s="140" t="s">
        <v>854</v>
      </c>
      <c r="B112" s="3">
        <v>8</v>
      </c>
    </row>
    <row r="113" spans="1:2" ht="15">
      <c r="A113" s="139" t="s">
        <v>860</v>
      </c>
      <c r="B113" s="3">
        <v>54</v>
      </c>
    </row>
    <row r="114" spans="1:2" ht="15">
      <c r="A114" s="140" t="s">
        <v>850</v>
      </c>
      <c r="B114" s="3">
        <v>1</v>
      </c>
    </row>
    <row r="115" spans="1:2" ht="15">
      <c r="A115" s="140" t="s">
        <v>856</v>
      </c>
      <c r="B115" s="3">
        <v>6</v>
      </c>
    </row>
    <row r="116" spans="1:2" ht="15">
      <c r="A116" s="140" t="s">
        <v>777</v>
      </c>
      <c r="B116" s="3">
        <v>8</v>
      </c>
    </row>
    <row r="117" spans="1:2" ht="15">
      <c r="A117" s="140" t="s">
        <v>851</v>
      </c>
      <c r="B117" s="3">
        <v>10</v>
      </c>
    </row>
    <row r="118" spans="1:2" ht="15">
      <c r="A118" s="140" t="s">
        <v>746</v>
      </c>
      <c r="B118" s="3">
        <v>2</v>
      </c>
    </row>
    <row r="119" spans="1:2" ht="15">
      <c r="A119" s="140" t="s">
        <v>852</v>
      </c>
      <c r="B119" s="3">
        <v>2</v>
      </c>
    </row>
    <row r="120" spans="1:2" ht="15">
      <c r="A120" s="140" t="s">
        <v>854</v>
      </c>
      <c r="B120" s="3">
        <v>6</v>
      </c>
    </row>
    <row r="121" spans="1:2" ht="15">
      <c r="A121" s="140" t="s">
        <v>757</v>
      </c>
      <c r="B121" s="3">
        <v>4</v>
      </c>
    </row>
    <row r="122" spans="1:2" ht="15">
      <c r="A122" s="140" t="s">
        <v>843</v>
      </c>
      <c r="B122" s="3">
        <v>4</v>
      </c>
    </row>
    <row r="123" spans="1:2" ht="15">
      <c r="A123" s="140" t="s">
        <v>767</v>
      </c>
      <c r="B123" s="3">
        <v>9</v>
      </c>
    </row>
    <row r="124" spans="1:2" ht="15">
      <c r="A124" s="140" t="s">
        <v>848</v>
      </c>
      <c r="B124" s="3">
        <v>2</v>
      </c>
    </row>
    <row r="125" spans="1:2" ht="15">
      <c r="A125" s="139" t="s">
        <v>861</v>
      </c>
      <c r="B125" s="3">
        <v>18</v>
      </c>
    </row>
    <row r="126" spans="1:2" ht="15">
      <c r="A126" s="140" t="s">
        <v>740</v>
      </c>
      <c r="B126" s="3">
        <v>9</v>
      </c>
    </row>
    <row r="127" spans="1:2" ht="15">
      <c r="A127" s="140" t="s">
        <v>857</v>
      </c>
      <c r="B127" s="3">
        <v>8</v>
      </c>
    </row>
    <row r="128" spans="1:2" ht="15">
      <c r="A128" s="140" t="s">
        <v>746</v>
      </c>
      <c r="B128" s="3">
        <v>1</v>
      </c>
    </row>
    <row r="129" spans="1:2" ht="15">
      <c r="A129" s="137" t="s">
        <v>840</v>
      </c>
      <c r="B129" s="3">
        <v>228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215</v>
      </c>
      <c r="AT2" s="13" t="s">
        <v>328</v>
      </c>
      <c r="AU2" s="13" t="s">
        <v>329</v>
      </c>
      <c r="AV2" s="13" t="s">
        <v>330</v>
      </c>
      <c r="AW2" s="13" t="s">
        <v>331</v>
      </c>
      <c r="AX2" s="13" t="s">
        <v>332</v>
      </c>
      <c r="AY2" s="13" t="s">
        <v>333</v>
      </c>
      <c r="AZ2" s="13" t="s">
        <v>503</v>
      </c>
      <c r="BA2" s="128" t="s">
        <v>588</v>
      </c>
      <c r="BB2" s="128" t="s">
        <v>589</v>
      </c>
      <c r="BC2" s="128" t="s">
        <v>590</v>
      </c>
      <c r="BD2" s="128" t="s">
        <v>592</v>
      </c>
      <c r="BE2" s="128" t="s">
        <v>593</v>
      </c>
      <c r="BF2" s="128" t="s">
        <v>594</v>
      </c>
      <c r="BG2" s="128" t="s">
        <v>595</v>
      </c>
      <c r="BH2" s="128" t="s">
        <v>596</v>
      </c>
      <c r="BI2" s="128" t="s">
        <v>597</v>
      </c>
      <c r="BJ2" s="128" t="s">
        <v>598</v>
      </c>
      <c r="BK2" s="128" t="s">
        <v>793</v>
      </c>
      <c r="BL2" s="128" t="s">
        <v>794</v>
      </c>
      <c r="BM2" s="128" t="s">
        <v>795</v>
      </c>
      <c r="BN2" s="128" t="s">
        <v>796</v>
      </c>
      <c r="BO2" s="128" t="s">
        <v>797</v>
      </c>
      <c r="BP2" s="128" t="s">
        <v>798</v>
      </c>
      <c r="BQ2" s="128" t="s">
        <v>799</v>
      </c>
      <c r="BR2" s="128" t="s">
        <v>800</v>
      </c>
      <c r="BS2" s="128" t="s">
        <v>802</v>
      </c>
      <c r="BT2" s="3"/>
      <c r="BU2" s="3"/>
    </row>
    <row r="3" spans="1:73" ht="15" customHeight="1">
      <c r="A3" s="65" t="s">
        <v>235</v>
      </c>
      <c r="B3" s="66"/>
      <c r="C3" s="66" t="s">
        <v>64</v>
      </c>
      <c r="D3" s="67">
        <v>162.3975271235979</v>
      </c>
      <c r="E3" s="69"/>
      <c r="F3" s="102" t="s">
        <v>271</v>
      </c>
      <c r="G3" s="66"/>
      <c r="H3" s="70" t="s">
        <v>235</v>
      </c>
      <c r="I3" s="71"/>
      <c r="J3" s="71"/>
      <c r="K3" s="70" t="s">
        <v>1202</v>
      </c>
      <c r="L3" s="74">
        <v>1.0273146745012598</v>
      </c>
      <c r="M3" s="75">
        <v>6358.94580078125</v>
      </c>
      <c r="N3" s="75">
        <v>2662.841064453125</v>
      </c>
      <c r="O3" s="76"/>
      <c r="P3" s="77"/>
      <c r="Q3" s="77"/>
      <c r="R3" s="48"/>
      <c r="S3" s="48">
        <v>0</v>
      </c>
      <c r="T3" s="48">
        <v>11</v>
      </c>
      <c r="U3" s="49">
        <v>356.011111</v>
      </c>
      <c r="V3" s="49">
        <v>0.006993</v>
      </c>
      <c r="W3" s="49">
        <v>0.033002</v>
      </c>
      <c r="X3" s="49">
        <v>2.603549</v>
      </c>
      <c r="Y3" s="49">
        <v>0.17272727272727273</v>
      </c>
      <c r="Z3" s="49">
        <v>0</v>
      </c>
      <c r="AA3" s="72">
        <v>3</v>
      </c>
      <c r="AB3" s="72"/>
      <c r="AC3" s="73"/>
      <c r="AD3" s="79" t="s">
        <v>337</v>
      </c>
      <c r="AE3" s="79">
        <v>95</v>
      </c>
      <c r="AF3" s="79">
        <v>214</v>
      </c>
      <c r="AG3" s="79">
        <v>3415</v>
      </c>
      <c r="AH3" s="79">
        <v>943</v>
      </c>
      <c r="AI3" s="79"/>
      <c r="AJ3" s="79" t="s">
        <v>358</v>
      </c>
      <c r="AK3" s="79" t="s">
        <v>384</v>
      </c>
      <c r="AL3" s="83" t="s">
        <v>398</v>
      </c>
      <c r="AM3" s="79"/>
      <c r="AN3" s="81">
        <v>40922.84924768518</v>
      </c>
      <c r="AO3" s="83"/>
      <c r="AP3" s="79" t="b">
        <v>0</v>
      </c>
      <c r="AQ3" s="79" t="b">
        <v>0</v>
      </c>
      <c r="AR3" s="79" t="b">
        <v>1</v>
      </c>
      <c r="AS3" s="79"/>
      <c r="AT3" s="79">
        <v>32</v>
      </c>
      <c r="AU3" s="83" t="s">
        <v>433</v>
      </c>
      <c r="AV3" s="79" t="b">
        <v>0</v>
      </c>
      <c r="AW3" s="79" t="s">
        <v>448</v>
      </c>
      <c r="AX3" s="83" t="s">
        <v>452</v>
      </c>
      <c r="AY3" s="79" t="s">
        <v>66</v>
      </c>
      <c r="AZ3" s="79" t="str">
        <f>REPLACE(INDEX(GroupVertices[Group],MATCH(Vertices[[#This Row],[Vertex]],GroupVertices[Vertex],0)),1,1,"")</f>
        <v>4</v>
      </c>
      <c r="BA3" s="48" t="s">
        <v>1904</v>
      </c>
      <c r="BB3" s="48" t="s">
        <v>1904</v>
      </c>
      <c r="BC3" s="48" t="s">
        <v>1908</v>
      </c>
      <c r="BD3" s="48" t="s">
        <v>1908</v>
      </c>
      <c r="BE3" s="48" t="s">
        <v>534</v>
      </c>
      <c r="BF3" s="48" t="s">
        <v>534</v>
      </c>
      <c r="BG3" s="129" t="s">
        <v>1915</v>
      </c>
      <c r="BH3" s="129" t="s">
        <v>1915</v>
      </c>
      <c r="BI3" s="129" t="s">
        <v>1938</v>
      </c>
      <c r="BJ3" s="129" t="s">
        <v>1938</v>
      </c>
      <c r="BK3" s="129">
        <v>1</v>
      </c>
      <c r="BL3" s="132">
        <v>2</v>
      </c>
      <c r="BM3" s="129">
        <v>0</v>
      </c>
      <c r="BN3" s="132">
        <v>0</v>
      </c>
      <c r="BO3" s="129">
        <v>0</v>
      </c>
      <c r="BP3" s="132">
        <v>0</v>
      </c>
      <c r="BQ3" s="129">
        <v>49</v>
      </c>
      <c r="BR3" s="132">
        <v>98</v>
      </c>
      <c r="BS3" s="129">
        <v>50</v>
      </c>
      <c r="BT3" s="3"/>
      <c r="BU3" s="3"/>
    </row>
    <row r="4" spans="1:76" ht="15">
      <c r="A4" s="65" t="s">
        <v>238</v>
      </c>
      <c r="B4" s="66"/>
      <c r="C4" s="66" t="s">
        <v>64</v>
      </c>
      <c r="D4" s="67">
        <v>171.03284212459258</v>
      </c>
      <c r="E4" s="111"/>
      <c r="F4" s="102" t="s">
        <v>274</v>
      </c>
      <c r="G4" s="112"/>
      <c r="H4" s="70" t="s">
        <v>238</v>
      </c>
      <c r="I4" s="71"/>
      <c r="J4" s="113"/>
      <c r="K4" s="70" t="s">
        <v>1203</v>
      </c>
      <c r="L4" s="114">
        <v>1.6206598941512078</v>
      </c>
      <c r="M4" s="75">
        <v>6572.4287109375</v>
      </c>
      <c r="N4" s="75">
        <v>2265.56689453125</v>
      </c>
      <c r="O4" s="76"/>
      <c r="P4" s="77"/>
      <c r="Q4" s="77"/>
      <c r="R4" s="141"/>
      <c r="S4" s="48">
        <v>2</v>
      </c>
      <c r="T4" s="48">
        <v>13</v>
      </c>
      <c r="U4" s="49">
        <v>467.722222</v>
      </c>
      <c r="V4" s="49">
        <v>0.007092</v>
      </c>
      <c r="W4" s="49">
        <v>0.042498</v>
      </c>
      <c r="X4" s="49">
        <v>3.206808</v>
      </c>
      <c r="Y4" s="49">
        <v>0.16025641025641027</v>
      </c>
      <c r="Z4" s="49">
        <v>0</v>
      </c>
      <c r="AA4" s="72">
        <v>4</v>
      </c>
      <c r="AB4" s="72"/>
      <c r="AC4" s="73"/>
      <c r="AD4" s="80" t="s">
        <v>336</v>
      </c>
      <c r="AE4" s="80">
        <v>2593</v>
      </c>
      <c r="AF4" s="80">
        <v>3581</v>
      </c>
      <c r="AG4" s="80">
        <v>59369</v>
      </c>
      <c r="AH4" s="80">
        <v>23889</v>
      </c>
      <c r="AI4" s="80"/>
      <c r="AJ4" s="80" t="s">
        <v>357</v>
      </c>
      <c r="AK4" s="80" t="s">
        <v>383</v>
      </c>
      <c r="AL4" s="84" t="s">
        <v>397</v>
      </c>
      <c r="AM4" s="80"/>
      <c r="AN4" s="82">
        <v>40007.54614583333</v>
      </c>
      <c r="AO4" s="84" t="s">
        <v>410</v>
      </c>
      <c r="AP4" s="80" t="b">
        <v>0</v>
      </c>
      <c r="AQ4" s="80" t="b">
        <v>0</v>
      </c>
      <c r="AR4" s="80" t="b">
        <v>0</v>
      </c>
      <c r="AS4" s="80"/>
      <c r="AT4" s="80">
        <v>584</v>
      </c>
      <c r="AU4" s="84" t="s">
        <v>433</v>
      </c>
      <c r="AV4" s="80" t="b">
        <v>0</v>
      </c>
      <c r="AW4" s="80" t="s">
        <v>448</v>
      </c>
      <c r="AX4" s="84" t="s">
        <v>451</v>
      </c>
      <c r="AY4" s="80" t="s">
        <v>66</v>
      </c>
      <c r="AZ4" s="79" t="str">
        <f>REPLACE(INDEX(GroupVertices[Group],MATCH(Vertices[[#This Row],[Vertex]],GroupVertices[Vertex],0)),1,1,"")</f>
        <v>4</v>
      </c>
      <c r="BA4" s="48" t="s">
        <v>1905</v>
      </c>
      <c r="BB4" s="48" t="s">
        <v>1905</v>
      </c>
      <c r="BC4" s="48" t="s">
        <v>1909</v>
      </c>
      <c r="BD4" s="48" t="s">
        <v>1909</v>
      </c>
      <c r="BE4" s="48" t="s">
        <v>1910</v>
      </c>
      <c r="BF4" s="48" t="s">
        <v>1912</v>
      </c>
      <c r="BG4" s="129" t="s">
        <v>1916</v>
      </c>
      <c r="BH4" s="129" t="s">
        <v>1930</v>
      </c>
      <c r="BI4" s="129" t="s">
        <v>1939</v>
      </c>
      <c r="BJ4" s="129" t="s">
        <v>1939</v>
      </c>
      <c r="BK4" s="48">
        <v>7</v>
      </c>
      <c r="BL4" s="49">
        <v>4.697986577181208</v>
      </c>
      <c r="BM4" s="48">
        <v>1</v>
      </c>
      <c r="BN4" s="49">
        <v>0.6711409395973155</v>
      </c>
      <c r="BO4" s="48">
        <v>0</v>
      </c>
      <c r="BP4" s="49">
        <v>0</v>
      </c>
      <c r="BQ4" s="48">
        <v>141</v>
      </c>
      <c r="BR4" s="49">
        <v>94.63087248322148</v>
      </c>
      <c r="BS4" s="48">
        <v>149</v>
      </c>
      <c r="BT4" s="2"/>
      <c r="BU4" s="3"/>
      <c r="BV4" s="3"/>
      <c r="BW4" s="3"/>
      <c r="BX4" s="3"/>
    </row>
    <row r="5" spans="1:76" ht="15">
      <c r="A5" s="65" t="s">
        <v>244</v>
      </c>
      <c r="B5" s="66"/>
      <c r="C5" s="66" t="s">
        <v>64</v>
      </c>
      <c r="D5" s="67">
        <v>165.05967650614394</v>
      </c>
      <c r="E5" s="111"/>
      <c r="F5" s="102" t="s">
        <v>280</v>
      </c>
      <c r="G5" s="112"/>
      <c r="H5" s="70" t="s">
        <v>244</v>
      </c>
      <c r="I5" s="71"/>
      <c r="J5" s="113"/>
      <c r="K5" s="70" t="s">
        <v>1204</v>
      </c>
      <c r="L5" s="114">
        <v>1.210234881806471</v>
      </c>
      <c r="M5" s="75">
        <v>7305.0703125</v>
      </c>
      <c r="N5" s="75">
        <v>1615.083740234375</v>
      </c>
      <c r="O5" s="76"/>
      <c r="P5" s="77"/>
      <c r="Q5" s="77"/>
      <c r="R5" s="141"/>
      <c r="S5" s="48">
        <v>2</v>
      </c>
      <c r="T5" s="48">
        <v>0</v>
      </c>
      <c r="U5" s="49">
        <v>0</v>
      </c>
      <c r="V5" s="49">
        <v>0.00463</v>
      </c>
      <c r="W5" s="49">
        <v>0.007922</v>
      </c>
      <c r="X5" s="49">
        <v>0.545882</v>
      </c>
      <c r="Y5" s="49">
        <v>0.5</v>
      </c>
      <c r="Z5" s="49">
        <v>0</v>
      </c>
      <c r="AA5" s="72">
        <v>5</v>
      </c>
      <c r="AB5" s="72"/>
      <c r="AC5" s="73"/>
      <c r="AD5" s="80" t="s">
        <v>335</v>
      </c>
      <c r="AE5" s="80">
        <v>1102</v>
      </c>
      <c r="AF5" s="80">
        <v>1252</v>
      </c>
      <c r="AG5" s="80">
        <v>9470</v>
      </c>
      <c r="AH5" s="80">
        <v>5800</v>
      </c>
      <c r="AI5" s="80"/>
      <c r="AJ5" s="80" t="s">
        <v>356</v>
      </c>
      <c r="AK5" s="80" t="s">
        <v>307</v>
      </c>
      <c r="AL5" s="84" t="s">
        <v>396</v>
      </c>
      <c r="AM5" s="80"/>
      <c r="AN5" s="82">
        <v>40004.12060185185</v>
      </c>
      <c r="AO5" s="84" t="s">
        <v>409</v>
      </c>
      <c r="AP5" s="80" t="b">
        <v>0</v>
      </c>
      <c r="AQ5" s="80" t="b">
        <v>0</v>
      </c>
      <c r="AR5" s="80" t="b">
        <v>1</v>
      </c>
      <c r="AS5" s="80"/>
      <c r="AT5" s="80">
        <v>64</v>
      </c>
      <c r="AU5" s="84" t="s">
        <v>427</v>
      </c>
      <c r="AV5" s="80" t="b">
        <v>0</v>
      </c>
      <c r="AW5" s="80" t="s">
        <v>448</v>
      </c>
      <c r="AX5" s="84" t="s">
        <v>450</v>
      </c>
      <c r="AY5" s="80" t="s">
        <v>65</v>
      </c>
      <c r="AZ5" s="79"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5" t="s">
        <v>241</v>
      </c>
      <c r="B6" s="66"/>
      <c r="C6" s="66" t="s">
        <v>64</v>
      </c>
      <c r="D6" s="67">
        <v>165.1237937841436</v>
      </c>
      <c r="E6" s="111"/>
      <c r="F6" s="102" t="s">
        <v>277</v>
      </c>
      <c r="G6" s="112"/>
      <c r="H6" s="70" t="s">
        <v>241</v>
      </c>
      <c r="I6" s="71"/>
      <c r="J6" s="113"/>
      <c r="K6" s="70" t="s">
        <v>1784</v>
      </c>
      <c r="L6" s="114">
        <v>1.2146404744679646</v>
      </c>
      <c r="M6" s="75">
        <v>2797.822998046875</v>
      </c>
      <c r="N6" s="75">
        <v>4967.90234375</v>
      </c>
      <c r="O6" s="76"/>
      <c r="P6" s="77"/>
      <c r="Q6" s="77"/>
      <c r="R6" s="141"/>
      <c r="S6" s="48">
        <v>5</v>
      </c>
      <c r="T6" s="48">
        <v>49</v>
      </c>
      <c r="U6" s="49">
        <v>4626.288889</v>
      </c>
      <c r="V6" s="49">
        <v>0.009615</v>
      </c>
      <c r="W6" s="49">
        <v>0.076227</v>
      </c>
      <c r="X6" s="49">
        <v>18.024248</v>
      </c>
      <c r="Y6" s="49">
        <v>0.009795918367346938</v>
      </c>
      <c r="Z6" s="49">
        <v>0.04</v>
      </c>
      <c r="AA6" s="72">
        <v>6</v>
      </c>
      <c r="AB6" s="72"/>
      <c r="AC6" s="73"/>
      <c r="AD6" s="80" t="s">
        <v>338</v>
      </c>
      <c r="AE6" s="80">
        <v>764</v>
      </c>
      <c r="AF6" s="80">
        <v>1277</v>
      </c>
      <c r="AG6" s="80">
        <v>10728</v>
      </c>
      <c r="AH6" s="80">
        <v>1748</v>
      </c>
      <c r="AI6" s="80"/>
      <c r="AJ6" s="80" t="s">
        <v>359</v>
      </c>
      <c r="AK6" s="80"/>
      <c r="AL6" s="80"/>
      <c r="AM6" s="80"/>
      <c r="AN6" s="82">
        <v>40577.83516203704</v>
      </c>
      <c r="AO6" s="84" t="s">
        <v>411</v>
      </c>
      <c r="AP6" s="80" t="b">
        <v>0</v>
      </c>
      <c r="AQ6" s="80" t="b">
        <v>0</v>
      </c>
      <c r="AR6" s="80" t="b">
        <v>0</v>
      </c>
      <c r="AS6" s="80"/>
      <c r="AT6" s="80">
        <v>116</v>
      </c>
      <c r="AU6" s="84" t="s">
        <v>434</v>
      </c>
      <c r="AV6" s="80" t="b">
        <v>0</v>
      </c>
      <c r="AW6" s="80" t="s">
        <v>448</v>
      </c>
      <c r="AX6" s="84" t="s">
        <v>453</v>
      </c>
      <c r="AY6" s="80" t="s">
        <v>66</v>
      </c>
      <c r="AZ6" s="79" t="str">
        <f>REPLACE(INDEX(GroupVertices[Group],MATCH(Vertices[[#This Row],[Vertex]],GroupVertices[Vertex],0)),1,1,"")</f>
        <v>1</v>
      </c>
      <c r="BA6" s="48" t="s">
        <v>1906</v>
      </c>
      <c r="BB6" s="48" t="s">
        <v>1906</v>
      </c>
      <c r="BC6" s="48" t="s">
        <v>264</v>
      </c>
      <c r="BD6" s="48" t="s">
        <v>264</v>
      </c>
      <c r="BE6" s="48" t="s">
        <v>1911</v>
      </c>
      <c r="BF6" s="48" t="s">
        <v>1913</v>
      </c>
      <c r="BG6" s="129" t="s">
        <v>1851</v>
      </c>
      <c r="BH6" s="129" t="s">
        <v>1931</v>
      </c>
      <c r="BI6" s="129" t="s">
        <v>1940</v>
      </c>
      <c r="BJ6" s="129" t="s">
        <v>1952</v>
      </c>
      <c r="BK6" s="48">
        <v>66</v>
      </c>
      <c r="BL6" s="49">
        <v>3.880070546737213</v>
      </c>
      <c r="BM6" s="48">
        <v>15</v>
      </c>
      <c r="BN6" s="49">
        <v>0.8818342151675485</v>
      </c>
      <c r="BO6" s="48">
        <v>0</v>
      </c>
      <c r="BP6" s="49">
        <v>0</v>
      </c>
      <c r="BQ6" s="48">
        <v>1620</v>
      </c>
      <c r="BR6" s="49">
        <v>95.23809523809524</v>
      </c>
      <c r="BS6" s="48">
        <v>1701</v>
      </c>
      <c r="BT6" s="2"/>
      <c r="BU6" s="3"/>
      <c r="BV6" s="3"/>
      <c r="BW6" s="3"/>
      <c r="BX6" s="3"/>
    </row>
    <row r="7" spans="1:76" ht="15">
      <c r="A7" s="65" t="s">
        <v>249</v>
      </c>
      <c r="B7" s="66"/>
      <c r="C7" s="66" t="s">
        <v>64</v>
      </c>
      <c r="D7" s="67">
        <v>162.07181135135963</v>
      </c>
      <c r="E7" s="111"/>
      <c r="F7" s="102" t="s">
        <v>440</v>
      </c>
      <c r="G7" s="112"/>
      <c r="H7" s="70" t="s">
        <v>249</v>
      </c>
      <c r="I7" s="71"/>
      <c r="J7" s="113"/>
      <c r="K7" s="70" t="s">
        <v>470</v>
      </c>
      <c r="L7" s="114">
        <v>1.0049342637808727</v>
      </c>
      <c r="M7" s="75">
        <v>7322.9853515625</v>
      </c>
      <c r="N7" s="75">
        <v>3229.115478515625</v>
      </c>
      <c r="O7" s="76"/>
      <c r="P7" s="77"/>
      <c r="Q7" s="77"/>
      <c r="R7" s="141"/>
      <c r="S7" s="48">
        <v>2</v>
      </c>
      <c r="T7" s="48">
        <v>0</v>
      </c>
      <c r="U7" s="49">
        <v>0</v>
      </c>
      <c r="V7" s="49">
        <v>0.00463</v>
      </c>
      <c r="W7" s="49">
        <v>0.007922</v>
      </c>
      <c r="X7" s="49">
        <v>0.545882</v>
      </c>
      <c r="Y7" s="49">
        <v>0.5</v>
      </c>
      <c r="Z7" s="49">
        <v>0</v>
      </c>
      <c r="AA7" s="72">
        <v>7</v>
      </c>
      <c r="AB7" s="72"/>
      <c r="AC7" s="73"/>
      <c r="AD7" s="80" t="s">
        <v>339</v>
      </c>
      <c r="AE7" s="80">
        <v>217</v>
      </c>
      <c r="AF7" s="80">
        <v>87</v>
      </c>
      <c r="AG7" s="80">
        <v>2211</v>
      </c>
      <c r="AH7" s="80">
        <v>983</v>
      </c>
      <c r="AI7" s="80"/>
      <c r="AJ7" s="80" t="s">
        <v>360</v>
      </c>
      <c r="AK7" s="80" t="s">
        <v>385</v>
      </c>
      <c r="AL7" s="80"/>
      <c r="AM7" s="80"/>
      <c r="AN7" s="82">
        <v>43210.84149305556</v>
      </c>
      <c r="AO7" s="84" t="s">
        <v>412</v>
      </c>
      <c r="AP7" s="80" t="b">
        <v>1</v>
      </c>
      <c r="AQ7" s="80" t="b">
        <v>0</v>
      </c>
      <c r="AR7" s="80" t="b">
        <v>0</v>
      </c>
      <c r="AS7" s="80"/>
      <c r="AT7" s="80">
        <v>2</v>
      </c>
      <c r="AU7" s="80"/>
      <c r="AV7" s="80" t="b">
        <v>0</v>
      </c>
      <c r="AW7" s="80" t="s">
        <v>448</v>
      </c>
      <c r="AX7" s="84" t="s">
        <v>454</v>
      </c>
      <c r="AY7" s="80" t="s">
        <v>65</v>
      </c>
      <c r="AZ7" s="79"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5" t="s">
        <v>246</v>
      </c>
      <c r="B8" s="66"/>
      <c r="C8" s="66" t="s">
        <v>64</v>
      </c>
      <c r="D8" s="67">
        <v>168.19885843700746</v>
      </c>
      <c r="E8" s="111"/>
      <c r="F8" s="102" t="s">
        <v>281</v>
      </c>
      <c r="G8" s="112"/>
      <c r="H8" s="70" t="s">
        <v>246</v>
      </c>
      <c r="I8" s="71"/>
      <c r="J8" s="113"/>
      <c r="K8" s="70" t="s">
        <v>1205</v>
      </c>
      <c r="L8" s="114">
        <v>1.425932698513194</v>
      </c>
      <c r="M8" s="75">
        <v>5626.51708984375</v>
      </c>
      <c r="N8" s="75">
        <v>3313.5126953125</v>
      </c>
      <c r="O8" s="76"/>
      <c r="P8" s="77"/>
      <c r="Q8" s="77"/>
      <c r="R8" s="141"/>
      <c r="S8" s="48">
        <v>3</v>
      </c>
      <c r="T8" s="48">
        <v>3</v>
      </c>
      <c r="U8" s="49">
        <v>0.4</v>
      </c>
      <c r="V8" s="49">
        <v>0.005181</v>
      </c>
      <c r="W8" s="49">
        <v>0.021405</v>
      </c>
      <c r="X8" s="49">
        <v>1.138347</v>
      </c>
      <c r="Y8" s="49">
        <v>0.4166666666666667</v>
      </c>
      <c r="Z8" s="49">
        <v>0</v>
      </c>
      <c r="AA8" s="72">
        <v>8</v>
      </c>
      <c r="AB8" s="72"/>
      <c r="AC8" s="73"/>
      <c r="AD8" s="80" t="s">
        <v>334</v>
      </c>
      <c r="AE8" s="80">
        <v>2220</v>
      </c>
      <c r="AF8" s="80">
        <v>2476</v>
      </c>
      <c r="AG8" s="80">
        <v>21026</v>
      </c>
      <c r="AH8" s="80">
        <v>23985</v>
      </c>
      <c r="AI8" s="80"/>
      <c r="AJ8" s="80" t="s">
        <v>355</v>
      </c>
      <c r="AK8" s="80" t="s">
        <v>311</v>
      </c>
      <c r="AL8" s="84" t="s">
        <v>395</v>
      </c>
      <c r="AM8" s="80"/>
      <c r="AN8" s="82">
        <v>41018.91559027778</v>
      </c>
      <c r="AO8" s="84" t="s">
        <v>408</v>
      </c>
      <c r="AP8" s="80" t="b">
        <v>0</v>
      </c>
      <c r="AQ8" s="80" t="b">
        <v>0</v>
      </c>
      <c r="AR8" s="80" t="b">
        <v>1</v>
      </c>
      <c r="AS8" s="80"/>
      <c r="AT8" s="80">
        <v>107</v>
      </c>
      <c r="AU8" s="84" t="s">
        <v>428</v>
      </c>
      <c r="AV8" s="80" t="b">
        <v>0</v>
      </c>
      <c r="AW8" s="80" t="s">
        <v>448</v>
      </c>
      <c r="AX8" s="84" t="s">
        <v>449</v>
      </c>
      <c r="AY8" s="80" t="s">
        <v>66</v>
      </c>
      <c r="AZ8" s="79" t="str">
        <f>REPLACE(INDEX(GroupVertices[Group],MATCH(Vertices[[#This Row],[Vertex]],GroupVertices[Vertex],0)),1,1,"")</f>
        <v>4</v>
      </c>
      <c r="BA8" s="48" t="s">
        <v>914</v>
      </c>
      <c r="BB8" s="48" t="s">
        <v>914</v>
      </c>
      <c r="BC8" s="48" t="s">
        <v>267</v>
      </c>
      <c r="BD8" s="48" t="s">
        <v>267</v>
      </c>
      <c r="BE8" s="48" t="s">
        <v>920</v>
      </c>
      <c r="BF8" s="48" t="s">
        <v>1914</v>
      </c>
      <c r="BG8" s="129" t="s">
        <v>1917</v>
      </c>
      <c r="BH8" s="129" t="s">
        <v>1921</v>
      </c>
      <c r="BI8" s="129" t="s">
        <v>1941</v>
      </c>
      <c r="BJ8" s="129" t="s">
        <v>1941</v>
      </c>
      <c r="BK8" s="48">
        <v>2</v>
      </c>
      <c r="BL8" s="49">
        <v>3.389830508474576</v>
      </c>
      <c r="BM8" s="48">
        <v>1</v>
      </c>
      <c r="BN8" s="49">
        <v>1.694915254237288</v>
      </c>
      <c r="BO8" s="48">
        <v>0</v>
      </c>
      <c r="BP8" s="49">
        <v>0</v>
      </c>
      <c r="BQ8" s="48">
        <v>56</v>
      </c>
      <c r="BR8" s="49">
        <v>94.91525423728814</v>
      </c>
      <c r="BS8" s="48">
        <v>59</v>
      </c>
      <c r="BT8" s="2"/>
      <c r="BU8" s="3"/>
      <c r="BV8" s="3"/>
      <c r="BW8" s="3"/>
      <c r="BX8" s="3"/>
    </row>
    <row r="9" spans="1:76" ht="15">
      <c r="A9" s="65" t="s">
        <v>250</v>
      </c>
      <c r="B9" s="66"/>
      <c r="C9" s="66" t="s">
        <v>64</v>
      </c>
      <c r="D9" s="67">
        <v>162.76940733599596</v>
      </c>
      <c r="E9" s="111"/>
      <c r="F9" s="102" t="s">
        <v>441</v>
      </c>
      <c r="G9" s="112"/>
      <c r="H9" s="70" t="s">
        <v>250</v>
      </c>
      <c r="I9" s="71"/>
      <c r="J9" s="113"/>
      <c r="K9" s="70" t="s">
        <v>471</v>
      </c>
      <c r="L9" s="114">
        <v>1.0528671119379223</v>
      </c>
      <c r="M9" s="75">
        <v>6418.4853515625</v>
      </c>
      <c r="N9" s="75">
        <v>849.7733764648438</v>
      </c>
      <c r="O9" s="76"/>
      <c r="P9" s="77"/>
      <c r="Q9" s="77"/>
      <c r="R9" s="141"/>
      <c r="S9" s="48">
        <v>2</v>
      </c>
      <c r="T9" s="48">
        <v>0</v>
      </c>
      <c r="U9" s="49">
        <v>0</v>
      </c>
      <c r="V9" s="49">
        <v>0.00463</v>
      </c>
      <c r="W9" s="49">
        <v>0.007922</v>
      </c>
      <c r="X9" s="49">
        <v>0.545882</v>
      </c>
      <c r="Y9" s="49">
        <v>0.5</v>
      </c>
      <c r="Z9" s="49">
        <v>0</v>
      </c>
      <c r="AA9" s="72">
        <v>9</v>
      </c>
      <c r="AB9" s="72"/>
      <c r="AC9" s="73"/>
      <c r="AD9" s="80" t="s">
        <v>340</v>
      </c>
      <c r="AE9" s="80">
        <v>517</v>
      </c>
      <c r="AF9" s="80">
        <v>359</v>
      </c>
      <c r="AG9" s="80">
        <v>1344</v>
      </c>
      <c r="AH9" s="80">
        <v>771</v>
      </c>
      <c r="AI9" s="80"/>
      <c r="AJ9" s="80" t="s">
        <v>361</v>
      </c>
      <c r="AK9" s="80" t="s">
        <v>379</v>
      </c>
      <c r="AL9" s="80"/>
      <c r="AM9" s="80"/>
      <c r="AN9" s="82">
        <v>41499.07649305555</v>
      </c>
      <c r="AO9" s="84" t="s">
        <v>413</v>
      </c>
      <c r="AP9" s="80" t="b">
        <v>1</v>
      </c>
      <c r="AQ9" s="80" t="b">
        <v>0</v>
      </c>
      <c r="AR9" s="80" t="b">
        <v>0</v>
      </c>
      <c r="AS9" s="80"/>
      <c r="AT9" s="80">
        <v>20</v>
      </c>
      <c r="AU9" s="84" t="s">
        <v>427</v>
      </c>
      <c r="AV9" s="80" t="b">
        <v>0</v>
      </c>
      <c r="AW9" s="80" t="s">
        <v>448</v>
      </c>
      <c r="AX9" s="84" t="s">
        <v>455</v>
      </c>
      <c r="AY9" s="80" t="s">
        <v>65</v>
      </c>
      <c r="AZ9" s="79"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5" t="s">
        <v>242</v>
      </c>
      <c r="B10" s="66"/>
      <c r="C10" s="66" t="s">
        <v>64</v>
      </c>
      <c r="D10" s="67">
        <v>176.38278780088447</v>
      </c>
      <c r="E10" s="111"/>
      <c r="F10" s="102" t="s">
        <v>278</v>
      </c>
      <c r="G10" s="112"/>
      <c r="H10" s="70" t="s">
        <v>242</v>
      </c>
      <c r="I10" s="71"/>
      <c r="J10" s="113"/>
      <c r="K10" s="70" t="s">
        <v>1206</v>
      </c>
      <c r="L10" s="114">
        <v>1.9882625458262275</v>
      </c>
      <c r="M10" s="75">
        <v>6512.9658203125</v>
      </c>
      <c r="N10" s="75">
        <v>4078.912109375</v>
      </c>
      <c r="O10" s="76"/>
      <c r="P10" s="77"/>
      <c r="Q10" s="77"/>
      <c r="R10" s="141"/>
      <c r="S10" s="48">
        <v>2</v>
      </c>
      <c r="T10" s="48">
        <v>0</v>
      </c>
      <c r="U10" s="49">
        <v>0</v>
      </c>
      <c r="V10" s="49">
        <v>0.00463</v>
      </c>
      <c r="W10" s="49">
        <v>0.007922</v>
      </c>
      <c r="X10" s="49">
        <v>0.545882</v>
      </c>
      <c r="Y10" s="49">
        <v>0.5</v>
      </c>
      <c r="Z10" s="49">
        <v>0</v>
      </c>
      <c r="AA10" s="72">
        <v>10</v>
      </c>
      <c r="AB10" s="72"/>
      <c r="AC10" s="73"/>
      <c r="AD10" s="80" t="s">
        <v>341</v>
      </c>
      <c r="AE10" s="80">
        <v>5551</v>
      </c>
      <c r="AF10" s="80">
        <v>5667</v>
      </c>
      <c r="AG10" s="80">
        <v>1767</v>
      </c>
      <c r="AH10" s="80">
        <v>8671</v>
      </c>
      <c r="AI10" s="80"/>
      <c r="AJ10" s="80" t="s">
        <v>362</v>
      </c>
      <c r="AK10" s="80" t="s">
        <v>386</v>
      </c>
      <c r="AL10" s="84" t="s">
        <v>399</v>
      </c>
      <c r="AM10" s="80"/>
      <c r="AN10" s="82">
        <v>41350.35057870371</v>
      </c>
      <c r="AO10" s="84" t="s">
        <v>414</v>
      </c>
      <c r="AP10" s="80" t="b">
        <v>0</v>
      </c>
      <c r="AQ10" s="80" t="b">
        <v>0</v>
      </c>
      <c r="AR10" s="80" t="b">
        <v>1</v>
      </c>
      <c r="AS10" s="80"/>
      <c r="AT10" s="80">
        <v>23</v>
      </c>
      <c r="AU10" s="84" t="s">
        <v>427</v>
      </c>
      <c r="AV10" s="80" t="b">
        <v>0</v>
      </c>
      <c r="AW10" s="80" t="s">
        <v>448</v>
      </c>
      <c r="AX10" s="84" t="s">
        <v>456</v>
      </c>
      <c r="AY10" s="80" t="s">
        <v>65</v>
      </c>
      <c r="AZ10" s="79"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5" t="s">
        <v>251</v>
      </c>
      <c r="B11" s="66"/>
      <c r="C11" s="66" t="s">
        <v>64</v>
      </c>
      <c r="D11" s="67">
        <v>164.63650247134615</v>
      </c>
      <c r="E11" s="111"/>
      <c r="F11" s="102" t="s">
        <v>442</v>
      </c>
      <c r="G11" s="112"/>
      <c r="H11" s="70" t="s">
        <v>251</v>
      </c>
      <c r="I11" s="71"/>
      <c r="J11" s="113"/>
      <c r="K11" s="70" t="s">
        <v>472</v>
      </c>
      <c r="L11" s="114">
        <v>1.1811579702406136</v>
      </c>
      <c r="M11" s="75">
        <v>8465.33203125</v>
      </c>
      <c r="N11" s="75">
        <v>2108.78369140625</v>
      </c>
      <c r="O11" s="76"/>
      <c r="P11" s="77"/>
      <c r="Q11" s="77"/>
      <c r="R11" s="141"/>
      <c r="S11" s="48">
        <v>5</v>
      </c>
      <c r="T11" s="48">
        <v>5</v>
      </c>
      <c r="U11" s="49">
        <v>247.988889</v>
      </c>
      <c r="V11" s="49">
        <v>0.006897</v>
      </c>
      <c r="W11" s="49">
        <v>0.032672</v>
      </c>
      <c r="X11" s="49">
        <v>2.19585</v>
      </c>
      <c r="Y11" s="49">
        <v>0.2638888888888889</v>
      </c>
      <c r="Z11" s="49">
        <v>0.1111111111111111</v>
      </c>
      <c r="AA11" s="72">
        <v>11</v>
      </c>
      <c r="AB11" s="72"/>
      <c r="AC11" s="73"/>
      <c r="AD11" s="80" t="s">
        <v>342</v>
      </c>
      <c r="AE11" s="80">
        <v>730</v>
      </c>
      <c r="AF11" s="80">
        <v>1087</v>
      </c>
      <c r="AG11" s="80">
        <v>13120</v>
      </c>
      <c r="AH11" s="80">
        <v>13486</v>
      </c>
      <c r="AI11" s="80"/>
      <c r="AJ11" s="80" t="s">
        <v>363</v>
      </c>
      <c r="AK11" s="80" t="s">
        <v>387</v>
      </c>
      <c r="AL11" s="84" t="s">
        <v>400</v>
      </c>
      <c r="AM11" s="80"/>
      <c r="AN11" s="82">
        <v>42858.587858796294</v>
      </c>
      <c r="AO11" s="84" t="s">
        <v>415</v>
      </c>
      <c r="AP11" s="80" t="b">
        <v>1</v>
      </c>
      <c r="AQ11" s="80" t="b">
        <v>0</v>
      </c>
      <c r="AR11" s="80" t="b">
        <v>1</v>
      </c>
      <c r="AS11" s="80"/>
      <c r="AT11" s="80">
        <v>20</v>
      </c>
      <c r="AU11" s="80"/>
      <c r="AV11" s="80" t="b">
        <v>0</v>
      </c>
      <c r="AW11" s="80" t="s">
        <v>448</v>
      </c>
      <c r="AX11" s="84" t="s">
        <v>457</v>
      </c>
      <c r="AY11" s="80" t="s">
        <v>65</v>
      </c>
      <c r="AZ11" s="79" t="str">
        <f>REPLACE(INDEX(GroupVertices[Group],MATCH(Vertices[[#This Row],[Vertex]],GroupVertices[Vertex],0)),1,1,"")</f>
        <v>3</v>
      </c>
      <c r="BA11" s="48" t="s">
        <v>915</v>
      </c>
      <c r="BB11" s="48" t="s">
        <v>915</v>
      </c>
      <c r="BC11" s="48" t="s">
        <v>266</v>
      </c>
      <c r="BD11" s="48" t="s">
        <v>266</v>
      </c>
      <c r="BE11" s="48" t="s">
        <v>534</v>
      </c>
      <c r="BF11" s="48" t="s">
        <v>534</v>
      </c>
      <c r="BG11" s="129" t="s">
        <v>1918</v>
      </c>
      <c r="BH11" s="129" t="s">
        <v>1932</v>
      </c>
      <c r="BI11" s="129" t="s">
        <v>1942</v>
      </c>
      <c r="BJ11" s="129" t="s">
        <v>1942</v>
      </c>
      <c r="BK11" s="48">
        <v>6</v>
      </c>
      <c r="BL11" s="49">
        <v>5.405405405405405</v>
      </c>
      <c r="BM11" s="48">
        <v>0</v>
      </c>
      <c r="BN11" s="49">
        <v>0</v>
      </c>
      <c r="BO11" s="48">
        <v>0</v>
      </c>
      <c r="BP11" s="49">
        <v>0</v>
      </c>
      <c r="BQ11" s="48">
        <v>105</v>
      </c>
      <c r="BR11" s="49">
        <v>94.5945945945946</v>
      </c>
      <c r="BS11" s="48">
        <v>111</v>
      </c>
      <c r="BT11" s="2"/>
      <c r="BU11" s="3"/>
      <c r="BV11" s="3"/>
      <c r="BW11" s="3"/>
      <c r="BX11" s="3"/>
    </row>
    <row r="12" spans="1:76" ht="15">
      <c r="A12" s="65" t="s">
        <v>252</v>
      </c>
      <c r="B12" s="66"/>
      <c r="C12" s="66" t="s">
        <v>64</v>
      </c>
      <c r="D12" s="67">
        <v>168.29888139068692</v>
      </c>
      <c r="E12" s="111"/>
      <c r="F12" s="102" t="s">
        <v>443</v>
      </c>
      <c r="G12" s="112"/>
      <c r="H12" s="70" t="s">
        <v>252</v>
      </c>
      <c r="I12" s="71"/>
      <c r="J12" s="113"/>
      <c r="K12" s="70" t="s">
        <v>473</v>
      </c>
      <c r="L12" s="114">
        <v>1.432805423065124</v>
      </c>
      <c r="M12" s="75">
        <v>5608.41357421875</v>
      </c>
      <c r="N12" s="75">
        <v>1699.626220703125</v>
      </c>
      <c r="O12" s="76"/>
      <c r="P12" s="77"/>
      <c r="Q12" s="77"/>
      <c r="R12" s="141"/>
      <c r="S12" s="48">
        <v>2</v>
      </c>
      <c r="T12" s="48">
        <v>0</v>
      </c>
      <c r="U12" s="49">
        <v>0</v>
      </c>
      <c r="V12" s="49">
        <v>0.00463</v>
      </c>
      <c r="W12" s="49">
        <v>0.007922</v>
      </c>
      <c r="X12" s="49">
        <v>0.545882</v>
      </c>
      <c r="Y12" s="49">
        <v>0.5</v>
      </c>
      <c r="Z12" s="49">
        <v>0</v>
      </c>
      <c r="AA12" s="72">
        <v>12</v>
      </c>
      <c r="AB12" s="72"/>
      <c r="AC12" s="73"/>
      <c r="AD12" s="80" t="s">
        <v>343</v>
      </c>
      <c r="AE12" s="80">
        <v>2393</v>
      </c>
      <c r="AF12" s="80">
        <v>2515</v>
      </c>
      <c r="AG12" s="80">
        <v>10908</v>
      </c>
      <c r="AH12" s="80">
        <v>8580</v>
      </c>
      <c r="AI12" s="80"/>
      <c r="AJ12" s="80" t="s">
        <v>364</v>
      </c>
      <c r="AK12" s="80"/>
      <c r="AL12" s="80"/>
      <c r="AM12" s="80"/>
      <c r="AN12" s="82">
        <v>41446.572592592594</v>
      </c>
      <c r="AO12" s="84" t="s">
        <v>416</v>
      </c>
      <c r="AP12" s="80" t="b">
        <v>1</v>
      </c>
      <c r="AQ12" s="80" t="b">
        <v>0</v>
      </c>
      <c r="AR12" s="80" t="b">
        <v>0</v>
      </c>
      <c r="AS12" s="80"/>
      <c r="AT12" s="80">
        <v>86</v>
      </c>
      <c r="AU12" s="84" t="s">
        <v>427</v>
      </c>
      <c r="AV12" s="80" t="b">
        <v>0</v>
      </c>
      <c r="AW12" s="80" t="s">
        <v>448</v>
      </c>
      <c r="AX12" s="84" t="s">
        <v>458</v>
      </c>
      <c r="AY12" s="80" t="s">
        <v>65</v>
      </c>
      <c r="AZ12" s="79"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5" t="s">
        <v>239</v>
      </c>
      <c r="B13" s="66"/>
      <c r="C13" s="66" t="s">
        <v>64</v>
      </c>
      <c r="D13" s="67">
        <v>192.49930679887987</v>
      </c>
      <c r="E13" s="111"/>
      <c r="F13" s="102" t="s">
        <v>275</v>
      </c>
      <c r="G13" s="112"/>
      <c r="H13" s="70" t="s">
        <v>239</v>
      </c>
      <c r="I13" s="71"/>
      <c r="J13" s="113"/>
      <c r="K13" s="70" t="s">
        <v>1785</v>
      </c>
      <c r="L13" s="114">
        <v>3.09565231721924</v>
      </c>
      <c r="M13" s="75">
        <v>8511.025390625</v>
      </c>
      <c r="N13" s="75">
        <v>2739.103271484375</v>
      </c>
      <c r="O13" s="76"/>
      <c r="P13" s="77"/>
      <c r="Q13" s="77"/>
      <c r="R13" s="141"/>
      <c r="S13" s="48">
        <v>5</v>
      </c>
      <c r="T13" s="48">
        <v>8</v>
      </c>
      <c r="U13" s="49">
        <v>83.355556</v>
      </c>
      <c r="V13" s="49">
        <v>0.006944</v>
      </c>
      <c r="W13" s="49">
        <v>0.039119</v>
      </c>
      <c r="X13" s="49">
        <v>2.331935</v>
      </c>
      <c r="Y13" s="49">
        <v>0.2777777777777778</v>
      </c>
      <c r="Z13" s="49">
        <v>0.3</v>
      </c>
      <c r="AA13" s="72">
        <v>13</v>
      </c>
      <c r="AB13" s="72"/>
      <c r="AC13" s="73"/>
      <c r="AD13" s="80" t="s">
        <v>344</v>
      </c>
      <c r="AE13" s="80">
        <v>10024</v>
      </c>
      <c r="AF13" s="80">
        <v>11951</v>
      </c>
      <c r="AG13" s="80">
        <v>50961</v>
      </c>
      <c r="AH13" s="80">
        <v>21792</v>
      </c>
      <c r="AI13" s="80"/>
      <c r="AJ13" s="80" t="s">
        <v>365</v>
      </c>
      <c r="AK13" s="80" t="s">
        <v>310</v>
      </c>
      <c r="AL13" s="84" t="s">
        <v>401</v>
      </c>
      <c r="AM13" s="80"/>
      <c r="AN13" s="82">
        <v>39927.48646990741</v>
      </c>
      <c r="AO13" s="84" t="s">
        <v>417</v>
      </c>
      <c r="AP13" s="80" t="b">
        <v>0</v>
      </c>
      <c r="AQ13" s="80" t="b">
        <v>0</v>
      </c>
      <c r="AR13" s="80" t="b">
        <v>1</v>
      </c>
      <c r="AS13" s="80"/>
      <c r="AT13" s="80">
        <v>844</v>
      </c>
      <c r="AU13" s="84" t="s">
        <v>435</v>
      </c>
      <c r="AV13" s="80" t="b">
        <v>0</v>
      </c>
      <c r="AW13" s="80" t="s">
        <v>448</v>
      </c>
      <c r="AX13" s="84" t="s">
        <v>459</v>
      </c>
      <c r="AY13" s="80" t="s">
        <v>66</v>
      </c>
      <c r="AZ13" s="79" t="str">
        <f>REPLACE(INDEX(GroupVertices[Group],MATCH(Vertices[[#This Row],[Vertex]],GroupVertices[Vertex],0)),1,1,"")</f>
        <v>3</v>
      </c>
      <c r="BA13" s="48" t="s">
        <v>912</v>
      </c>
      <c r="BB13" s="48" t="s">
        <v>912</v>
      </c>
      <c r="BC13" s="48" t="s">
        <v>266</v>
      </c>
      <c r="BD13" s="48" t="s">
        <v>266</v>
      </c>
      <c r="BE13" s="48" t="s">
        <v>534</v>
      </c>
      <c r="BF13" s="48" t="s">
        <v>534</v>
      </c>
      <c r="BG13" s="129" t="s">
        <v>1919</v>
      </c>
      <c r="BH13" s="129" t="s">
        <v>1933</v>
      </c>
      <c r="BI13" s="129" t="s">
        <v>1943</v>
      </c>
      <c r="BJ13" s="129" t="s">
        <v>1943</v>
      </c>
      <c r="BK13" s="48">
        <v>2</v>
      </c>
      <c r="BL13" s="49">
        <v>2.985074626865672</v>
      </c>
      <c r="BM13" s="48">
        <v>1</v>
      </c>
      <c r="BN13" s="49">
        <v>1.492537313432836</v>
      </c>
      <c r="BO13" s="48">
        <v>0</v>
      </c>
      <c r="BP13" s="49">
        <v>0</v>
      </c>
      <c r="BQ13" s="48">
        <v>64</v>
      </c>
      <c r="BR13" s="49">
        <v>95.5223880597015</v>
      </c>
      <c r="BS13" s="48">
        <v>67</v>
      </c>
      <c r="BT13" s="2"/>
      <c r="BU13" s="3"/>
      <c r="BV13" s="3"/>
      <c r="BW13" s="3"/>
      <c r="BX13" s="3"/>
    </row>
    <row r="14" spans="1:76" ht="15">
      <c r="A14" s="65" t="s">
        <v>253</v>
      </c>
      <c r="B14" s="66"/>
      <c r="C14" s="66" t="s">
        <v>64</v>
      </c>
      <c r="D14" s="67">
        <v>166.00604752941896</v>
      </c>
      <c r="E14" s="111"/>
      <c r="F14" s="102" t="s">
        <v>444</v>
      </c>
      <c r="G14" s="112"/>
      <c r="H14" s="70" t="s">
        <v>253</v>
      </c>
      <c r="I14" s="71"/>
      <c r="J14" s="113"/>
      <c r="K14" s="70" t="s">
        <v>474</v>
      </c>
      <c r="L14" s="114">
        <v>1.2752614294901155</v>
      </c>
      <c r="M14" s="75">
        <v>7526.482421875</v>
      </c>
      <c r="N14" s="75">
        <v>7043.728515625</v>
      </c>
      <c r="O14" s="76"/>
      <c r="P14" s="77"/>
      <c r="Q14" s="77"/>
      <c r="R14" s="141"/>
      <c r="S14" s="48">
        <v>23</v>
      </c>
      <c r="T14" s="48">
        <v>8</v>
      </c>
      <c r="U14" s="49">
        <v>1747.188889</v>
      </c>
      <c r="V14" s="49">
        <v>0.007937</v>
      </c>
      <c r="W14" s="49">
        <v>0.062989</v>
      </c>
      <c r="X14" s="49">
        <v>6.800722</v>
      </c>
      <c r="Y14" s="49">
        <v>0.0582010582010582</v>
      </c>
      <c r="Z14" s="49">
        <v>0.03571428571428571</v>
      </c>
      <c r="AA14" s="72">
        <v>14</v>
      </c>
      <c r="AB14" s="72"/>
      <c r="AC14" s="73"/>
      <c r="AD14" s="80" t="s">
        <v>345</v>
      </c>
      <c r="AE14" s="80">
        <v>1685</v>
      </c>
      <c r="AF14" s="80">
        <v>1621</v>
      </c>
      <c r="AG14" s="80">
        <v>2091</v>
      </c>
      <c r="AH14" s="80">
        <v>2898</v>
      </c>
      <c r="AI14" s="80"/>
      <c r="AJ14" s="80" t="s">
        <v>366</v>
      </c>
      <c r="AK14" s="80" t="s">
        <v>388</v>
      </c>
      <c r="AL14" s="84" t="s">
        <v>402</v>
      </c>
      <c r="AM14" s="80"/>
      <c r="AN14" s="82">
        <v>42181.34769675926</v>
      </c>
      <c r="AO14" s="84" t="s">
        <v>418</v>
      </c>
      <c r="AP14" s="80" t="b">
        <v>0</v>
      </c>
      <c r="AQ14" s="80" t="b">
        <v>0</v>
      </c>
      <c r="AR14" s="80" t="b">
        <v>1</v>
      </c>
      <c r="AS14" s="80"/>
      <c r="AT14" s="80">
        <v>67</v>
      </c>
      <c r="AU14" s="84" t="s">
        <v>427</v>
      </c>
      <c r="AV14" s="80" t="b">
        <v>0</v>
      </c>
      <c r="AW14" s="80" t="s">
        <v>448</v>
      </c>
      <c r="AX14" s="84" t="s">
        <v>460</v>
      </c>
      <c r="AY14" s="80" t="s">
        <v>65</v>
      </c>
      <c r="AZ14" s="79" t="str">
        <f>REPLACE(INDEX(GroupVertices[Group],MATCH(Vertices[[#This Row],[Vertex]],GroupVertices[Vertex],0)),1,1,"")</f>
        <v>2</v>
      </c>
      <c r="BA14" s="48" t="s">
        <v>1907</v>
      </c>
      <c r="BB14" s="48" t="s">
        <v>1907</v>
      </c>
      <c r="BC14" s="48" t="s">
        <v>591</v>
      </c>
      <c r="BD14" s="48" t="s">
        <v>591</v>
      </c>
      <c r="BE14" s="48" t="s">
        <v>1839</v>
      </c>
      <c r="BF14" s="48" t="s">
        <v>919</v>
      </c>
      <c r="BG14" s="129" t="s">
        <v>1920</v>
      </c>
      <c r="BH14" s="129" t="s">
        <v>1934</v>
      </c>
      <c r="BI14" s="129" t="s">
        <v>1944</v>
      </c>
      <c r="BJ14" s="129" t="s">
        <v>1944</v>
      </c>
      <c r="BK14" s="48">
        <v>9</v>
      </c>
      <c r="BL14" s="49">
        <v>3.896103896103896</v>
      </c>
      <c r="BM14" s="48">
        <v>2</v>
      </c>
      <c r="BN14" s="49">
        <v>0.8658008658008658</v>
      </c>
      <c r="BO14" s="48">
        <v>0</v>
      </c>
      <c r="BP14" s="49">
        <v>0</v>
      </c>
      <c r="BQ14" s="48">
        <v>220</v>
      </c>
      <c r="BR14" s="49">
        <v>95.23809523809524</v>
      </c>
      <c r="BS14" s="48">
        <v>231</v>
      </c>
      <c r="BT14" s="2"/>
      <c r="BU14" s="3"/>
      <c r="BV14" s="3"/>
      <c r="BW14" s="3"/>
      <c r="BX14" s="3"/>
    </row>
    <row r="15" spans="1:76" ht="15">
      <c r="A15" s="65" t="s">
        <v>248</v>
      </c>
      <c r="B15" s="66"/>
      <c r="C15" s="66" t="s">
        <v>64</v>
      </c>
      <c r="D15" s="67">
        <v>162.5103735328773</v>
      </c>
      <c r="E15" s="111"/>
      <c r="F15" s="102" t="s">
        <v>283</v>
      </c>
      <c r="G15" s="112"/>
      <c r="H15" s="70" t="s">
        <v>248</v>
      </c>
      <c r="I15" s="71"/>
      <c r="J15" s="113"/>
      <c r="K15" s="70" t="s">
        <v>1207</v>
      </c>
      <c r="L15" s="114">
        <v>1.0350685175854886</v>
      </c>
      <c r="M15" s="75">
        <v>9277.537109375</v>
      </c>
      <c r="N15" s="75">
        <v>6195.7314453125</v>
      </c>
      <c r="O15" s="76"/>
      <c r="P15" s="77"/>
      <c r="Q15" s="77"/>
      <c r="R15" s="141"/>
      <c r="S15" s="48">
        <v>0</v>
      </c>
      <c r="T15" s="48">
        <v>2</v>
      </c>
      <c r="U15" s="49">
        <v>0</v>
      </c>
      <c r="V15" s="49">
        <v>0.004975</v>
      </c>
      <c r="W15" s="49">
        <v>0.011237</v>
      </c>
      <c r="X15" s="49">
        <v>0.548946</v>
      </c>
      <c r="Y15" s="49">
        <v>0.5</v>
      </c>
      <c r="Z15" s="49">
        <v>0</v>
      </c>
      <c r="AA15" s="72">
        <v>15</v>
      </c>
      <c r="AB15" s="72"/>
      <c r="AC15" s="73"/>
      <c r="AD15" s="80" t="s">
        <v>354</v>
      </c>
      <c r="AE15" s="80">
        <v>424</v>
      </c>
      <c r="AF15" s="80">
        <v>258</v>
      </c>
      <c r="AG15" s="80">
        <v>1129</v>
      </c>
      <c r="AH15" s="80">
        <v>1179</v>
      </c>
      <c r="AI15" s="80"/>
      <c r="AJ15" s="80" t="s">
        <v>375</v>
      </c>
      <c r="AK15" s="80" t="s">
        <v>381</v>
      </c>
      <c r="AL15" s="80"/>
      <c r="AM15" s="80"/>
      <c r="AN15" s="82">
        <v>42942.72491898148</v>
      </c>
      <c r="AO15" s="84" t="s">
        <v>426</v>
      </c>
      <c r="AP15" s="80" t="b">
        <v>1</v>
      </c>
      <c r="AQ15" s="80" t="b">
        <v>0</v>
      </c>
      <c r="AR15" s="80" t="b">
        <v>1</v>
      </c>
      <c r="AS15" s="80"/>
      <c r="AT15" s="80">
        <v>5</v>
      </c>
      <c r="AU15" s="80"/>
      <c r="AV15" s="80" t="b">
        <v>0</v>
      </c>
      <c r="AW15" s="80" t="s">
        <v>448</v>
      </c>
      <c r="AX15" s="84" t="s">
        <v>469</v>
      </c>
      <c r="AY15" s="80" t="s">
        <v>66</v>
      </c>
      <c r="AZ15" s="79" t="str">
        <f>REPLACE(INDEX(GroupVertices[Group],MATCH(Vertices[[#This Row],[Vertex]],GroupVertices[Vertex],0)),1,1,"")</f>
        <v>2</v>
      </c>
      <c r="BA15" s="48"/>
      <c r="BB15" s="48"/>
      <c r="BC15" s="48"/>
      <c r="BD15" s="48"/>
      <c r="BE15" s="48" t="s">
        <v>534</v>
      </c>
      <c r="BF15" s="48" t="s">
        <v>534</v>
      </c>
      <c r="BG15" s="129" t="s">
        <v>1921</v>
      </c>
      <c r="BH15" s="129" t="s">
        <v>1921</v>
      </c>
      <c r="BI15" s="129" t="s">
        <v>1941</v>
      </c>
      <c r="BJ15" s="129" t="s">
        <v>1941</v>
      </c>
      <c r="BK15" s="48">
        <v>2</v>
      </c>
      <c r="BL15" s="49">
        <v>5.882352941176471</v>
      </c>
      <c r="BM15" s="48">
        <v>1</v>
      </c>
      <c r="BN15" s="49">
        <v>2.9411764705882355</v>
      </c>
      <c r="BO15" s="48">
        <v>0</v>
      </c>
      <c r="BP15" s="49">
        <v>0</v>
      </c>
      <c r="BQ15" s="48">
        <v>31</v>
      </c>
      <c r="BR15" s="49">
        <v>91.17647058823529</v>
      </c>
      <c r="BS15" s="48">
        <v>34</v>
      </c>
      <c r="BT15" s="2"/>
      <c r="BU15" s="3"/>
      <c r="BV15" s="3"/>
      <c r="BW15" s="3"/>
      <c r="BX15" s="3"/>
    </row>
    <row r="16" spans="1:76" ht="15">
      <c r="A16" s="65" t="s">
        <v>878</v>
      </c>
      <c r="B16" s="66"/>
      <c r="C16" s="66" t="s">
        <v>64</v>
      </c>
      <c r="D16" s="67">
        <v>250.79473595617378</v>
      </c>
      <c r="E16" s="111"/>
      <c r="F16" s="102" t="s">
        <v>1179</v>
      </c>
      <c r="G16" s="112"/>
      <c r="H16" s="70" t="s">
        <v>878</v>
      </c>
      <c r="I16" s="71"/>
      <c r="J16" s="113"/>
      <c r="K16" s="70" t="s">
        <v>1208</v>
      </c>
      <c r="L16" s="114">
        <v>7.101217165049153</v>
      </c>
      <c r="M16" s="75">
        <v>7139.3623046875</v>
      </c>
      <c r="N16" s="75">
        <v>6380.7587890625</v>
      </c>
      <c r="O16" s="76"/>
      <c r="P16" s="77"/>
      <c r="Q16" s="77"/>
      <c r="R16" s="141"/>
      <c r="S16" s="48">
        <v>19</v>
      </c>
      <c r="T16" s="48">
        <v>0</v>
      </c>
      <c r="U16" s="49">
        <v>767.344444</v>
      </c>
      <c r="V16" s="49">
        <v>0.007353</v>
      </c>
      <c r="W16" s="49">
        <v>0.044102</v>
      </c>
      <c r="X16" s="49">
        <v>4.461989</v>
      </c>
      <c r="Y16" s="49">
        <v>0.08187134502923976</v>
      </c>
      <c r="Z16" s="49">
        <v>0</v>
      </c>
      <c r="AA16" s="72">
        <v>16</v>
      </c>
      <c r="AB16" s="72"/>
      <c r="AC16" s="73"/>
      <c r="AD16" s="80" t="s">
        <v>386</v>
      </c>
      <c r="AE16" s="80">
        <v>450</v>
      </c>
      <c r="AF16" s="80">
        <v>34681</v>
      </c>
      <c r="AG16" s="80">
        <v>18396</v>
      </c>
      <c r="AH16" s="80">
        <v>3286</v>
      </c>
      <c r="AI16" s="80"/>
      <c r="AJ16" s="80" t="s">
        <v>1124</v>
      </c>
      <c r="AK16" s="80" t="s">
        <v>1140</v>
      </c>
      <c r="AL16" s="84" t="s">
        <v>1149</v>
      </c>
      <c r="AM16" s="80"/>
      <c r="AN16" s="82">
        <v>39594.495787037034</v>
      </c>
      <c r="AO16" s="84" t="s">
        <v>1162</v>
      </c>
      <c r="AP16" s="80" t="b">
        <v>0</v>
      </c>
      <c r="AQ16" s="80" t="b">
        <v>0</v>
      </c>
      <c r="AR16" s="80" t="b">
        <v>1</v>
      </c>
      <c r="AS16" s="80"/>
      <c r="AT16" s="80">
        <v>480</v>
      </c>
      <c r="AU16" s="84" t="s">
        <v>439</v>
      </c>
      <c r="AV16" s="80" t="b">
        <v>1</v>
      </c>
      <c r="AW16" s="80" t="s">
        <v>448</v>
      </c>
      <c r="AX16" s="84" t="s">
        <v>1185</v>
      </c>
      <c r="AY16" s="80" t="s">
        <v>65</v>
      </c>
      <c r="AZ16" s="79"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5" t="s">
        <v>867</v>
      </c>
      <c r="B17" s="66"/>
      <c r="C17" s="66" t="s">
        <v>64</v>
      </c>
      <c r="D17" s="67">
        <v>164.78781924742538</v>
      </c>
      <c r="E17" s="111"/>
      <c r="F17" s="102" t="s">
        <v>927</v>
      </c>
      <c r="G17" s="112"/>
      <c r="H17" s="70" t="s">
        <v>867</v>
      </c>
      <c r="I17" s="71"/>
      <c r="J17" s="113"/>
      <c r="K17" s="70" t="s">
        <v>1209</v>
      </c>
      <c r="L17" s="114">
        <v>1.1915551689217385</v>
      </c>
      <c r="M17" s="75">
        <v>8508.8427734375</v>
      </c>
      <c r="N17" s="75">
        <v>5962.16162109375</v>
      </c>
      <c r="O17" s="76"/>
      <c r="P17" s="77"/>
      <c r="Q17" s="77"/>
      <c r="R17" s="141"/>
      <c r="S17" s="48">
        <v>0</v>
      </c>
      <c r="T17" s="48">
        <v>2</v>
      </c>
      <c r="U17" s="49">
        <v>0</v>
      </c>
      <c r="V17" s="49">
        <v>0.004975</v>
      </c>
      <c r="W17" s="49">
        <v>0.011237</v>
      </c>
      <c r="X17" s="49">
        <v>0.548946</v>
      </c>
      <c r="Y17" s="49">
        <v>0.5</v>
      </c>
      <c r="Z17" s="49">
        <v>0</v>
      </c>
      <c r="AA17" s="72">
        <v>17</v>
      </c>
      <c r="AB17" s="72"/>
      <c r="AC17" s="73"/>
      <c r="AD17" s="80" t="s">
        <v>1108</v>
      </c>
      <c r="AE17" s="80">
        <v>2508</v>
      </c>
      <c r="AF17" s="80">
        <v>1146</v>
      </c>
      <c r="AG17" s="80">
        <v>6148</v>
      </c>
      <c r="AH17" s="80">
        <v>10497</v>
      </c>
      <c r="AI17" s="80"/>
      <c r="AJ17" s="80" t="s">
        <v>1125</v>
      </c>
      <c r="AK17" s="80" t="s">
        <v>1141</v>
      </c>
      <c r="AL17" s="84" t="s">
        <v>1150</v>
      </c>
      <c r="AM17" s="80"/>
      <c r="AN17" s="82">
        <v>40354.94059027778</v>
      </c>
      <c r="AO17" s="84" t="s">
        <v>1163</v>
      </c>
      <c r="AP17" s="80" t="b">
        <v>0</v>
      </c>
      <c r="AQ17" s="80" t="b">
        <v>0</v>
      </c>
      <c r="AR17" s="80" t="b">
        <v>0</v>
      </c>
      <c r="AS17" s="80"/>
      <c r="AT17" s="80">
        <v>12</v>
      </c>
      <c r="AU17" s="84" t="s">
        <v>430</v>
      </c>
      <c r="AV17" s="80" t="b">
        <v>0</v>
      </c>
      <c r="AW17" s="80" t="s">
        <v>448</v>
      </c>
      <c r="AX17" s="84" t="s">
        <v>1186</v>
      </c>
      <c r="AY17" s="80" t="s">
        <v>66</v>
      </c>
      <c r="AZ17" s="79" t="str">
        <f>REPLACE(INDEX(GroupVertices[Group],MATCH(Vertices[[#This Row],[Vertex]],GroupVertices[Vertex],0)),1,1,"")</f>
        <v>2</v>
      </c>
      <c r="BA17" s="48"/>
      <c r="BB17" s="48"/>
      <c r="BC17" s="48"/>
      <c r="BD17" s="48"/>
      <c r="BE17" s="48" t="s">
        <v>534</v>
      </c>
      <c r="BF17" s="48" t="s">
        <v>534</v>
      </c>
      <c r="BG17" s="129" t="s">
        <v>1922</v>
      </c>
      <c r="BH17" s="129" t="s">
        <v>1922</v>
      </c>
      <c r="BI17" s="129" t="s">
        <v>1945</v>
      </c>
      <c r="BJ17" s="129" t="s">
        <v>1945</v>
      </c>
      <c r="BK17" s="48">
        <v>0</v>
      </c>
      <c r="BL17" s="49">
        <v>0</v>
      </c>
      <c r="BM17" s="48">
        <v>0</v>
      </c>
      <c r="BN17" s="49">
        <v>0</v>
      </c>
      <c r="BO17" s="48">
        <v>0</v>
      </c>
      <c r="BP17" s="49">
        <v>0</v>
      </c>
      <c r="BQ17" s="48">
        <v>42</v>
      </c>
      <c r="BR17" s="49">
        <v>100</v>
      </c>
      <c r="BS17" s="48">
        <v>42</v>
      </c>
      <c r="BT17" s="2"/>
      <c r="BU17" s="3"/>
      <c r="BV17" s="3"/>
      <c r="BW17" s="3"/>
      <c r="BX17" s="3"/>
    </row>
    <row r="18" spans="1:76" ht="15">
      <c r="A18" s="65" t="s">
        <v>868</v>
      </c>
      <c r="B18" s="66"/>
      <c r="C18" s="66" t="s">
        <v>64</v>
      </c>
      <c r="D18" s="67">
        <v>163.01305299239468</v>
      </c>
      <c r="E18" s="111"/>
      <c r="F18" s="102" t="s">
        <v>928</v>
      </c>
      <c r="G18" s="112"/>
      <c r="H18" s="70" t="s">
        <v>868</v>
      </c>
      <c r="I18" s="71"/>
      <c r="J18" s="113"/>
      <c r="K18" s="70" t="s">
        <v>1210</v>
      </c>
      <c r="L18" s="114">
        <v>1.0696083640515976</v>
      </c>
      <c r="M18" s="75">
        <v>5889.61865234375</v>
      </c>
      <c r="N18" s="75">
        <v>8136.94921875</v>
      </c>
      <c r="O18" s="76"/>
      <c r="P18" s="77"/>
      <c r="Q18" s="77"/>
      <c r="R18" s="141"/>
      <c r="S18" s="48">
        <v>0</v>
      </c>
      <c r="T18" s="48">
        <v>2</v>
      </c>
      <c r="U18" s="49">
        <v>0</v>
      </c>
      <c r="V18" s="49">
        <v>0.004975</v>
      </c>
      <c r="W18" s="49">
        <v>0.011237</v>
      </c>
      <c r="X18" s="49">
        <v>0.548946</v>
      </c>
      <c r="Y18" s="49">
        <v>0.5</v>
      </c>
      <c r="Z18" s="49">
        <v>0</v>
      </c>
      <c r="AA18" s="72">
        <v>18</v>
      </c>
      <c r="AB18" s="72"/>
      <c r="AC18" s="73"/>
      <c r="AD18" s="80" t="s">
        <v>1109</v>
      </c>
      <c r="AE18" s="80">
        <v>522</v>
      </c>
      <c r="AF18" s="80">
        <v>454</v>
      </c>
      <c r="AG18" s="80">
        <v>1121</v>
      </c>
      <c r="AH18" s="80">
        <v>3510</v>
      </c>
      <c r="AI18" s="80"/>
      <c r="AJ18" s="80" t="s">
        <v>1126</v>
      </c>
      <c r="AK18" s="80" t="s">
        <v>378</v>
      </c>
      <c r="AL18" s="80"/>
      <c r="AM18" s="80"/>
      <c r="AN18" s="82">
        <v>40000.69934027778</v>
      </c>
      <c r="AO18" s="84" t="s">
        <v>1164</v>
      </c>
      <c r="AP18" s="80" t="b">
        <v>1</v>
      </c>
      <c r="AQ18" s="80" t="b">
        <v>0</v>
      </c>
      <c r="AR18" s="80" t="b">
        <v>1</v>
      </c>
      <c r="AS18" s="80"/>
      <c r="AT18" s="80">
        <v>9</v>
      </c>
      <c r="AU18" s="84" t="s">
        <v>427</v>
      </c>
      <c r="AV18" s="80" t="b">
        <v>0</v>
      </c>
      <c r="AW18" s="80" t="s">
        <v>448</v>
      </c>
      <c r="AX18" s="84" t="s">
        <v>1187</v>
      </c>
      <c r="AY18" s="80" t="s">
        <v>66</v>
      </c>
      <c r="AZ18" s="79" t="str">
        <f>REPLACE(INDEX(GroupVertices[Group],MATCH(Vertices[[#This Row],[Vertex]],GroupVertices[Vertex],0)),1,1,"")</f>
        <v>2</v>
      </c>
      <c r="BA18" s="48"/>
      <c r="BB18" s="48"/>
      <c r="BC18" s="48"/>
      <c r="BD18" s="48"/>
      <c r="BE18" s="48" t="s">
        <v>534</v>
      </c>
      <c r="BF18" s="48" t="s">
        <v>534</v>
      </c>
      <c r="BG18" s="129" t="s">
        <v>1922</v>
      </c>
      <c r="BH18" s="129" t="s">
        <v>1922</v>
      </c>
      <c r="BI18" s="129" t="s">
        <v>1945</v>
      </c>
      <c r="BJ18" s="129" t="s">
        <v>1945</v>
      </c>
      <c r="BK18" s="48">
        <v>0</v>
      </c>
      <c r="BL18" s="49">
        <v>0</v>
      </c>
      <c r="BM18" s="48">
        <v>0</v>
      </c>
      <c r="BN18" s="49">
        <v>0</v>
      </c>
      <c r="BO18" s="48">
        <v>0</v>
      </c>
      <c r="BP18" s="49">
        <v>0</v>
      </c>
      <c r="BQ18" s="48">
        <v>42</v>
      </c>
      <c r="BR18" s="49">
        <v>100</v>
      </c>
      <c r="BS18" s="48">
        <v>42</v>
      </c>
      <c r="BT18" s="2"/>
      <c r="BU18" s="3"/>
      <c r="BV18" s="3"/>
      <c r="BW18" s="3"/>
      <c r="BX18" s="3"/>
    </row>
    <row r="19" spans="1:76" ht="15">
      <c r="A19" s="65" t="s">
        <v>869</v>
      </c>
      <c r="B19" s="66"/>
      <c r="C19" s="66" t="s">
        <v>64</v>
      </c>
      <c r="D19" s="67">
        <v>177.9062143261565</v>
      </c>
      <c r="E19" s="111"/>
      <c r="F19" s="102" t="s">
        <v>929</v>
      </c>
      <c r="G19" s="112"/>
      <c r="H19" s="70" t="s">
        <v>869</v>
      </c>
      <c r="I19" s="71"/>
      <c r="J19" s="113"/>
      <c r="K19" s="70" t="s">
        <v>1211</v>
      </c>
      <c r="L19" s="114">
        <v>2.0929394274633135</v>
      </c>
      <c r="M19" s="75">
        <v>8599.2734375</v>
      </c>
      <c r="N19" s="75">
        <v>5194.95556640625</v>
      </c>
      <c r="O19" s="76"/>
      <c r="P19" s="77"/>
      <c r="Q19" s="77"/>
      <c r="R19" s="141"/>
      <c r="S19" s="48">
        <v>0</v>
      </c>
      <c r="T19" s="48">
        <v>2</v>
      </c>
      <c r="U19" s="49">
        <v>0</v>
      </c>
      <c r="V19" s="49">
        <v>0.004975</v>
      </c>
      <c r="W19" s="49">
        <v>0.011237</v>
      </c>
      <c r="X19" s="49">
        <v>0.548946</v>
      </c>
      <c r="Y19" s="49">
        <v>0.5</v>
      </c>
      <c r="Z19" s="49">
        <v>0</v>
      </c>
      <c r="AA19" s="72">
        <v>19</v>
      </c>
      <c r="AB19" s="72"/>
      <c r="AC19" s="73"/>
      <c r="AD19" s="80" t="s">
        <v>1110</v>
      </c>
      <c r="AE19" s="80">
        <v>69</v>
      </c>
      <c r="AF19" s="80">
        <v>6261</v>
      </c>
      <c r="AG19" s="80">
        <v>70845</v>
      </c>
      <c r="AH19" s="80">
        <v>94111</v>
      </c>
      <c r="AI19" s="80"/>
      <c r="AJ19" s="80" t="s">
        <v>1127</v>
      </c>
      <c r="AK19" s="80" t="s">
        <v>1142</v>
      </c>
      <c r="AL19" s="84" t="s">
        <v>1151</v>
      </c>
      <c r="AM19" s="80"/>
      <c r="AN19" s="82">
        <v>42162.54107638889</v>
      </c>
      <c r="AO19" s="84" t="s">
        <v>1165</v>
      </c>
      <c r="AP19" s="80" t="b">
        <v>0</v>
      </c>
      <c r="AQ19" s="80" t="b">
        <v>0</v>
      </c>
      <c r="AR19" s="80" t="b">
        <v>0</v>
      </c>
      <c r="AS19" s="80"/>
      <c r="AT19" s="80">
        <v>364</v>
      </c>
      <c r="AU19" s="84" t="s">
        <v>427</v>
      </c>
      <c r="AV19" s="80" t="b">
        <v>0</v>
      </c>
      <c r="AW19" s="80" t="s">
        <v>448</v>
      </c>
      <c r="AX19" s="84" t="s">
        <v>1188</v>
      </c>
      <c r="AY19" s="80" t="s">
        <v>66</v>
      </c>
      <c r="AZ19" s="79" t="str">
        <f>REPLACE(INDEX(GroupVertices[Group],MATCH(Vertices[[#This Row],[Vertex]],GroupVertices[Vertex],0)),1,1,"")</f>
        <v>2</v>
      </c>
      <c r="BA19" s="48"/>
      <c r="BB19" s="48"/>
      <c r="BC19" s="48"/>
      <c r="BD19" s="48"/>
      <c r="BE19" s="48" t="s">
        <v>534</v>
      </c>
      <c r="BF19" s="48" t="s">
        <v>534</v>
      </c>
      <c r="BG19" s="129" t="s">
        <v>1922</v>
      </c>
      <c r="BH19" s="129" t="s">
        <v>1922</v>
      </c>
      <c r="BI19" s="129" t="s">
        <v>1945</v>
      </c>
      <c r="BJ19" s="129" t="s">
        <v>1945</v>
      </c>
      <c r="BK19" s="48">
        <v>0</v>
      </c>
      <c r="BL19" s="49">
        <v>0</v>
      </c>
      <c r="BM19" s="48">
        <v>0</v>
      </c>
      <c r="BN19" s="49">
        <v>0</v>
      </c>
      <c r="BO19" s="48">
        <v>0</v>
      </c>
      <c r="BP19" s="49">
        <v>0</v>
      </c>
      <c r="BQ19" s="48">
        <v>42</v>
      </c>
      <c r="BR19" s="49">
        <v>100</v>
      </c>
      <c r="BS19" s="48">
        <v>42</v>
      </c>
      <c r="BT19" s="2"/>
      <c r="BU19" s="3"/>
      <c r="BV19" s="3"/>
      <c r="BW19" s="3"/>
      <c r="BX19" s="3"/>
    </row>
    <row r="20" spans="1:76" ht="15">
      <c r="A20" s="65" t="s">
        <v>870</v>
      </c>
      <c r="B20" s="66"/>
      <c r="C20" s="66" t="s">
        <v>64</v>
      </c>
      <c r="D20" s="67">
        <v>163.143852239514</v>
      </c>
      <c r="E20" s="111"/>
      <c r="F20" s="102" t="s">
        <v>930</v>
      </c>
      <c r="G20" s="112"/>
      <c r="H20" s="70" t="s">
        <v>870</v>
      </c>
      <c r="I20" s="71"/>
      <c r="J20" s="113"/>
      <c r="K20" s="70" t="s">
        <v>1212</v>
      </c>
      <c r="L20" s="114">
        <v>1.0785957730810445</v>
      </c>
      <c r="M20" s="75">
        <v>5889.8349609375</v>
      </c>
      <c r="N20" s="75">
        <v>5788.3447265625</v>
      </c>
      <c r="O20" s="76"/>
      <c r="P20" s="77"/>
      <c r="Q20" s="77"/>
      <c r="R20" s="141"/>
      <c r="S20" s="48">
        <v>0</v>
      </c>
      <c r="T20" s="48">
        <v>2</v>
      </c>
      <c r="U20" s="49">
        <v>0</v>
      </c>
      <c r="V20" s="49">
        <v>0.004975</v>
      </c>
      <c r="W20" s="49">
        <v>0.011237</v>
      </c>
      <c r="X20" s="49">
        <v>0.548946</v>
      </c>
      <c r="Y20" s="49">
        <v>0.5</v>
      </c>
      <c r="Z20" s="49">
        <v>0</v>
      </c>
      <c r="AA20" s="72">
        <v>20</v>
      </c>
      <c r="AB20" s="72"/>
      <c r="AC20" s="73"/>
      <c r="AD20" s="80" t="s">
        <v>1111</v>
      </c>
      <c r="AE20" s="80">
        <v>837</v>
      </c>
      <c r="AF20" s="80">
        <v>505</v>
      </c>
      <c r="AG20" s="80">
        <v>1989</v>
      </c>
      <c r="AH20" s="80">
        <v>1509</v>
      </c>
      <c r="AI20" s="80"/>
      <c r="AJ20" s="80" t="s">
        <v>1128</v>
      </c>
      <c r="AK20" s="80" t="s">
        <v>382</v>
      </c>
      <c r="AL20" s="84" t="s">
        <v>1152</v>
      </c>
      <c r="AM20" s="80"/>
      <c r="AN20" s="82">
        <v>43175.42760416667</v>
      </c>
      <c r="AO20" s="84" t="s">
        <v>1166</v>
      </c>
      <c r="AP20" s="80" t="b">
        <v>0</v>
      </c>
      <c r="AQ20" s="80" t="b">
        <v>0</v>
      </c>
      <c r="AR20" s="80" t="b">
        <v>0</v>
      </c>
      <c r="AS20" s="80"/>
      <c r="AT20" s="80">
        <v>7</v>
      </c>
      <c r="AU20" s="84" t="s">
        <v>427</v>
      </c>
      <c r="AV20" s="80" t="b">
        <v>0</v>
      </c>
      <c r="AW20" s="80" t="s">
        <v>448</v>
      </c>
      <c r="AX20" s="84" t="s">
        <v>1189</v>
      </c>
      <c r="AY20" s="80" t="s">
        <v>66</v>
      </c>
      <c r="AZ20" s="79" t="str">
        <f>REPLACE(INDEX(GroupVertices[Group],MATCH(Vertices[[#This Row],[Vertex]],GroupVertices[Vertex],0)),1,1,"")</f>
        <v>2</v>
      </c>
      <c r="BA20" s="48"/>
      <c r="BB20" s="48"/>
      <c r="BC20" s="48"/>
      <c r="BD20" s="48"/>
      <c r="BE20" s="48" t="s">
        <v>534</v>
      </c>
      <c r="BF20" s="48" t="s">
        <v>534</v>
      </c>
      <c r="BG20" s="129" t="s">
        <v>1922</v>
      </c>
      <c r="BH20" s="129" t="s">
        <v>1922</v>
      </c>
      <c r="BI20" s="129" t="s">
        <v>1945</v>
      </c>
      <c r="BJ20" s="129" t="s">
        <v>1945</v>
      </c>
      <c r="BK20" s="48">
        <v>0</v>
      </c>
      <c r="BL20" s="49">
        <v>0</v>
      </c>
      <c r="BM20" s="48">
        <v>0</v>
      </c>
      <c r="BN20" s="49">
        <v>0</v>
      </c>
      <c r="BO20" s="48">
        <v>0</v>
      </c>
      <c r="BP20" s="49">
        <v>0</v>
      </c>
      <c r="BQ20" s="48">
        <v>42</v>
      </c>
      <c r="BR20" s="49">
        <v>100</v>
      </c>
      <c r="BS20" s="48">
        <v>42</v>
      </c>
      <c r="BT20" s="2"/>
      <c r="BU20" s="3"/>
      <c r="BV20" s="3"/>
      <c r="BW20" s="3"/>
      <c r="BX20" s="3"/>
    </row>
    <row r="21" spans="1:76" ht="15">
      <c r="A21" s="65" t="s">
        <v>254</v>
      </c>
      <c r="B21" s="66"/>
      <c r="C21" s="66" t="s">
        <v>64</v>
      </c>
      <c r="D21" s="67">
        <v>163.6003672588716</v>
      </c>
      <c r="E21" s="111"/>
      <c r="F21" s="102" t="s">
        <v>445</v>
      </c>
      <c r="G21" s="112"/>
      <c r="H21" s="70" t="s">
        <v>254</v>
      </c>
      <c r="I21" s="71"/>
      <c r="J21" s="113"/>
      <c r="K21" s="70" t="s">
        <v>1213</v>
      </c>
      <c r="L21" s="114">
        <v>1.1099635928308784</v>
      </c>
      <c r="M21" s="75">
        <v>6567.29736328125</v>
      </c>
      <c r="N21" s="75">
        <v>7782.017578125</v>
      </c>
      <c r="O21" s="76"/>
      <c r="P21" s="77"/>
      <c r="Q21" s="77"/>
      <c r="R21" s="141"/>
      <c r="S21" s="48">
        <v>0</v>
      </c>
      <c r="T21" s="48">
        <v>2</v>
      </c>
      <c r="U21" s="49">
        <v>0</v>
      </c>
      <c r="V21" s="49">
        <v>0.004975</v>
      </c>
      <c r="W21" s="49">
        <v>0.011237</v>
      </c>
      <c r="X21" s="49">
        <v>0.548946</v>
      </c>
      <c r="Y21" s="49">
        <v>0.5</v>
      </c>
      <c r="Z21" s="49">
        <v>0</v>
      </c>
      <c r="AA21" s="72">
        <v>21</v>
      </c>
      <c r="AB21" s="72"/>
      <c r="AC21" s="73"/>
      <c r="AD21" s="80" t="s">
        <v>347</v>
      </c>
      <c r="AE21" s="80">
        <v>898</v>
      </c>
      <c r="AF21" s="80">
        <v>683</v>
      </c>
      <c r="AG21" s="80">
        <v>1942</v>
      </c>
      <c r="AH21" s="80">
        <v>3515</v>
      </c>
      <c r="AI21" s="80"/>
      <c r="AJ21" s="80" t="s">
        <v>368</v>
      </c>
      <c r="AK21" s="80" t="s">
        <v>376</v>
      </c>
      <c r="AL21" s="84" t="s">
        <v>403</v>
      </c>
      <c r="AM21" s="80"/>
      <c r="AN21" s="82">
        <v>43410.41670138889</v>
      </c>
      <c r="AO21" s="84" t="s">
        <v>420</v>
      </c>
      <c r="AP21" s="80" t="b">
        <v>0</v>
      </c>
      <c r="AQ21" s="80" t="b">
        <v>0</v>
      </c>
      <c r="AR21" s="80" t="b">
        <v>0</v>
      </c>
      <c r="AS21" s="80"/>
      <c r="AT21" s="80">
        <v>3</v>
      </c>
      <c r="AU21" s="84" t="s">
        <v>427</v>
      </c>
      <c r="AV21" s="80" t="b">
        <v>0</v>
      </c>
      <c r="AW21" s="80" t="s">
        <v>448</v>
      </c>
      <c r="AX21" s="84" t="s">
        <v>462</v>
      </c>
      <c r="AY21" s="80" t="s">
        <v>66</v>
      </c>
      <c r="AZ21" s="79" t="str">
        <f>REPLACE(INDEX(GroupVertices[Group],MATCH(Vertices[[#This Row],[Vertex]],GroupVertices[Vertex],0)),1,1,"")</f>
        <v>2</v>
      </c>
      <c r="BA21" s="48"/>
      <c r="BB21" s="48"/>
      <c r="BC21" s="48"/>
      <c r="BD21" s="48"/>
      <c r="BE21" s="48" t="s">
        <v>534</v>
      </c>
      <c r="BF21" s="48" t="s">
        <v>534</v>
      </c>
      <c r="BG21" s="129" t="s">
        <v>1922</v>
      </c>
      <c r="BH21" s="129" t="s">
        <v>1922</v>
      </c>
      <c r="BI21" s="129" t="s">
        <v>1945</v>
      </c>
      <c r="BJ21" s="129" t="s">
        <v>1945</v>
      </c>
      <c r="BK21" s="48">
        <v>0</v>
      </c>
      <c r="BL21" s="49">
        <v>0</v>
      </c>
      <c r="BM21" s="48">
        <v>0</v>
      </c>
      <c r="BN21" s="49">
        <v>0</v>
      </c>
      <c r="BO21" s="48">
        <v>0</v>
      </c>
      <c r="BP21" s="49">
        <v>0</v>
      </c>
      <c r="BQ21" s="48">
        <v>42</v>
      </c>
      <c r="BR21" s="49">
        <v>100</v>
      </c>
      <c r="BS21" s="48">
        <v>42</v>
      </c>
      <c r="BT21" s="2"/>
      <c r="BU21" s="3"/>
      <c r="BV21" s="3"/>
      <c r="BW21" s="3"/>
      <c r="BX21" s="3"/>
    </row>
    <row r="22" spans="1:76" ht="15">
      <c r="A22" s="65" t="s">
        <v>871</v>
      </c>
      <c r="B22" s="66"/>
      <c r="C22" s="66" t="s">
        <v>64</v>
      </c>
      <c r="D22" s="67">
        <v>165.7880487842201</v>
      </c>
      <c r="E22" s="111"/>
      <c r="F22" s="102" t="s">
        <v>931</v>
      </c>
      <c r="G22" s="112"/>
      <c r="H22" s="70" t="s">
        <v>871</v>
      </c>
      <c r="I22" s="71"/>
      <c r="J22" s="113"/>
      <c r="K22" s="70" t="s">
        <v>1214</v>
      </c>
      <c r="L22" s="114">
        <v>1.2602824144410374</v>
      </c>
      <c r="M22" s="75">
        <v>7803.01220703125</v>
      </c>
      <c r="N22" s="75">
        <v>5043.478515625</v>
      </c>
      <c r="O22" s="76"/>
      <c r="P22" s="77"/>
      <c r="Q22" s="77"/>
      <c r="R22" s="141"/>
      <c r="S22" s="48">
        <v>0</v>
      </c>
      <c r="T22" s="48">
        <v>2</v>
      </c>
      <c r="U22" s="49">
        <v>0</v>
      </c>
      <c r="V22" s="49">
        <v>0.004975</v>
      </c>
      <c r="W22" s="49">
        <v>0.011237</v>
      </c>
      <c r="X22" s="49">
        <v>0.548946</v>
      </c>
      <c r="Y22" s="49">
        <v>0.5</v>
      </c>
      <c r="Z22" s="49">
        <v>0</v>
      </c>
      <c r="AA22" s="72">
        <v>22</v>
      </c>
      <c r="AB22" s="72"/>
      <c r="AC22" s="73"/>
      <c r="AD22" s="80" t="s">
        <v>1112</v>
      </c>
      <c r="AE22" s="80">
        <v>1796</v>
      </c>
      <c r="AF22" s="80">
        <v>1536</v>
      </c>
      <c r="AG22" s="80">
        <v>28447</v>
      </c>
      <c r="AH22" s="80">
        <v>21811</v>
      </c>
      <c r="AI22" s="80"/>
      <c r="AJ22" s="80" t="s">
        <v>1129</v>
      </c>
      <c r="AK22" s="80" t="s">
        <v>1143</v>
      </c>
      <c r="AL22" s="84" t="s">
        <v>1153</v>
      </c>
      <c r="AM22" s="80"/>
      <c r="AN22" s="82">
        <v>42263.887511574074</v>
      </c>
      <c r="AO22" s="84" t="s">
        <v>1167</v>
      </c>
      <c r="AP22" s="80" t="b">
        <v>0</v>
      </c>
      <c r="AQ22" s="80" t="b">
        <v>0</v>
      </c>
      <c r="AR22" s="80" t="b">
        <v>0</v>
      </c>
      <c r="AS22" s="80"/>
      <c r="AT22" s="80">
        <v>75</v>
      </c>
      <c r="AU22" s="84" t="s">
        <v>427</v>
      </c>
      <c r="AV22" s="80" t="b">
        <v>0</v>
      </c>
      <c r="AW22" s="80" t="s">
        <v>448</v>
      </c>
      <c r="AX22" s="84" t="s">
        <v>1190</v>
      </c>
      <c r="AY22" s="80" t="s">
        <v>66</v>
      </c>
      <c r="AZ22" s="79" t="str">
        <f>REPLACE(INDEX(GroupVertices[Group],MATCH(Vertices[[#This Row],[Vertex]],GroupVertices[Vertex],0)),1,1,"")</f>
        <v>2</v>
      </c>
      <c r="BA22" s="48"/>
      <c r="BB22" s="48"/>
      <c r="BC22" s="48"/>
      <c r="BD22" s="48"/>
      <c r="BE22" s="48" t="s">
        <v>534</v>
      </c>
      <c r="BF22" s="48" t="s">
        <v>534</v>
      </c>
      <c r="BG22" s="129" t="s">
        <v>1922</v>
      </c>
      <c r="BH22" s="129" t="s">
        <v>1922</v>
      </c>
      <c r="BI22" s="129" t="s">
        <v>1945</v>
      </c>
      <c r="BJ22" s="129" t="s">
        <v>1945</v>
      </c>
      <c r="BK22" s="48">
        <v>0</v>
      </c>
      <c r="BL22" s="49">
        <v>0</v>
      </c>
      <c r="BM22" s="48">
        <v>0</v>
      </c>
      <c r="BN22" s="49">
        <v>0</v>
      </c>
      <c r="BO22" s="48">
        <v>0</v>
      </c>
      <c r="BP22" s="49">
        <v>0</v>
      </c>
      <c r="BQ22" s="48">
        <v>42</v>
      </c>
      <c r="BR22" s="49">
        <v>100</v>
      </c>
      <c r="BS22" s="48">
        <v>42</v>
      </c>
      <c r="BT22" s="2"/>
      <c r="BU22" s="3"/>
      <c r="BV22" s="3"/>
      <c r="BW22" s="3"/>
      <c r="BX22" s="3"/>
    </row>
    <row r="23" spans="1:76" ht="15">
      <c r="A23" s="65" t="s">
        <v>240</v>
      </c>
      <c r="B23" s="66"/>
      <c r="C23" s="66" t="s">
        <v>64</v>
      </c>
      <c r="D23" s="67">
        <v>165.68546113942065</v>
      </c>
      <c r="E23" s="111"/>
      <c r="F23" s="102" t="s">
        <v>276</v>
      </c>
      <c r="G23" s="112"/>
      <c r="H23" s="70" t="s">
        <v>240</v>
      </c>
      <c r="I23" s="71"/>
      <c r="J23" s="113"/>
      <c r="K23" s="70" t="s">
        <v>1215</v>
      </c>
      <c r="L23" s="114">
        <v>1.2532334661826479</v>
      </c>
      <c r="M23" s="75">
        <v>7085.0478515625</v>
      </c>
      <c r="N23" s="75">
        <v>4928.685546875</v>
      </c>
      <c r="O23" s="76"/>
      <c r="P23" s="77"/>
      <c r="Q23" s="77"/>
      <c r="R23" s="141"/>
      <c r="S23" s="48">
        <v>0</v>
      </c>
      <c r="T23" s="48">
        <v>2</v>
      </c>
      <c r="U23" s="49">
        <v>0</v>
      </c>
      <c r="V23" s="49">
        <v>0.004975</v>
      </c>
      <c r="W23" s="49">
        <v>0.011237</v>
      </c>
      <c r="X23" s="49">
        <v>0.548946</v>
      </c>
      <c r="Y23" s="49">
        <v>0.5</v>
      </c>
      <c r="Z23" s="49">
        <v>0</v>
      </c>
      <c r="AA23" s="72">
        <v>23</v>
      </c>
      <c r="AB23" s="72"/>
      <c r="AC23" s="73"/>
      <c r="AD23" s="80" t="s">
        <v>349</v>
      </c>
      <c r="AE23" s="80">
        <v>930</v>
      </c>
      <c r="AF23" s="80">
        <v>1496</v>
      </c>
      <c r="AG23" s="80">
        <v>30930</v>
      </c>
      <c r="AH23" s="80">
        <v>28985</v>
      </c>
      <c r="AI23" s="80"/>
      <c r="AJ23" s="80" t="s">
        <v>370</v>
      </c>
      <c r="AK23" s="80" t="s">
        <v>309</v>
      </c>
      <c r="AL23" s="80"/>
      <c r="AM23" s="80"/>
      <c r="AN23" s="82">
        <v>39876.44914351852</v>
      </c>
      <c r="AO23" s="84" t="s">
        <v>422</v>
      </c>
      <c r="AP23" s="80" t="b">
        <v>0</v>
      </c>
      <c r="AQ23" s="80" t="b">
        <v>0</v>
      </c>
      <c r="AR23" s="80" t="b">
        <v>1</v>
      </c>
      <c r="AS23" s="80"/>
      <c r="AT23" s="80">
        <v>92</v>
      </c>
      <c r="AU23" s="84" t="s">
        <v>427</v>
      </c>
      <c r="AV23" s="80" t="b">
        <v>0</v>
      </c>
      <c r="AW23" s="80" t="s">
        <v>448</v>
      </c>
      <c r="AX23" s="84" t="s">
        <v>464</v>
      </c>
      <c r="AY23" s="80" t="s">
        <v>66</v>
      </c>
      <c r="AZ23" s="79" t="str">
        <f>REPLACE(INDEX(GroupVertices[Group],MATCH(Vertices[[#This Row],[Vertex]],GroupVertices[Vertex],0)),1,1,"")</f>
        <v>2</v>
      </c>
      <c r="BA23" s="48"/>
      <c r="BB23" s="48"/>
      <c r="BC23" s="48"/>
      <c r="BD23" s="48"/>
      <c r="BE23" s="48" t="s">
        <v>534</v>
      </c>
      <c r="BF23" s="48" t="s">
        <v>534</v>
      </c>
      <c r="BG23" s="129" t="s">
        <v>1923</v>
      </c>
      <c r="BH23" s="129" t="s">
        <v>1935</v>
      </c>
      <c r="BI23" s="129" t="s">
        <v>1945</v>
      </c>
      <c r="BJ23" s="129" t="s">
        <v>1953</v>
      </c>
      <c r="BK23" s="48">
        <v>2</v>
      </c>
      <c r="BL23" s="49">
        <v>2.6315789473684212</v>
      </c>
      <c r="BM23" s="48">
        <v>1</v>
      </c>
      <c r="BN23" s="49">
        <v>1.3157894736842106</v>
      </c>
      <c r="BO23" s="48">
        <v>0</v>
      </c>
      <c r="BP23" s="49">
        <v>0</v>
      </c>
      <c r="BQ23" s="48">
        <v>73</v>
      </c>
      <c r="BR23" s="49">
        <v>96.05263157894737</v>
      </c>
      <c r="BS23" s="48">
        <v>76</v>
      </c>
      <c r="BT23" s="2"/>
      <c r="BU23" s="3"/>
      <c r="BV23" s="3"/>
      <c r="BW23" s="3"/>
      <c r="BX23" s="3"/>
    </row>
    <row r="24" spans="1:76" ht="15">
      <c r="A24" s="65" t="s">
        <v>236</v>
      </c>
      <c r="B24" s="66"/>
      <c r="C24" s="66" t="s">
        <v>64</v>
      </c>
      <c r="D24" s="67">
        <v>173.3846638816202</v>
      </c>
      <c r="E24" s="111"/>
      <c r="F24" s="102" t="s">
        <v>272</v>
      </c>
      <c r="G24" s="112"/>
      <c r="H24" s="70" t="s">
        <v>236</v>
      </c>
      <c r="I24" s="71"/>
      <c r="J24" s="113"/>
      <c r="K24" s="70" t="s">
        <v>1216</v>
      </c>
      <c r="L24" s="114">
        <v>1.7822570329747902</v>
      </c>
      <c r="M24" s="75">
        <v>5608.41357421875</v>
      </c>
      <c r="N24" s="75">
        <v>7261.90673828125</v>
      </c>
      <c r="O24" s="76"/>
      <c r="P24" s="77"/>
      <c r="Q24" s="77"/>
      <c r="R24" s="141"/>
      <c r="S24" s="48">
        <v>0</v>
      </c>
      <c r="T24" s="48">
        <v>2</v>
      </c>
      <c r="U24" s="49">
        <v>0</v>
      </c>
      <c r="V24" s="49">
        <v>0.004975</v>
      </c>
      <c r="W24" s="49">
        <v>0.011237</v>
      </c>
      <c r="X24" s="49">
        <v>0.548946</v>
      </c>
      <c r="Y24" s="49">
        <v>0.5</v>
      </c>
      <c r="Z24" s="49">
        <v>0</v>
      </c>
      <c r="AA24" s="72">
        <v>24</v>
      </c>
      <c r="AB24" s="72"/>
      <c r="AC24" s="73"/>
      <c r="AD24" s="80" t="s">
        <v>346</v>
      </c>
      <c r="AE24" s="80">
        <v>4989</v>
      </c>
      <c r="AF24" s="80">
        <v>4498</v>
      </c>
      <c r="AG24" s="80">
        <v>24981</v>
      </c>
      <c r="AH24" s="80">
        <v>24952</v>
      </c>
      <c r="AI24" s="80"/>
      <c r="AJ24" s="80" t="s">
        <v>367</v>
      </c>
      <c r="AK24" s="80" t="s">
        <v>389</v>
      </c>
      <c r="AL24" s="80"/>
      <c r="AM24" s="80"/>
      <c r="AN24" s="82">
        <v>40583.646840277775</v>
      </c>
      <c r="AO24" s="84" t="s">
        <v>419</v>
      </c>
      <c r="AP24" s="80" t="b">
        <v>0</v>
      </c>
      <c r="AQ24" s="80" t="b">
        <v>0</v>
      </c>
      <c r="AR24" s="80" t="b">
        <v>1</v>
      </c>
      <c r="AS24" s="80"/>
      <c r="AT24" s="80">
        <v>144</v>
      </c>
      <c r="AU24" s="84" t="s">
        <v>427</v>
      </c>
      <c r="AV24" s="80" t="b">
        <v>0</v>
      </c>
      <c r="AW24" s="80" t="s">
        <v>448</v>
      </c>
      <c r="AX24" s="84" t="s">
        <v>461</v>
      </c>
      <c r="AY24" s="80" t="s">
        <v>66</v>
      </c>
      <c r="AZ24" s="79" t="str">
        <f>REPLACE(INDEX(GroupVertices[Group],MATCH(Vertices[[#This Row],[Vertex]],GroupVertices[Vertex],0)),1,1,"")</f>
        <v>2</v>
      </c>
      <c r="BA24" s="48"/>
      <c r="BB24" s="48"/>
      <c r="BC24" s="48"/>
      <c r="BD24" s="48"/>
      <c r="BE24" s="48" t="s">
        <v>534</v>
      </c>
      <c r="BF24" s="48" t="s">
        <v>534</v>
      </c>
      <c r="BG24" s="129" t="s">
        <v>1923</v>
      </c>
      <c r="BH24" s="129" t="s">
        <v>1935</v>
      </c>
      <c r="BI24" s="129" t="s">
        <v>1945</v>
      </c>
      <c r="BJ24" s="129" t="s">
        <v>1953</v>
      </c>
      <c r="BK24" s="48">
        <v>2</v>
      </c>
      <c r="BL24" s="49">
        <v>2.6315789473684212</v>
      </c>
      <c r="BM24" s="48">
        <v>1</v>
      </c>
      <c r="BN24" s="49">
        <v>1.3157894736842106</v>
      </c>
      <c r="BO24" s="48">
        <v>0</v>
      </c>
      <c r="BP24" s="49">
        <v>0</v>
      </c>
      <c r="BQ24" s="48">
        <v>73</v>
      </c>
      <c r="BR24" s="49">
        <v>96.05263157894737</v>
      </c>
      <c r="BS24" s="48">
        <v>76</v>
      </c>
      <c r="BT24" s="2"/>
      <c r="BU24" s="3"/>
      <c r="BV24" s="3"/>
      <c r="BW24" s="3"/>
      <c r="BX24" s="3"/>
    </row>
    <row r="25" spans="1:76" ht="15">
      <c r="A25" s="65" t="s">
        <v>872</v>
      </c>
      <c r="B25" s="66"/>
      <c r="C25" s="66" t="s">
        <v>64</v>
      </c>
      <c r="D25" s="67">
        <v>162.71298413135625</v>
      </c>
      <c r="E25" s="111"/>
      <c r="F25" s="102" t="s">
        <v>932</v>
      </c>
      <c r="G25" s="112"/>
      <c r="H25" s="70" t="s">
        <v>872</v>
      </c>
      <c r="I25" s="71"/>
      <c r="J25" s="113"/>
      <c r="K25" s="70" t="s">
        <v>1217</v>
      </c>
      <c r="L25" s="114">
        <v>1.048990190395808</v>
      </c>
      <c r="M25" s="75">
        <v>5743.07080078125</v>
      </c>
      <c r="N25" s="75">
        <v>6527.7607421875</v>
      </c>
      <c r="O25" s="76"/>
      <c r="P25" s="77"/>
      <c r="Q25" s="77"/>
      <c r="R25" s="141"/>
      <c r="S25" s="48">
        <v>0</v>
      </c>
      <c r="T25" s="48">
        <v>2</v>
      </c>
      <c r="U25" s="49">
        <v>0</v>
      </c>
      <c r="V25" s="49">
        <v>0.004975</v>
      </c>
      <c r="W25" s="49">
        <v>0.011237</v>
      </c>
      <c r="X25" s="49">
        <v>0.548946</v>
      </c>
      <c r="Y25" s="49">
        <v>0.5</v>
      </c>
      <c r="Z25" s="49">
        <v>0</v>
      </c>
      <c r="AA25" s="72">
        <v>25</v>
      </c>
      <c r="AB25" s="72"/>
      <c r="AC25" s="73"/>
      <c r="AD25" s="80" t="s">
        <v>1113</v>
      </c>
      <c r="AE25" s="80">
        <v>311</v>
      </c>
      <c r="AF25" s="80">
        <v>337</v>
      </c>
      <c r="AG25" s="80">
        <v>566</v>
      </c>
      <c r="AH25" s="80">
        <v>1517</v>
      </c>
      <c r="AI25" s="80"/>
      <c r="AJ25" s="80" t="s">
        <v>1130</v>
      </c>
      <c r="AK25" s="80" t="s">
        <v>1144</v>
      </c>
      <c r="AL25" s="80"/>
      <c r="AM25" s="80"/>
      <c r="AN25" s="82">
        <v>42074.39189814815</v>
      </c>
      <c r="AO25" s="84" t="s">
        <v>1168</v>
      </c>
      <c r="AP25" s="80" t="b">
        <v>0</v>
      </c>
      <c r="AQ25" s="80" t="b">
        <v>0</v>
      </c>
      <c r="AR25" s="80" t="b">
        <v>1</v>
      </c>
      <c r="AS25" s="80"/>
      <c r="AT25" s="80">
        <v>3</v>
      </c>
      <c r="AU25" s="84" t="s">
        <v>433</v>
      </c>
      <c r="AV25" s="80" t="b">
        <v>0</v>
      </c>
      <c r="AW25" s="80" t="s">
        <v>448</v>
      </c>
      <c r="AX25" s="84" t="s">
        <v>1191</v>
      </c>
      <c r="AY25" s="80" t="s">
        <v>66</v>
      </c>
      <c r="AZ25" s="79" t="str">
        <f>REPLACE(INDEX(GroupVertices[Group],MATCH(Vertices[[#This Row],[Vertex]],GroupVertices[Vertex],0)),1,1,"")</f>
        <v>2</v>
      </c>
      <c r="BA25" s="48"/>
      <c r="BB25" s="48"/>
      <c r="BC25" s="48"/>
      <c r="BD25" s="48"/>
      <c r="BE25" s="48" t="s">
        <v>534</v>
      </c>
      <c r="BF25" s="48" t="s">
        <v>534</v>
      </c>
      <c r="BG25" s="129" t="s">
        <v>1921</v>
      </c>
      <c r="BH25" s="129" t="s">
        <v>1921</v>
      </c>
      <c r="BI25" s="129" t="s">
        <v>1941</v>
      </c>
      <c r="BJ25" s="129" t="s">
        <v>1941</v>
      </c>
      <c r="BK25" s="48">
        <v>2</v>
      </c>
      <c r="BL25" s="49">
        <v>5.882352941176471</v>
      </c>
      <c r="BM25" s="48">
        <v>1</v>
      </c>
      <c r="BN25" s="49">
        <v>2.9411764705882355</v>
      </c>
      <c r="BO25" s="48">
        <v>0</v>
      </c>
      <c r="BP25" s="49">
        <v>0</v>
      </c>
      <c r="BQ25" s="48">
        <v>31</v>
      </c>
      <c r="BR25" s="49">
        <v>91.17647058823529</v>
      </c>
      <c r="BS25" s="48">
        <v>34</v>
      </c>
      <c r="BT25" s="2"/>
      <c r="BU25" s="3"/>
      <c r="BV25" s="3"/>
      <c r="BW25" s="3"/>
      <c r="BX25" s="3"/>
    </row>
    <row r="26" spans="1:76" ht="15">
      <c r="A26" s="65" t="s">
        <v>873</v>
      </c>
      <c r="B26" s="66"/>
      <c r="C26" s="66" t="s">
        <v>64</v>
      </c>
      <c r="D26" s="67">
        <v>179.93488500206584</v>
      </c>
      <c r="E26" s="111"/>
      <c r="F26" s="102" t="s">
        <v>933</v>
      </c>
      <c r="G26" s="112"/>
      <c r="H26" s="70" t="s">
        <v>873</v>
      </c>
      <c r="I26" s="71"/>
      <c r="J26" s="113"/>
      <c r="K26" s="70" t="s">
        <v>1218</v>
      </c>
      <c r="L26" s="114">
        <v>2.232332379272969</v>
      </c>
      <c r="M26" s="75">
        <v>6492.1005859375</v>
      </c>
      <c r="N26" s="75">
        <v>5363.28662109375</v>
      </c>
      <c r="O26" s="76"/>
      <c r="P26" s="77"/>
      <c r="Q26" s="77"/>
      <c r="R26" s="141"/>
      <c r="S26" s="48">
        <v>0</v>
      </c>
      <c r="T26" s="48">
        <v>2</v>
      </c>
      <c r="U26" s="49">
        <v>0</v>
      </c>
      <c r="V26" s="49">
        <v>0.004975</v>
      </c>
      <c r="W26" s="49">
        <v>0.011237</v>
      </c>
      <c r="X26" s="49">
        <v>0.548946</v>
      </c>
      <c r="Y26" s="49">
        <v>0.5</v>
      </c>
      <c r="Z26" s="49">
        <v>0</v>
      </c>
      <c r="AA26" s="72">
        <v>26</v>
      </c>
      <c r="AB26" s="72"/>
      <c r="AC26" s="73"/>
      <c r="AD26" s="80" t="s">
        <v>1114</v>
      </c>
      <c r="AE26" s="80">
        <v>3979</v>
      </c>
      <c r="AF26" s="80">
        <v>7052</v>
      </c>
      <c r="AG26" s="80">
        <v>18816</v>
      </c>
      <c r="AH26" s="80">
        <v>11311</v>
      </c>
      <c r="AI26" s="80"/>
      <c r="AJ26" s="80" t="s">
        <v>1131</v>
      </c>
      <c r="AK26" s="80" t="s">
        <v>1145</v>
      </c>
      <c r="AL26" s="84" t="s">
        <v>1154</v>
      </c>
      <c r="AM26" s="80"/>
      <c r="AN26" s="82">
        <v>40470.48163194444</v>
      </c>
      <c r="AO26" s="84" t="s">
        <v>1169</v>
      </c>
      <c r="AP26" s="80" t="b">
        <v>0</v>
      </c>
      <c r="AQ26" s="80" t="b">
        <v>0</v>
      </c>
      <c r="AR26" s="80" t="b">
        <v>1</v>
      </c>
      <c r="AS26" s="80"/>
      <c r="AT26" s="80">
        <v>142</v>
      </c>
      <c r="AU26" s="84" t="s">
        <v>428</v>
      </c>
      <c r="AV26" s="80" t="b">
        <v>0</v>
      </c>
      <c r="AW26" s="80" t="s">
        <v>448</v>
      </c>
      <c r="AX26" s="84" t="s">
        <v>1192</v>
      </c>
      <c r="AY26" s="80" t="s">
        <v>66</v>
      </c>
      <c r="AZ26" s="79" t="str">
        <f>REPLACE(INDEX(GroupVertices[Group],MATCH(Vertices[[#This Row],[Vertex]],GroupVertices[Vertex],0)),1,1,"")</f>
        <v>2</v>
      </c>
      <c r="BA26" s="48"/>
      <c r="BB26" s="48"/>
      <c r="BC26" s="48"/>
      <c r="BD26" s="48"/>
      <c r="BE26" s="48" t="s">
        <v>534</v>
      </c>
      <c r="BF26" s="48" t="s">
        <v>534</v>
      </c>
      <c r="BG26" s="129" t="s">
        <v>1922</v>
      </c>
      <c r="BH26" s="129" t="s">
        <v>1922</v>
      </c>
      <c r="BI26" s="129" t="s">
        <v>1945</v>
      </c>
      <c r="BJ26" s="129" t="s">
        <v>1945</v>
      </c>
      <c r="BK26" s="48">
        <v>0</v>
      </c>
      <c r="BL26" s="49">
        <v>0</v>
      </c>
      <c r="BM26" s="48">
        <v>0</v>
      </c>
      <c r="BN26" s="49">
        <v>0</v>
      </c>
      <c r="BO26" s="48">
        <v>0</v>
      </c>
      <c r="BP26" s="49">
        <v>0</v>
      </c>
      <c r="BQ26" s="48">
        <v>42</v>
      </c>
      <c r="BR26" s="49">
        <v>100</v>
      </c>
      <c r="BS26" s="48">
        <v>42</v>
      </c>
      <c r="BT26" s="2"/>
      <c r="BU26" s="3"/>
      <c r="BV26" s="3"/>
      <c r="BW26" s="3"/>
      <c r="BX26" s="3"/>
    </row>
    <row r="27" spans="1:76" ht="15">
      <c r="A27" s="65" t="s">
        <v>874</v>
      </c>
      <c r="B27" s="66"/>
      <c r="C27" s="66" t="s">
        <v>64</v>
      </c>
      <c r="D27" s="67">
        <v>167.45509801221135</v>
      </c>
      <c r="E27" s="111"/>
      <c r="F27" s="102" t="s">
        <v>934</v>
      </c>
      <c r="G27" s="112"/>
      <c r="H27" s="70" t="s">
        <v>874</v>
      </c>
      <c r="I27" s="71"/>
      <c r="J27" s="113"/>
      <c r="K27" s="70" t="s">
        <v>1219</v>
      </c>
      <c r="L27" s="114">
        <v>1.374827823639869</v>
      </c>
      <c r="M27" s="75">
        <v>8511.771484375</v>
      </c>
      <c r="N27" s="75">
        <v>7109.6669921875</v>
      </c>
      <c r="O27" s="76"/>
      <c r="P27" s="77"/>
      <c r="Q27" s="77"/>
      <c r="R27" s="141"/>
      <c r="S27" s="48">
        <v>0</v>
      </c>
      <c r="T27" s="48">
        <v>2</v>
      </c>
      <c r="U27" s="49">
        <v>0</v>
      </c>
      <c r="V27" s="49">
        <v>0.004975</v>
      </c>
      <c r="W27" s="49">
        <v>0.011237</v>
      </c>
      <c r="X27" s="49">
        <v>0.548946</v>
      </c>
      <c r="Y27" s="49">
        <v>0.5</v>
      </c>
      <c r="Z27" s="49">
        <v>0</v>
      </c>
      <c r="AA27" s="72">
        <v>27</v>
      </c>
      <c r="AB27" s="72"/>
      <c r="AC27" s="73"/>
      <c r="AD27" s="80" t="s">
        <v>1115</v>
      </c>
      <c r="AE27" s="80">
        <v>2987</v>
      </c>
      <c r="AF27" s="80">
        <v>2186</v>
      </c>
      <c r="AG27" s="80">
        <v>6356</v>
      </c>
      <c r="AH27" s="80">
        <v>11832</v>
      </c>
      <c r="AI27" s="80"/>
      <c r="AJ27" s="80" t="s">
        <v>1132</v>
      </c>
      <c r="AK27" s="80" t="s">
        <v>1146</v>
      </c>
      <c r="AL27" s="84" t="s">
        <v>1155</v>
      </c>
      <c r="AM27" s="80"/>
      <c r="AN27" s="82">
        <v>39860.63101851852</v>
      </c>
      <c r="AO27" s="84" t="s">
        <v>1170</v>
      </c>
      <c r="AP27" s="80" t="b">
        <v>0</v>
      </c>
      <c r="AQ27" s="80" t="b">
        <v>0</v>
      </c>
      <c r="AR27" s="80" t="b">
        <v>1</v>
      </c>
      <c r="AS27" s="80"/>
      <c r="AT27" s="80">
        <v>11</v>
      </c>
      <c r="AU27" s="84" t="s">
        <v>438</v>
      </c>
      <c r="AV27" s="80" t="b">
        <v>0</v>
      </c>
      <c r="AW27" s="80" t="s">
        <v>448</v>
      </c>
      <c r="AX27" s="84" t="s">
        <v>1193</v>
      </c>
      <c r="AY27" s="80" t="s">
        <v>66</v>
      </c>
      <c r="AZ27" s="79" t="str">
        <f>REPLACE(INDEX(GroupVertices[Group],MATCH(Vertices[[#This Row],[Vertex]],GroupVertices[Vertex],0)),1,1,"")</f>
        <v>2</v>
      </c>
      <c r="BA27" s="48"/>
      <c r="BB27" s="48"/>
      <c r="BC27" s="48"/>
      <c r="BD27" s="48"/>
      <c r="BE27" s="48" t="s">
        <v>534</v>
      </c>
      <c r="BF27" s="48" t="s">
        <v>534</v>
      </c>
      <c r="BG27" s="129" t="s">
        <v>1922</v>
      </c>
      <c r="BH27" s="129" t="s">
        <v>1922</v>
      </c>
      <c r="BI27" s="129" t="s">
        <v>1945</v>
      </c>
      <c r="BJ27" s="129" t="s">
        <v>1945</v>
      </c>
      <c r="BK27" s="48">
        <v>0</v>
      </c>
      <c r="BL27" s="49">
        <v>0</v>
      </c>
      <c r="BM27" s="48">
        <v>0</v>
      </c>
      <c r="BN27" s="49">
        <v>0</v>
      </c>
      <c r="BO27" s="48">
        <v>0</v>
      </c>
      <c r="BP27" s="49">
        <v>0</v>
      </c>
      <c r="BQ27" s="48">
        <v>42</v>
      </c>
      <c r="BR27" s="49">
        <v>100</v>
      </c>
      <c r="BS27" s="48">
        <v>42</v>
      </c>
      <c r="BT27" s="2"/>
      <c r="BU27" s="3"/>
      <c r="BV27" s="3"/>
      <c r="BW27" s="3"/>
      <c r="BX27" s="3"/>
    </row>
    <row r="28" spans="1:76" ht="15">
      <c r="A28" s="65" t="s">
        <v>879</v>
      </c>
      <c r="B28" s="66"/>
      <c r="C28" s="66" t="s">
        <v>64</v>
      </c>
      <c r="D28" s="67">
        <v>162.71554882247625</v>
      </c>
      <c r="E28" s="111"/>
      <c r="F28" s="102" t="s">
        <v>1180</v>
      </c>
      <c r="G28" s="112"/>
      <c r="H28" s="70" t="s">
        <v>879</v>
      </c>
      <c r="I28" s="71"/>
      <c r="J28" s="113"/>
      <c r="K28" s="70" t="s">
        <v>1220</v>
      </c>
      <c r="L28" s="114">
        <v>1.0491664141022676</v>
      </c>
      <c r="M28" s="75">
        <v>8520.3359375</v>
      </c>
      <c r="N28" s="75">
        <v>4078.912109375</v>
      </c>
      <c r="O28" s="76"/>
      <c r="P28" s="77"/>
      <c r="Q28" s="77"/>
      <c r="R28" s="141"/>
      <c r="S28" s="48">
        <v>1</v>
      </c>
      <c r="T28" s="48">
        <v>0</v>
      </c>
      <c r="U28" s="49">
        <v>0</v>
      </c>
      <c r="V28" s="49">
        <v>0.004525</v>
      </c>
      <c r="W28" s="49">
        <v>0.003428</v>
      </c>
      <c r="X28" s="49">
        <v>0.357386</v>
      </c>
      <c r="Y28" s="49">
        <v>0</v>
      </c>
      <c r="Z28" s="49">
        <v>0</v>
      </c>
      <c r="AA28" s="72">
        <v>28</v>
      </c>
      <c r="AB28" s="72"/>
      <c r="AC28" s="73"/>
      <c r="AD28" s="80" t="s">
        <v>1116</v>
      </c>
      <c r="AE28" s="80">
        <v>132</v>
      </c>
      <c r="AF28" s="80">
        <v>338</v>
      </c>
      <c r="AG28" s="80">
        <v>659</v>
      </c>
      <c r="AH28" s="80">
        <v>210</v>
      </c>
      <c r="AI28" s="80"/>
      <c r="AJ28" s="80"/>
      <c r="AK28" s="80" t="s">
        <v>311</v>
      </c>
      <c r="AL28" s="84" t="s">
        <v>1156</v>
      </c>
      <c r="AM28" s="80"/>
      <c r="AN28" s="82">
        <v>42307.47164351852</v>
      </c>
      <c r="AO28" s="84" t="s">
        <v>1171</v>
      </c>
      <c r="AP28" s="80" t="b">
        <v>1</v>
      </c>
      <c r="AQ28" s="80" t="b">
        <v>0</v>
      </c>
      <c r="AR28" s="80" t="b">
        <v>0</v>
      </c>
      <c r="AS28" s="80"/>
      <c r="AT28" s="80">
        <v>8</v>
      </c>
      <c r="AU28" s="84" t="s">
        <v>427</v>
      </c>
      <c r="AV28" s="80" t="b">
        <v>0</v>
      </c>
      <c r="AW28" s="80" t="s">
        <v>448</v>
      </c>
      <c r="AX28" s="84" t="s">
        <v>1194</v>
      </c>
      <c r="AY28" s="80" t="s">
        <v>65</v>
      </c>
      <c r="AZ28" s="79"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5" t="s">
        <v>875</v>
      </c>
      <c r="B29" s="66"/>
      <c r="C29" s="66" t="s">
        <v>64</v>
      </c>
      <c r="D29" s="67">
        <v>164.26462225894812</v>
      </c>
      <c r="E29" s="111"/>
      <c r="F29" s="102" t="s">
        <v>935</v>
      </c>
      <c r="G29" s="112"/>
      <c r="H29" s="70" t="s">
        <v>875</v>
      </c>
      <c r="I29" s="71"/>
      <c r="J29" s="113"/>
      <c r="K29" s="70" t="s">
        <v>1221</v>
      </c>
      <c r="L29" s="114">
        <v>1.1556055328039514</v>
      </c>
      <c r="M29" s="75">
        <v>8464.3642578125</v>
      </c>
      <c r="N29" s="75">
        <v>849.7733764648438</v>
      </c>
      <c r="O29" s="76"/>
      <c r="P29" s="77"/>
      <c r="Q29" s="77"/>
      <c r="R29" s="141"/>
      <c r="S29" s="48">
        <v>1</v>
      </c>
      <c r="T29" s="48">
        <v>1</v>
      </c>
      <c r="U29" s="49">
        <v>0</v>
      </c>
      <c r="V29" s="49">
        <v>0.005025</v>
      </c>
      <c r="W29" s="49">
        <v>0.010038</v>
      </c>
      <c r="X29" s="49">
        <v>0.556717</v>
      </c>
      <c r="Y29" s="49">
        <v>0.5</v>
      </c>
      <c r="Z29" s="49">
        <v>0</v>
      </c>
      <c r="AA29" s="72">
        <v>29</v>
      </c>
      <c r="AB29" s="72"/>
      <c r="AC29" s="73"/>
      <c r="AD29" s="80" t="s">
        <v>1117</v>
      </c>
      <c r="AE29" s="80">
        <v>1340</v>
      </c>
      <c r="AF29" s="80">
        <v>942</v>
      </c>
      <c r="AG29" s="80">
        <v>4358</v>
      </c>
      <c r="AH29" s="80">
        <v>4819</v>
      </c>
      <c r="AI29" s="80"/>
      <c r="AJ29" s="80" t="s">
        <v>1133</v>
      </c>
      <c r="AK29" s="80" t="s">
        <v>1147</v>
      </c>
      <c r="AL29" s="84" t="s">
        <v>1157</v>
      </c>
      <c r="AM29" s="80"/>
      <c r="AN29" s="82">
        <v>39849.42549768519</v>
      </c>
      <c r="AO29" s="84" t="s">
        <v>1172</v>
      </c>
      <c r="AP29" s="80" t="b">
        <v>0</v>
      </c>
      <c r="AQ29" s="80" t="b">
        <v>0</v>
      </c>
      <c r="AR29" s="80" t="b">
        <v>0</v>
      </c>
      <c r="AS29" s="80"/>
      <c r="AT29" s="80">
        <v>12</v>
      </c>
      <c r="AU29" s="84" t="s">
        <v>431</v>
      </c>
      <c r="AV29" s="80" t="b">
        <v>0</v>
      </c>
      <c r="AW29" s="80" t="s">
        <v>448</v>
      </c>
      <c r="AX29" s="84" t="s">
        <v>1195</v>
      </c>
      <c r="AY29" s="80" t="s">
        <v>66</v>
      </c>
      <c r="AZ29" s="79" t="str">
        <f>REPLACE(INDEX(GroupVertices[Group],MATCH(Vertices[[#This Row],[Vertex]],GroupVertices[Vertex],0)),1,1,"")</f>
        <v>3</v>
      </c>
      <c r="BA29" s="48" t="s">
        <v>910</v>
      </c>
      <c r="BB29" s="48" t="s">
        <v>910</v>
      </c>
      <c r="BC29" s="48" t="s">
        <v>264</v>
      </c>
      <c r="BD29" s="48" t="s">
        <v>264</v>
      </c>
      <c r="BE29" s="48" t="s">
        <v>534</v>
      </c>
      <c r="BF29" s="48" t="s">
        <v>534</v>
      </c>
      <c r="BG29" s="129" t="s">
        <v>1924</v>
      </c>
      <c r="BH29" s="129" t="s">
        <v>1924</v>
      </c>
      <c r="BI29" s="129" t="s">
        <v>1946</v>
      </c>
      <c r="BJ29" s="129" t="s">
        <v>1946</v>
      </c>
      <c r="BK29" s="48">
        <v>2</v>
      </c>
      <c r="BL29" s="49">
        <v>6.666666666666667</v>
      </c>
      <c r="BM29" s="48">
        <v>0</v>
      </c>
      <c r="BN29" s="49">
        <v>0</v>
      </c>
      <c r="BO29" s="48">
        <v>0</v>
      </c>
      <c r="BP29" s="49">
        <v>0</v>
      </c>
      <c r="BQ29" s="48">
        <v>28</v>
      </c>
      <c r="BR29" s="49">
        <v>93.33333333333333</v>
      </c>
      <c r="BS29" s="48">
        <v>30</v>
      </c>
      <c r="BT29" s="2"/>
      <c r="BU29" s="3"/>
      <c r="BV29" s="3"/>
      <c r="BW29" s="3"/>
      <c r="BX29" s="3"/>
    </row>
    <row r="30" spans="1:76" ht="15">
      <c r="A30" s="65" t="s">
        <v>255</v>
      </c>
      <c r="B30" s="66"/>
      <c r="C30" s="66" t="s">
        <v>64</v>
      </c>
      <c r="D30" s="67">
        <v>166.90625411253424</v>
      </c>
      <c r="E30" s="111"/>
      <c r="F30" s="102" t="s">
        <v>446</v>
      </c>
      <c r="G30" s="112"/>
      <c r="H30" s="70" t="s">
        <v>255</v>
      </c>
      <c r="I30" s="71"/>
      <c r="J30" s="113"/>
      <c r="K30" s="70" t="s">
        <v>475</v>
      </c>
      <c r="L30" s="114">
        <v>1.3371159504574845</v>
      </c>
      <c r="M30" s="75">
        <v>8963.6796875</v>
      </c>
      <c r="N30" s="75">
        <v>2944.866943359375</v>
      </c>
      <c r="O30" s="76"/>
      <c r="P30" s="77"/>
      <c r="Q30" s="77"/>
      <c r="R30" s="141"/>
      <c r="S30" s="48">
        <v>2</v>
      </c>
      <c r="T30" s="48">
        <v>7</v>
      </c>
      <c r="U30" s="49">
        <v>18.7</v>
      </c>
      <c r="V30" s="49">
        <v>0.006579</v>
      </c>
      <c r="W30" s="49">
        <v>0.030677</v>
      </c>
      <c r="X30" s="49">
        <v>1.72263</v>
      </c>
      <c r="Y30" s="49">
        <v>0.38095238095238093</v>
      </c>
      <c r="Z30" s="49">
        <v>0.2857142857142857</v>
      </c>
      <c r="AA30" s="72">
        <v>30</v>
      </c>
      <c r="AB30" s="72"/>
      <c r="AC30" s="73"/>
      <c r="AD30" s="80" t="s">
        <v>350</v>
      </c>
      <c r="AE30" s="80">
        <v>1975</v>
      </c>
      <c r="AF30" s="80">
        <v>1972</v>
      </c>
      <c r="AG30" s="80">
        <v>6062</v>
      </c>
      <c r="AH30" s="80">
        <v>13076</v>
      </c>
      <c r="AI30" s="80"/>
      <c r="AJ30" s="80" t="s">
        <v>371</v>
      </c>
      <c r="AK30" s="80" t="s">
        <v>392</v>
      </c>
      <c r="AL30" s="84" t="s">
        <v>405</v>
      </c>
      <c r="AM30" s="80"/>
      <c r="AN30" s="82">
        <v>40541.44920138889</v>
      </c>
      <c r="AO30" s="84" t="s">
        <v>423</v>
      </c>
      <c r="AP30" s="80" t="b">
        <v>0</v>
      </c>
      <c r="AQ30" s="80" t="b">
        <v>0</v>
      </c>
      <c r="AR30" s="80" t="b">
        <v>1</v>
      </c>
      <c r="AS30" s="80"/>
      <c r="AT30" s="80">
        <v>92</v>
      </c>
      <c r="AU30" s="84" t="s">
        <v>431</v>
      </c>
      <c r="AV30" s="80" t="b">
        <v>0</v>
      </c>
      <c r="AW30" s="80" t="s">
        <v>448</v>
      </c>
      <c r="AX30" s="84" t="s">
        <v>465</v>
      </c>
      <c r="AY30" s="80" t="s">
        <v>65</v>
      </c>
      <c r="AZ30" s="79" t="str">
        <f>REPLACE(INDEX(GroupVertices[Group],MATCH(Vertices[[#This Row],[Vertex]],GroupVertices[Vertex],0)),1,1,"")</f>
        <v>3</v>
      </c>
      <c r="BA30" s="48"/>
      <c r="BB30" s="48"/>
      <c r="BC30" s="48"/>
      <c r="BD30" s="48"/>
      <c r="BE30" s="48" t="s">
        <v>534</v>
      </c>
      <c r="BF30" s="48" t="s">
        <v>534</v>
      </c>
      <c r="BG30" s="129" t="s">
        <v>1925</v>
      </c>
      <c r="BH30" s="129" t="s">
        <v>1936</v>
      </c>
      <c r="BI30" s="129" t="s">
        <v>1947</v>
      </c>
      <c r="BJ30" s="129" t="s">
        <v>1947</v>
      </c>
      <c r="BK30" s="48">
        <v>1</v>
      </c>
      <c r="BL30" s="49">
        <v>0.819672131147541</v>
      </c>
      <c r="BM30" s="48">
        <v>1</v>
      </c>
      <c r="BN30" s="49">
        <v>0.819672131147541</v>
      </c>
      <c r="BO30" s="48">
        <v>0</v>
      </c>
      <c r="BP30" s="49">
        <v>0</v>
      </c>
      <c r="BQ30" s="48">
        <v>120</v>
      </c>
      <c r="BR30" s="49">
        <v>98.36065573770492</v>
      </c>
      <c r="BS30" s="48">
        <v>122</v>
      </c>
      <c r="BT30" s="2"/>
      <c r="BU30" s="3"/>
      <c r="BV30" s="3"/>
      <c r="BW30" s="3"/>
      <c r="BX30" s="3"/>
    </row>
    <row r="31" spans="1:76" ht="15">
      <c r="A31" s="65" t="s">
        <v>256</v>
      </c>
      <c r="B31" s="66"/>
      <c r="C31" s="66" t="s">
        <v>64</v>
      </c>
      <c r="D31" s="67">
        <v>238.87661632159634</v>
      </c>
      <c r="E31" s="111"/>
      <c r="F31" s="102" t="s">
        <v>447</v>
      </c>
      <c r="G31" s="112"/>
      <c r="H31" s="70" t="s">
        <v>256</v>
      </c>
      <c r="I31" s="71"/>
      <c r="J31" s="113"/>
      <c r="K31" s="70" t="s">
        <v>476</v>
      </c>
      <c r="L31" s="114">
        <v>6.282305601130736</v>
      </c>
      <c r="M31" s="75">
        <v>7996.7197265625</v>
      </c>
      <c r="N31" s="75">
        <v>3552.2119140625</v>
      </c>
      <c r="O31" s="76"/>
      <c r="P31" s="77"/>
      <c r="Q31" s="77"/>
      <c r="R31" s="141"/>
      <c r="S31" s="48">
        <v>3</v>
      </c>
      <c r="T31" s="48">
        <v>0</v>
      </c>
      <c r="U31" s="49">
        <v>0</v>
      </c>
      <c r="V31" s="49">
        <v>0.00565</v>
      </c>
      <c r="W31" s="49">
        <v>0.015322</v>
      </c>
      <c r="X31" s="49">
        <v>0.857794</v>
      </c>
      <c r="Y31" s="49">
        <v>1</v>
      </c>
      <c r="Z31" s="49">
        <v>0</v>
      </c>
      <c r="AA31" s="72">
        <v>31</v>
      </c>
      <c r="AB31" s="72"/>
      <c r="AC31" s="73"/>
      <c r="AD31" s="80" t="s">
        <v>351</v>
      </c>
      <c r="AE31" s="80">
        <v>15149</v>
      </c>
      <c r="AF31" s="80">
        <v>30034</v>
      </c>
      <c r="AG31" s="80">
        <v>26012</v>
      </c>
      <c r="AH31" s="80">
        <v>8163</v>
      </c>
      <c r="AI31" s="80"/>
      <c r="AJ31" s="80" t="s">
        <v>372</v>
      </c>
      <c r="AK31" s="80" t="s">
        <v>380</v>
      </c>
      <c r="AL31" s="84" t="s">
        <v>406</v>
      </c>
      <c r="AM31" s="80"/>
      <c r="AN31" s="82">
        <v>40574.871087962965</v>
      </c>
      <c r="AO31" s="84" t="s">
        <v>424</v>
      </c>
      <c r="AP31" s="80" t="b">
        <v>0</v>
      </c>
      <c r="AQ31" s="80" t="b">
        <v>0</v>
      </c>
      <c r="AR31" s="80" t="b">
        <v>1</v>
      </c>
      <c r="AS31" s="80"/>
      <c r="AT31" s="80">
        <v>647</v>
      </c>
      <c r="AU31" s="84" t="s">
        <v>430</v>
      </c>
      <c r="AV31" s="80" t="b">
        <v>1</v>
      </c>
      <c r="AW31" s="80" t="s">
        <v>448</v>
      </c>
      <c r="AX31" s="84" t="s">
        <v>466</v>
      </c>
      <c r="AY31" s="80" t="s">
        <v>65</v>
      </c>
      <c r="AZ31" s="79"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5" t="s">
        <v>237</v>
      </c>
      <c r="B32" s="66"/>
      <c r="C32" s="66" t="s">
        <v>64</v>
      </c>
      <c r="D32" s="67">
        <v>193.62264150943398</v>
      </c>
      <c r="E32" s="111"/>
      <c r="F32" s="102" t="s">
        <v>273</v>
      </c>
      <c r="G32" s="112"/>
      <c r="H32" s="70" t="s">
        <v>237</v>
      </c>
      <c r="I32" s="71"/>
      <c r="J32" s="113"/>
      <c r="K32" s="70" t="s">
        <v>1222</v>
      </c>
      <c r="L32" s="114">
        <v>3.1728383006486065</v>
      </c>
      <c r="M32" s="75">
        <v>9518.279296875</v>
      </c>
      <c r="N32" s="75">
        <v>2634.3857421875</v>
      </c>
      <c r="O32" s="76"/>
      <c r="P32" s="77"/>
      <c r="Q32" s="77"/>
      <c r="R32" s="141"/>
      <c r="S32" s="48">
        <v>4</v>
      </c>
      <c r="T32" s="48">
        <v>0</v>
      </c>
      <c r="U32" s="49">
        <v>0</v>
      </c>
      <c r="V32" s="49">
        <v>0.00641</v>
      </c>
      <c r="W32" s="49">
        <v>0.021931</v>
      </c>
      <c r="X32" s="49">
        <v>1.057125</v>
      </c>
      <c r="Y32" s="49">
        <v>0.75</v>
      </c>
      <c r="Z32" s="49">
        <v>0</v>
      </c>
      <c r="AA32" s="72">
        <v>32</v>
      </c>
      <c r="AB32" s="72"/>
      <c r="AC32" s="73"/>
      <c r="AD32" s="80" t="s">
        <v>348</v>
      </c>
      <c r="AE32" s="80">
        <v>3707</v>
      </c>
      <c r="AF32" s="80">
        <v>12389</v>
      </c>
      <c r="AG32" s="80">
        <v>20055</v>
      </c>
      <c r="AH32" s="80">
        <v>7298</v>
      </c>
      <c r="AI32" s="80"/>
      <c r="AJ32" s="80" t="s">
        <v>369</v>
      </c>
      <c r="AK32" s="80" t="s">
        <v>380</v>
      </c>
      <c r="AL32" s="84" t="s">
        <v>404</v>
      </c>
      <c r="AM32" s="80"/>
      <c r="AN32" s="82">
        <v>39952.879583333335</v>
      </c>
      <c r="AO32" s="84" t="s">
        <v>421</v>
      </c>
      <c r="AP32" s="80" t="b">
        <v>0</v>
      </c>
      <c r="AQ32" s="80" t="b">
        <v>0</v>
      </c>
      <c r="AR32" s="80" t="b">
        <v>0</v>
      </c>
      <c r="AS32" s="80"/>
      <c r="AT32" s="80">
        <v>574</v>
      </c>
      <c r="AU32" s="84" t="s">
        <v>427</v>
      </c>
      <c r="AV32" s="80" t="b">
        <v>1</v>
      </c>
      <c r="AW32" s="80" t="s">
        <v>448</v>
      </c>
      <c r="AX32" s="84" t="s">
        <v>463</v>
      </c>
      <c r="AY32" s="80" t="s">
        <v>65</v>
      </c>
      <c r="AZ32" s="79"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880</v>
      </c>
      <c r="B33" s="66"/>
      <c r="C33" s="66" t="s">
        <v>64</v>
      </c>
      <c r="D33" s="67">
        <v>219.1208006243401</v>
      </c>
      <c r="E33" s="111"/>
      <c r="F33" s="102" t="s">
        <v>1181</v>
      </c>
      <c r="G33" s="112"/>
      <c r="H33" s="70" t="s">
        <v>880</v>
      </c>
      <c r="I33" s="71"/>
      <c r="J33" s="113"/>
      <c r="K33" s="70" t="s">
        <v>1223</v>
      </c>
      <c r="L33" s="114">
        <v>4.924854390271352</v>
      </c>
      <c r="M33" s="75">
        <v>9220.0859375</v>
      </c>
      <c r="N33" s="75">
        <v>8238.806640625</v>
      </c>
      <c r="O33" s="76"/>
      <c r="P33" s="77"/>
      <c r="Q33" s="77"/>
      <c r="R33" s="141"/>
      <c r="S33" s="48">
        <v>2</v>
      </c>
      <c r="T33" s="48">
        <v>0</v>
      </c>
      <c r="U33" s="49">
        <v>0</v>
      </c>
      <c r="V33" s="49">
        <v>0.004975</v>
      </c>
      <c r="W33" s="49">
        <v>0.007552</v>
      </c>
      <c r="X33" s="49">
        <v>0.58097</v>
      </c>
      <c r="Y33" s="49">
        <v>0.5</v>
      </c>
      <c r="Z33" s="49">
        <v>0</v>
      </c>
      <c r="AA33" s="72">
        <v>33</v>
      </c>
      <c r="AB33" s="72"/>
      <c r="AC33" s="73"/>
      <c r="AD33" s="80" t="s">
        <v>1118</v>
      </c>
      <c r="AE33" s="80">
        <v>4607</v>
      </c>
      <c r="AF33" s="80">
        <v>22331</v>
      </c>
      <c r="AG33" s="80">
        <v>110161</v>
      </c>
      <c r="AH33" s="80">
        <v>16863</v>
      </c>
      <c r="AI33" s="80"/>
      <c r="AJ33" s="80" t="s">
        <v>1134</v>
      </c>
      <c r="AK33" s="80" t="s">
        <v>380</v>
      </c>
      <c r="AL33" s="84" t="s">
        <v>1158</v>
      </c>
      <c r="AM33" s="80"/>
      <c r="AN33" s="82">
        <v>40489.58099537037</v>
      </c>
      <c r="AO33" s="84" t="s">
        <v>1173</v>
      </c>
      <c r="AP33" s="80" t="b">
        <v>0</v>
      </c>
      <c r="AQ33" s="80" t="b">
        <v>0</v>
      </c>
      <c r="AR33" s="80" t="b">
        <v>1</v>
      </c>
      <c r="AS33" s="80"/>
      <c r="AT33" s="80">
        <v>345</v>
      </c>
      <c r="AU33" s="84" t="s">
        <v>427</v>
      </c>
      <c r="AV33" s="80" t="b">
        <v>0</v>
      </c>
      <c r="AW33" s="80" t="s">
        <v>448</v>
      </c>
      <c r="AX33" s="84" t="s">
        <v>1196</v>
      </c>
      <c r="AY33" s="80" t="s">
        <v>65</v>
      </c>
      <c r="AZ33" s="79"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5" t="s">
        <v>881</v>
      </c>
      <c r="B34" s="66"/>
      <c r="C34" s="66" t="s">
        <v>64</v>
      </c>
      <c r="D34" s="67">
        <v>168.04497696980826</v>
      </c>
      <c r="E34" s="111"/>
      <c r="F34" s="102" t="s">
        <v>1182</v>
      </c>
      <c r="G34" s="112"/>
      <c r="H34" s="70" t="s">
        <v>881</v>
      </c>
      <c r="I34" s="71"/>
      <c r="J34" s="113"/>
      <c r="K34" s="70" t="s">
        <v>1224</v>
      </c>
      <c r="L34" s="114">
        <v>1.4153592761256095</v>
      </c>
      <c r="M34" s="75">
        <v>9518.279296875</v>
      </c>
      <c r="N34" s="75">
        <v>7411.5205078125</v>
      </c>
      <c r="O34" s="76"/>
      <c r="P34" s="77"/>
      <c r="Q34" s="77"/>
      <c r="R34" s="141"/>
      <c r="S34" s="48">
        <v>2</v>
      </c>
      <c r="T34" s="48">
        <v>0</v>
      </c>
      <c r="U34" s="49">
        <v>0</v>
      </c>
      <c r="V34" s="49">
        <v>0.004975</v>
      </c>
      <c r="W34" s="49">
        <v>0.007552</v>
      </c>
      <c r="X34" s="49">
        <v>0.58097</v>
      </c>
      <c r="Y34" s="49">
        <v>0.5</v>
      </c>
      <c r="Z34" s="49">
        <v>0</v>
      </c>
      <c r="AA34" s="72">
        <v>34</v>
      </c>
      <c r="AB34" s="72"/>
      <c r="AC34" s="73"/>
      <c r="AD34" s="80" t="s">
        <v>1119</v>
      </c>
      <c r="AE34" s="80">
        <v>452</v>
      </c>
      <c r="AF34" s="80">
        <v>2416</v>
      </c>
      <c r="AG34" s="80">
        <v>4954</v>
      </c>
      <c r="AH34" s="80">
        <v>6951</v>
      </c>
      <c r="AI34" s="80"/>
      <c r="AJ34" s="80" t="s">
        <v>1135</v>
      </c>
      <c r="AK34" s="80"/>
      <c r="AL34" s="80"/>
      <c r="AM34" s="80"/>
      <c r="AN34" s="82">
        <v>39849.77758101852</v>
      </c>
      <c r="AO34" s="84" t="s">
        <v>1174</v>
      </c>
      <c r="AP34" s="80" t="b">
        <v>0</v>
      </c>
      <c r="AQ34" s="80" t="b">
        <v>0</v>
      </c>
      <c r="AR34" s="80" t="b">
        <v>1</v>
      </c>
      <c r="AS34" s="80"/>
      <c r="AT34" s="80">
        <v>12</v>
      </c>
      <c r="AU34" s="84" t="s">
        <v>427</v>
      </c>
      <c r="AV34" s="80" t="b">
        <v>0</v>
      </c>
      <c r="AW34" s="80" t="s">
        <v>448</v>
      </c>
      <c r="AX34" s="84" t="s">
        <v>1197</v>
      </c>
      <c r="AY34" s="80" t="s">
        <v>65</v>
      </c>
      <c r="AZ34" s="79"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5" t="s">
        <v>882</v>
      </c>
      <c r="B35" s="66"/>
      <c r="C35" s="66" t="s">
        <v>64</v>
      </c>
      <c r="D35" s="67">
        <v>165.35974536718237</v>
      </c>
      <c r="E35" s="111"/>
      <c r="F35" s="102" t="s">
        <v>1183</v>
      </c>
      <c r="G35" s="112"/>
      <c r="H35" s="70" t="s">
        <v>882</v>
      </c>
      <c r="I35" s="71"/>
      <c r="J35" s="113"/>
      <c r="K35" s="70" t="s">
        <v>1225</v>
      </c>
      <c r="L35" s="114">
        <v>1.2308530554622608</v>
      </c>
      <c r="M35" s="75">
        <v>8017.931640625</v>
      </c>
      <c r="N35" s="75">
        <v>9138.3857421875</v>
      </c>
      <c r="O35" s="76"/>
      <c r="P35" s="77"/>
      <c r="Q35" s="77"/>
      <c r="R35" s="141"/>
      <c r="S35" s="48">
        <v>2</v>
      </c>
      <c r="T35" s="48">
        <v>0</v>
      </c>
      <c r="U35" s="49">
        <v>0</v>
      </c>
      <c r="V35" s="49">
        <v>0.004975</v>
      </c>
      <c r="W35" s="49">
        <v>0.007552</v>
      </c>
      <c r="X35" s="49">
        <v>0.58097</v>
      </c>
      <c r="Y35" s="49">
        <v>0.5</v>
      </c>
      <c r="Z35" s="49">
        <v>0</v>
      </c>
      <c r="AA35" s="72">
        <v>35</v>
      </c>
      <c r="AB35" s="72"/>
      <c r="AC35" s="73"/>
      <c r="AD35" s="80" t="s">
        <v>1120</v>
      </c>
      <c r="AE35" s="80">
        <v>791</v>
      </c>
      <c r="AF35" s="80">
        <v>1369</v>
      </c>
      <c r="AG35" s="80">
        <v>13753</v>
      </c>
      <c r="AH35" s="80">
        <v>18823</v>
      </c>
      <c r="AI35" s="80"/>
      <c r="AJ35" s="80" t="s">
        <v>1136</v>
      </c>
      <c r="AK35" s="80" t="s">
        <v>1148</v>
      </c>
      <c r="AL35" s="80"/>
      <c r="AM35" s="80"/>
      <c r="AN35" s="82">
        <v>41020.537199074075</v>
      </c>
      <c r="AO35" s="84" t="s">
        <v>1175</v>
      </c>
      <c r="AP35" s="80" t="b">
        <v>0</v>
      </c>
      <c r="AQ35" s="80" t="b">
        <v>0</v>
      </c>
      <c r="AR35" s="80" t="b">
        <v>0</v>
      </c>
      <c r="AS35" s="80"/>
      <c r="AT35" s="80">
        <v>56</v>
      </c>
      <c r="AU35" s="84" t="s">
        <v>432</v>
      </c>
      <c r="AV35" s="80" t="b">
        <v>0</v>
      </c>
      <c r="AW35" s="80" t="s">
        <v>448</v>
      </c>
      <c r="AX35" s="84" t="s">
        <v>1198</v>
      </c>
      <c r="AY35" s="80" t="s">
        <v>65</v>
      </c>
      <c r="AZ35" s="79"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5" t="s">
        <v>883</v>
      </c>
      <c r="B36" s="66"/>
      <c r="C36" s="66" t="s">
        <v>64</v>
      </c>
      <c r="D36" s="67">
        <v>165.6982845950206</v>
      </c>
      <c r="E36" s="111"/>
      <c r="F36" s="102" t="s">
        <v>1184</v>
      </c>
      <c r="G36" s="112"/>
      <c r="H36" s="70" t="s">
        <v>883</v>
      </c>
      <c r="I36" s="71"/>
      <c r="J36" s="113"/>
      <c r="K36" s="70" t="s">
        <v>1786</v>
      </c>
      <c r="L36" s="114">
        <v>1.2541145847149464</v>
      </c>
      <c r="M36" s="75">
        <v>8699.8759765625</v>
      </c>
      <c r="N36" s="75">
        <v>8562.892578125</v>
      </c>
      <c r="O36" s="76"/>
      <c r="P36" s="77"/>
      <c r="Q36" s="77"/>
      <c r="R36" s="141"/>
      <c r="S36" s="48">
        <v>1</v>
      </c>
      <c r="T36" s="48">
        <v>3</v>
      </c>
      <c r="U36" s="49">
        <v>3</v>
      </c>
      <c r="V36" s="49">
        <v>0.005025</v>
      </c>
      <c r="W36" s="49">
        <v>0.008987</v>
      </c>
      <c r="X36" s="49">
        <v>1.090067</v>
      </c>
      <c r="Y36" s="49">
        <v>0.25</v>
      </c>
      <c r="Z36" s="49">
        <v>0</v>
      </c>
      <c r="AA36" s="72">
        <v>36</v>
      </c>
      <c r="AB36" s="72"/>
      <c r="AC36" s="73"/>
      <c r="AD36" s="80" t="s">
        <v>1121</v>
      </c>
      <c r="AE36" s="80">
        <v>1761</v>
      </c>
      <c r="AF36" s="80">
        <v>1501</v>
      </c>
      <c r="AG36" s="80">
        <v>4571</v>
      </c>
      <c r="AH36" s="80">
        <v>6516</v>
      </c>
      <c r="AI36" s="80"/>
      <c r="AJ36" s="80" t="s">
        <v>1137</v>
      </c>
      <c r="AK36" s="80" t="s">
        <v>393</v>
      </c>
      <c r="AL36" s="84" t="s">
        <v>1159</v>
      </c>
      <c r="AM36" s="80"/>
      <c r="AN36" s="82">
        <v>42649.77966435185</v>
      </c>
      <c r="AO36" s="84" t="s">
        <v>1176</v>
      </c>
      <c r="AP36" s="80" t="b">
        <v>1</v>
      </c>
      <c r="AQ36" s="80" t="b">
        <v>0</v>
      </c>
      <c r="AR36" s="80" t="b">
        <v>1</v>
      </c>
      <c r="AS36" s="80"/>
      <c r="AT36" s="80">
        <v>9</v>
      </c>
      <c r="AU36" s="80"/>
      <c r="AV36" s="80" t="b">
        <v>0</v>
      </c>
      <c r="AW36" s="80" t="s">
        <v>448</v>
      </c>
      <c r="AX36" s="84" t="s">
        <v>1199</v>
      </c>
      <c r="AY36" s="80" t="s">
        <v>66</v>
      </c>
      <c r="AZ36" s="79" t="str">
        <f>REPLACE(INDEX(GroupVertices[Group],MATCH(Vertices[[#This Row],[Vertex]],GroupVertices[Vertex],0)),1,1,"")</f>
        <v>2</v>
      </c>
      <c r="BA36" s="48" t="s">
        <v>1318</v>
      </c>
      <c r="BB36" s="48" t="s">
        <v>1318</v>
      </c>
      <c r="BC36" s="48" t="s">
        <v>264</v>
      </c>
      <c r="BD36" s="48" t="s">
        <v>264</v>
      </c>
      <c r="BE36" s="48"/>
      <c r="BF36" s="48"/>
      <c r="BG36" s="129" t="s">
        <v>1926</v>
      </c>
      <c r="BH36" s="129" t="s">
        <v>1926</v>
      </c>
      <c r="BI36" s="129" t="s">
        <v>1948</v>
      </c>
      <c r="BJ36" s="129" t="s">
        <v>1948</v>
      </c>
      <c r="BK36" s="48">
        <v>0</v>
      </c>
      <c r="BL36" s="49">
        <v>0</v>
      </c>
      <c r="BM36" s="48">
        <v>0</v>
      </c>
      <c r="BN36" s="49">
        <v>0</v>
      </c>
      <c r="BO36" s="48">
        <v>0</v>
      </c>
      <c r="BP36" s="49">
        <v>0</v>
      </c>
      <c r="BQ36" s="48">
        <v>3</v>
      </c>
      <c r="BR36" s="49">
        <v>100</v>
      </c>
      <c r="BS36" s="48">
        <v>3</v>
      </c>
      <c r="BT36" s="2"/>
      <c r="BU36" s="3"/>
      <c r="BV36" s="3"/>
      <c r="BW36" s="3"/>
      <c r="BX36" s="3"/>
    </row>
    <row r="37" spans="1:76" ht="15">
      <c r="A37" s="65" t="s">
        <v>876</v>
      </c>
      <c r="B37" s="66"/>
      <c r="C37" s="66" t="s">
        <v>64</v>
      </c>
      <c r="D37" s="67">
        <v>166.73698449861513</v>
      </c>
      <c r="E37" s="111"/>
      <c r="F37" s="102" t="s">
        <v>936</v>
      </c>
      <c r="G37" s="112"/>
      <c r="H37" s="70" t="s">
        <v>876</v>
      </c>
      <c r="I37" s="71"/>
      <c r="J37" s="113"/>
      <c r="K37" s="70" t="s">
        <v>1226</v>
      </c>
      <c r="L37" s="114">
        <v>1.3254851858311416</v>
      </c>
      <c r="M37" s="75">
        <v>7317.80224609375</v>
      </c>
      <c r="N37" s="75">
        <v>8388.923828125</v>
      </c>
      <c r="O37" s="76"/>
      <c r="P37" s="77"/>
      <c r="Q37" s="77"/>
      <c r="R37" s="141"/>
      <c r="S37" s="48">
        <v>2</v>
      </c>
      <c r="T37" s="48">
        <v>3</v>
      </c>
      <c r="U37" s="49">
        <v>0</v>
      </c>
      <c r="V37" s="49">
        <v>0.004975</v>
      </c>
      <c r="W37" s="49">
        <v>0.012554</v>
      </c>
      <c r="X37" s="49">
        <v>0.765971</v>
      </c>
      <c r="Y37" s="49">
        <v>0.5</v>
      </c>
      <c r="Z37" s="49">
        <v>0.5</v>
      </c>
      <c r="AA37" s="72">
        <v>37</v>
      </c>
      <c r="AB37" s="72"/>
      <c r="AC37" s="73"/>
      <c r="AD37" s="80" t="s">
        <v>1122</v>
      </c>
      <c r="AE37" s="80">
        <v>2023</v>
      </c>
      <c r="AF37" s="80">
        <v>1906</v>
      </c>
      <c r="AG37" s="80">
        <v>5135</v>
      </c>
      <c r="AH37" s="80">
        <v>4156</v>
      </c>
      <c r="AI37" s="80"/>
      <c r="AJ37" s="80" t="s">
        <v>1138</v>
      </c>
      <c r="AK37" s="80" t="s">
        <v>390</v>
      </c>
      <c r="AL37" s="84" t="s">
        <v>1160</v>
      </c>
      <c r="AM37" s="80"/>
      <c r="AN37" s="82">
        <v>39847.53949074074</v>
      </c>
      <c r="AO37" s="84" t="s">
        <v>1177</v>
      </c>
      <c r="AP37" s="80" t="b">
        <v>0</v>
      </c>
      <c r="AQ37" s="80" t="b">
        <v>0</v>
      </c>
      <c r="AR37" s="80" t="b">
        <v>1</v>
      </c>
      <c r="AS37" s="80"/>
      <c r="AT37" s="80">
        <v>110</v>
      </c>
      <c r="AU37" s="84" t="s">
        <v>435</v>
      </c>
      <c r="AV37" s="80" t="b">
        <v>0</v>
      </c>
      <c r="AW37" s="80" t="s">
        <v>448</v>
      </c>
      <c r="AX37" s="84" t="s">
        <v>1200</v>
      </c>
      <c r="AY37" s="80" t="s">
        <v>66</v>
      </c>
      <c r="AZ37" s="79" t="str">
        <f>REPLACE(INDEX(GroupVertices[Group],MATCH(Vertices[[#This Row],[Vertex]],GroupVertices[Vertex],0)),1,1,"")</f>
        <v>2</v>
      </c>
      <c r="BA37" s="48" t="s">
        <v>912</v>
      </c>
      <c r="BB37" s="48" t="s">
        <v>912</v>
      </c>
      <c r="BC37" s="48" t="s">
        <v>266</v>
      </c>
      <c r="BD37" s="48" t="s">
        <v>266</v>
      </c>
      <c r="BE37" s="48" t="s">
        <v>1839</v>
      </c>
      <c r="BF37" s="48" t="s">
        <v>919</v>
      </c>
      <c r="BG37" s="129" t="s">
        <v>1927</v>
      </c>
      <c r="BH37" s="129" t="s">
        <v>1937</v>
      </c>
      <c r="BI37" s="129" t="s">
        <v>1949</v>
      </c>
      <c r="BJ37" s="129" t="s">
        <v>1954</v>
      </c>
      <c r="BK37" s="48">
        <v>21</v>
      </c>
      <c r="BL37" s="49">
        <v>10.194174757281553</v>
      </c>
      <c r="BM37" s="48">
        <v>2</v>
      </c>
      <c r="BN37" s="49">
        <v>0.970873786407767</v>
      </c>
      <c r="BO37" s="48">
        <v>0</v>
      </c>
      <c r="BP37" s="49">
        <v>0</v>
      </c>
      <c r="BQ37" s="48">
        <v>183</v>
      </c>
      <c r="BR37" s="49">
        <v>88.83495145631068</v>
      </c>
      <c r="BS37" s="48">
        <v>206</v>
      </c>
      <c r="BT37" s="2"/>
      <c r="BU37" s="3"/>
      <c r="BV37" s="3"/>
      <c r="BW37" s="3"/>
      <c r="BX37" s="3"/>
    </row>
    <row r="38" spans="1:76" ht="15">
      <c r="A38" s="65" t="s">
        <v>877</v>
      </c>
      <c r="B38" s="66"/>
      <c r="C38" s="66" t="s">
        <v>64</v>
      </c>
      <c r="D38" s="67">
        <v>168.3219636107668</v>
      </c>
      <c r="E38" s="111"/>
      <c r="F38" s="102" t="s">
        <v>937</v>
      </c>
      <c r="G38" s="112"/>
      <c r="H38" s="70" t="s">
        <v>877</v>
      </c>
      <c r="I38" s="71"/>
      <c r="J38" s="113"/>
      <c r="K38" s="70" t="s">
        <v>1227</v>
      </c>
      <c r="L38" s="114">
        <v>1.4343914364232615</v>
      </c>
      <c r="M38" s="75">
        <v>6683.49853515625</v>
      </c>
      <c r="N38" s="75">
        <v>9149.2265625</v>
      </c>
      <c r="O38" s="76"/>
      <c r="P38" s="77"/>
      <c r="Q38" s="77"/>
      <c r="R38" s="141"/>
      <c r="S38" s="48">
        <v>0</v>
      </c>
      <c r="T38" s="48">
        <v>1</v>
      </c>
      <c r="U38" s="49">
        <v>0</v>
      </c>
      <c r="V38" s="49">
        <v>0.00495</v>
      </c>
      <c r="W38" s="49">
        <v>0.006609</v>
      </c>
      <c r="X38" s="49">
        <v>0.349331</v>
      </c>
      <c r="Y38" s="49">
        <v>0</v>
      </c>
      <c r="Z38" s="49">
        <v>0</v>
      </c>
      <c r="AA38" s="72">
        <v>38</v>
      </c>
      <c r="AB38" s="72"/>
      <c r="AC38" s="73"/>
      <c r="AD38" s="80" t="s">
        <v>1123</v>
      </c>
      <c r="AE38" s="80">
        <v>1022</v>
      </c>
      <c r="AF38" s="80">
        <v>2524</v>
      </c>
      <c r="AG38" s="80">
        <v>20332</v>
      </c>
      <c r="AH38" s="80">
        <v>8677</v>
      </c>
      <c r="AI38" s="80"/>
      <c r="AJ38" s="80" t="s">
        <v>1139</v>
      </c>
      <c r="AK38" s="80" t="s">
        <v>310</v>
      </c>
      <c r="AL38" s="84" t="s">
        <v>1161</v>
      </c>
      <c r="AM38" s="80"/>
      <c r="AN38" s="82">
        <v>40611.635347222225</v>
      </c>
      <c r="AO38" s="84" t="s">
        <v>1178</v>
      </c>
      <c r="AP38" s="80" t="b">
        <v>0</v>
      </c>
      <c r="AQ38" s="80" t="b">
        <v>0</v>
      </c>
      <c r="AR38" s="80" t="b">
        <v>0</v>
      </c>
      <c r="AS38" s="80"/>
      <c r="AT38" s="80">
        <v>171</v>
      </c>
      <c r="AU38" s="84" t="s">
        <v>427</v>
      </c>
      <c r="AV38" s="80" t="b">
        <v>0</v>
      </c>
      <c r="AW38" s="80" t="s">
        <v>448</v>
      </c>
      <c r="AX38" s="84" t="s">
        <v>1201</v>
      </c>
      <c r="AY38" s="80" t="s">
        <v>66</v>
      </c>
      <c r="AZ38" s="79" t="str">
        <f>REPLACE(INDEX(GroupVertices[Group],MATCH(Vertices[[#This Row],[Vertex]],GroupVertices[Vertex],0)),1,1,"")</f>
        <v>2</v>
      </c>
      <c r="BA38" s="48"/>
      <c r="BB38" s="48"/>
      <c r="BC38" s="48"/>
      <c r="BD38" s="48"/>
      <c r="BE38" s="48" t="s">
        <v>534</v>
      </c>
      <c r="BF38" s="48" t="s">
        <v>534</v>
      </c>
      <c r="BG38" s="129" t="s">
        <v>1928</v>
      </c>
      <c r="BH38" s="129" t="s">
        <v>1928</v>
      </c>
      <c r="BI38" s="129" t="s">
        <v>1950</v>
      </c>
      <c r="BJ38" s="129" t="s">
        <v>1950</v>
      </c>
      <c r="BK38" s="48">
        <v>0</v>
      </c>
      <c r="BL38" s="49">
        <v>0</v>
      </c>
      <c r="BM38" s="48">
        <v>0</v>
      </c>
      <c r="BN38" s="49">
        <v>0</v>
      </c>
      <c r="BO38" s="48">
        <v>0</v>
      </c>
      <c r="BP38" s="49">
        <v>0</v>
      </c>
      <c r="BQ38" s="48">
        <v>26</v>
      </c>
      <c r="BR38" s="49">
        <v>100</v>
      </c>
      <c r="BS38" s="48">
        <v>26</v>
      </c>
      <c r="BT38" s="2"/>
      <c r="BU38" s="3"/>
      <c r="BV38" s="3"/>
      <c r="BW38" s="3"/>
      <c r="BX38" s="3"/>
    </row>
    <row r="39" spans="1:76" ht="15">
      <c r="A39" s="65" t="s">
        <v>243</v>
      </c>
      <c r="B39" s="66"/>
      <c r="C39" s="66" t="s">
        <v>64</v>
      </c>
      <c r="D39" s="67">
        <v>173.70781496273852</v>
      </c>
      <c r="E39" s="111"/>
      <c r="F39" s="102" t="s">
        <v>279</v>
      </c>
      <c r="G39" s="112"/>
      <c r="H39" s="70" t="s">
        <v>243</v>
      </c>
      <c r="I39" s="71"/>
      <c r="J39" s="113"/>
      <c r="K39" s="70" t="s">
        <v>1787</v>
      </c>
      <c r="L39" s="114">
        <v>1.8044612199887176</v>
      </c>
      <c r="M39" s="75">
        <v>7803.70654296875</v>
      </c>
      <c r="N39" s="75">
        <v>2123.206787109375</v>
      </c>
      <c r="O39" s="76"/>
      <c r="P39" s="77"/>
      <c r="Q39" s="77"/>
      <c r="R39" s="141"/>
      <c r="S39" s="48">
        <v>4</v>
      </c>
      <c r="T39" s="48">
        <v>1</v>
      </c>
      <c r="U39" s="49">
        <v>0</v>
      </c>
      <c r="V39" s="49">
        <v>0.004762</v>
      </c>
      <c r="W39" s="49">
        <v>0.013398</v>
      </c>
      <c r="X39" s="49">
        <v>0.952759</v>
      </c>
      <c r="Y39" s="49">
        <v>0.6666666666666666</v>
      </c>
      <c r="Z39" s="49">
        <v>0</v>
      </c>
      <c r="AA39" s="72">
        <v>39</v>
      </c>
      <c r="AB39" s="72"/>
      <c r="AC39" s="73"/>
      <c r="AD39" s="80" t="s">
        <v>352</v>
      </c>
      <c r="AE39" s="80">
        <v>1146</v>
      </c>
      <c r="AF39" s="80">
        <v>4624</v>
      </c>
      <c r="AG39" s="80">
        <v>25987</v>
      </c>
      <c r="AH39" s="80">
        <v>21819</v>
      </c>
      <c r="AI39" s="80"/>
      <c r="AJ39" s="80" t="s">
        <v>373</v>
      </c>
      <c r="AK39" s="80"/>
      <c r="AL39" s="80"/>
      <c r="AM39" s="80"/>
      <c r="AN39" s="82">
        <v>41456.834027777775</v>
      </c>
      <c r="AO39" s="80"/>
      <c r="AP39" s="80" t="b">
        <v>1</v>
      </c>
      <c r="AQ39" s="80" t="b">
        <v>0</v>
      </c>
      <c r="AR39" s="80" t="b">
        <v>1</v>
      </c>
      <c r="AS39" s="80"/>
      <c r="AT39" s="80">
        <v>98</v>
      </c>
      <c r="AU39" s="84" t="s">
        <v>427</v>
      </c>
      <c r="AV39" s="80" t="b">
        <v>0</v>
      </c>
      <c r="AW39" s="80" t="s">
        <v>448</v>
      </c>
      <c r="AX39" s="84" t="s">
        <v>467</v>
      </c>
      <c r="AY39" s="80" t="s">
        <v>66</v>
      </c>
      <c r="AZ39" s="79" t="str">
        <f>REPLACE(INDEX(GroupVertices[Group],MATCH(Vertices[[#This Row],[Vertex]],GroupVertices[Vertex],0)),1,1,"")</f>
        <v>3</v>
      </c>
      <c r="BA39" s="48"/>
      <c r="BB39" s="48"/>
      <c r="BC39" s="48"/>
      <c r="BD39" s="48"/>
      <c r="BE39" s="48"/>
      <c r="BF39" s="48"/>
      <c r="BG39" s="129" t="s">
        <v>1929</v>
      </c>
      <c r="BH39" s="129" t="s">
        <v>1929</v>
      </c>
      <c r="BI39" s="129" t="s">
        <v>1951</v>
      </c>
      <c r="BJ39" s="129" t="s">
        <v>1951</v>
      </c>
      <c r="BK39" s="48">
        <v>1</v>
      </c>
      <c r="BL39" s="49">
        <v>2.9411764705882355</v>
      </c>
      <c r="BM39" s="48">
        <v>0</v>
      </c>
      <c r="BN39" s="49">
        <v>0</v>
      </c>
      <c r="BO39" s="48">
        <v>0</v>
      </c>
      <c r="BP39" s="49">
        <v>0</v>
      </c>
      <c r="BQ39" s="48">
        <v>33</v>
      </c>
      <c r="BR39" s="49">
        <v>97.05882352941177</v>
      </c>
      <c r="BS39" s="48">
        <v>34</v>
      </c>
      <c r="BT39" s="2"/>
      <c r="BU39" s="3"/>
      <c r="BV39" s="3"/>
      <c r="BW39" s="3"/>
      <c r="BX39" s="3"/>
    </row>
    <row r="40" spans="1:76" ht="15">
      <c r="A40" s="65" t="s">
        <v>1228</v>
      </c>
      <c r="B40" s="66"/>
      <c r="C40" s="66" t="s">
        <v>64</v>
      </c>
      <c r="D40" s="67">
        <v>170.376281197876</v>
      </c>
      <c r="E40" s="111"/>
      <c r="F40" s="102" t="s">
        <v>1704</v>
      </c>
      <c r="G40" s="112"/>
      <c r="H40" s="70" t="s">
        <v>1228</v>
      </c>
      <c r="I40" s="71"/>
      <c r="J40" s="113"/>
      <c r="K40" s="70" t="s">
        <v>1788</v>
      </c>
      <c r="L40" s="114">
        <v>1.575546625297514</v>
      </c>
      <c r="M40" s="75">
        <v>1692.645263671875</v>
      </c>
      <c r="N40" s="75">
        <v>4667.40478515625</v>
      </c>
      <c r="O40" s="76"/>
      <c r="P40" s="77"/>
      <c r="Q40" s="77"/>
      <c r="R40" s="141"/>
      <c r="S40" s="48">
        <v>1</v>
      </c>
      <c r="T40" s="48">
        <v>0</v>
      </c>
      <c r="U40" s="49">
        <v>0</v>
      </c>
      <c r="V40" s="49">
        <v>0.005556</v>
      </c>
      <c r="W40" s="49">
        <v>0.007998</v>
      </c>
      <c r="X40" s="49">
        <v>0.450404</v>
      </c>
      <c r="Y40" s="49">
        <v>0</v>
      </c>
      <c r="Z40" s="49">
        <v>0</v>
      </c>
      <c r="AA40" s="72">
        <v>40</v>
      </c>
      <c r="AB40" s="72"/>
      <c r="AC40" s="73"/>
      <c r="AD40" s="80" t="s">
        <v>1552</v>
      </c>
      <c r="AE40" s="80">
        <v>505</v>
      </c>
      <c r="AF40" s="80">
        <v>3325</v>
      </c>
      <c r="AG40" s="80">
        <v>4292</v>
      </c>
      <c r="AH40" s="80">
        <v>988</v>
      </c>
      <c r="AI40" s="80"/>
      <c r="AJ40" s="80" t="s">
        <v>1592</v>
      </c>
      <c r="AK40" s="80" t="s">
        <v>394</v>
      </c>
      <c r="AL40" s="84" t="s">
        <v>1642</v>
      </c>
      <c r="AM40" s="80"/>
      <c r="AN40" s="82">
        <v>39874.42246527778</v>
      </c>
      <c r="AO40" s="84" t="s">
        <v>1671</v>
      </c>
      <c r="AP40" s="80" t="b">
        <v>0</v>
      </c>
      <c r="AQ40" s="80" t="b">
        <v>0</v>
      </c>
      <c r="AR40" s="80" t="b">
        <v>1</v>
      </c>
      <c r="AS40" s="80"/>
      <c r="AT40" s="80">
        <v>60</v>
      </c>
      <c r="AU40" s="84" t="s">
        <v>430</v>
      </c>
      <c r="AV40" s="80" t="b">
        <v>0</v>
      </c>
      <c r="AW40" s="80" t="s">
        <v>448</v>
      </c>
      <c r="AX40" s="84" t="s">
        <v>1744</v>
      </c>
      <c r="AY40" s="80" t="s">
        <v>65</v>
      </c>
      <c r="AZ40" s="79"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5" t="s">
        <v>1229</v>
      </c>
      <c r="B41" s="66"/>
      <c r="C41" s="66" t="s">
        <v>64</v>
      </c>
      <c r="D41" s="67">
        <v>162.90020658311528</v>
      </c>
      <c r="E41" s="111"/>
      <c r="F41" s="102" t="s">
        <v>1705</v>
      </c>
      <c r="G41" s="112"/>
      <c r="H41" s="70" t="s">
        <v>1229</v>
      </c>
      <c r="I41" s="71"/>
      <c r="J41" s="113"/>
      <c r="K41" s="70" t="s">
        <v>1789</v>
      </c>
      <c r="L41" s="114">
        <v>1.061854520967369</v>
      </c>
      <c r="M41" s="75">
        <v>3906.838134765625</v>
      </c>
      <c r="N41" s="75">
        <v>8727.513671875</v>
      </c>
      <c r="O41" s="76"/>
      <c r="P41" s="77"/>
      <c r="Q41" s="77"/>
      <c r="R41" s="141"/>
      <c r="S41" s="48">
        <v>1</v>
      </c>
      <c r="T41" s="48">
        <v>0</v>
      </c>
      <c r="U41" s="49">
        <v>0</v>
      </c>
      <c r="V41" s="49">
        <v>0.005556</v>
      </c>
      <c r="W41" s="49">
        <v>0.007998</v>
      </c>
      <c r="X41" s="49">
        <v>0.450404</v>
      </c>
      <c r="Y41" s="49">
        <v>0</v>
      </c>
      <c r="Z41" s="49">
        <v>0</v>
      </c>
      <c r="AA41" s="72">
        <v>41</v>
      </c>
      <c r="AB41" s="72"/>
      <c r="AC41" s="73"/>
      <c r="AD41" s="80" t="s">
        <v>1553</v>
      </c>
      <c r="AE41" s="80">
        <v>287</v>
      </c>
      <c r="AF41" s="80">
        <v>410</v>
      </c>
      <c r="AG41" s="80">
        <v>1259</v>
      </c>
      <c r="AH41" s="80">
        <v>870</v>
      </c>
      <c r="AI41" s="80"/>
      <c r="AJ41" s="80" t="s">
        <v>1593</v>
      </c>
      <c r="AK41" s="80" t="s">
        <v>378</v>
      </c>
      <c r="AL41" s="80"/>
      <c r="AM41" s="80"/>
      <c r="AN41" s="82">
        <v>39861.69425925926</v>
      </c>
      <c r="AO41" s="84" t="s">
        <v>1672</v>
      </c>
      <c r="AP41" s="80" t="b">
        <v>1</v>
      </c>
      <c r="AQ41" s="80" t="b">
        <v>0</v>
      </c>
      <c r="AR41" s="80" t="b">
        <v>0</v>
      </c>
      <c r="AS41" s="80"/>
      <c r="AT41" s="80">
        <v>11</v>
      </c>
      <c r="AU41" s="84" t="s">
        <v>427</v>
      </c>
      <c r="AV41" s="80" t="b">
        <v>0</v>
      </c>
      <c r="AW41" s="80" t="s">
        <v>448</v>
      </c>
      <c r="AX41" s="84" t="s">
        <v>1745</v>
      </c>
      <c r="AY41" s="80" t="s">
        <v>65</v>
      </c>
      <c r="AZ41" s="79"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5" t="s">
        <v>1230</v>
      </c>
      <c r="B42" s="66"/>
      <c r="C42" s="66" t="s">
        <v>64</v>
      </c>
      <c r="D42" s="67">
        <v>162.87455967191542</v>
      </c>
      <c r="E42" s="111"/>
      <c r="F42" s="102" t="s">
        <v>1706</v>
      </c>
      <c r="G42" s="112"/>
      <c r="H42" s="70" t="s">
        <v>1230</v>
      </c>
      <c r="I42" s="71"/>
      <c r="J42" s="113"/>
      <c r="K42" s="70" t="s">
        <v>1790</v>
      </c>
      <c r="L42" s="114">
        <v>1.0600922839027718</v>
      </c>
      <c r="M42" s="75">
        <v>4832.40185546875</v>
      </c>
      <c r="N42" s="75">
        <v>6884.85205078125</v>
      </c>
      <c r="O42" s="76"/>
      <c r="P42" s="77"/>
      <c r="Q42" s="77"/>
      <c r="R42" s="141"/>
      <c r="S42" s="48">
        <v>1</v>
      </c>
      <c r="T42" s="48">
        <v>0</v>
      </c>
      <c r="U42" s="49">
        <v>0</v>
      </c>
      <c r="V42" s="49">
        <v>0.005556</v>
      </c>
      <c r="W42" s="49">
        <v>0.007998</v>
      </c>
      <c r="X42" s="49">
        <v>0.450404</v>
      </c>
      <c r="Y42" s="49">
        <v>0</v>
      </c>
      <c r="Z42" s="49">
        <v>0</v>
      </c>
      <c r="AA42" s="72">
        <v>42</v>
      </c>
      <c r="AB42" s="72"/>
      <c r="AC42" s="73"/>
      <c r="AD42" s="80" t="s">
        <v>1554</v>
      </c>
      <c r="AE42" s="80">
        <v>557</v>
      </c>
      <c r="AF42" s="80">
        <v>400</v>
      </c>
      <c r="AG42" s="80">
        <v>354</v>
      </c>
      <c r="AH42" s="80">
        <v>423</v>
      </c>
      <c r="AI42" s="80"/>
      <c r="AJ42" s="80" t="s">
        <v>1594</v>
      </c>
      <c r="AK42" s="80" t="s">
        <v>377</v>
      </c>
      <c r="AL42" s="80"/>
      <c r="AM42" s="80"/>
      <c r="AN42" s="82">
        <v>40574.421643518515</v>
      </c>
      <c r="AO42" s="84" t="s">
        <v>1673</v>
      </c>
      <c r="AP42" s="80" t="b">
        <v>1</v>
      </c>
      <c r="AQ42" s="80" t="b">
        <v>0</v>
      </c>
      <c r="AR42" s="80" t="b">
        <v>0</v>
      </c>
      <c r="AS42" s="80"/>
      <c r="AT42" s="80">
        <v>10</v>
      </c>
      <c r="AU42" s="84" t="s">
        <v>427</v>
      </c>
      <c r="AV42" s="80" t="b">
        <v>0</v>
      </c>
      <c r="AW42" s="80" t="s">
        <v>448</v>
      </c>
      <c r="AX42" s="84" t="s">
        <v>1746</v>
      </c>
      <c r="AY42" s="80" t="s">
        <v>65</v>
      </c>
      <c r="AZ42" s="79"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5" t="s">
        <v>1231</v>
      </c>
      <c r="B43" s="66"/>
      <c r="C43" s="66" t="s">
        <v>64</v>
      </c>
      <c r="D43" s="67">
        <v>163.40801542487262</v>
      </c>
      <c r="E43" s="111"/>
      <c r="F43" s="102" t="s">
        <v>1707</v>
      </c>
      <c r="G43" s="112"/>
      <c r="H43" s="70" t="s">
        <v>1231</v>
      </c>
      <c r="I43" s="71"/>
      <c r="J43" s="113"/>
      <c r="K43" s="70" t="s">
        <v>1791</v>
      </c>
      <c r="L43" s="114">
        <v>1.096746814846398</v>
      </c>
      <c r="M43" s="75">
        <v>4311.4013671875</v>
      </c>
      <c r="N43" s="75">
        <v>1656.7408447265625</v>
      </c>
      <c r="O43" s="76"/>
      <c r="P43" s="77"/>
      <c r="Q43" s="77"/>
      <c r="R43" s="141"/>
      <c r="S43" s="48">
        <v>1</v>
      </c>
      <c r="T43" s="48">
        <v>0</v>
      </c>
      <c r="U43" s="49">
        <v>0</v>
      </c>
      <c r="V43" s="49">
        <v>0.005556</v>
      </c>
      <c r="W43" s="49">
        <v>0.007998</v>
      </c>
      <c r="X43" s="49">
        <v>0.450404</v>
      </c>
      <c r="Y43" s="49">
        <v>0</v>
      </c>
      <c r="Z43" s="49">
        <v>0</v>
      </c>
      <c r="AA43" s="72">
        <v>43</v>
      </c>
      <c r="AB43" s="72"/>
      <c r="AC43" s="73"/>
      <c r="AD43" s="80" t="s">
        <v>1555</v>
      </c>
      <c r="AE43" s="80">
        <v>1349</v>
      </c>
      <c r="AF43" s="80">
        <v>608</v>
      </c>
      <c r="AG43" s="80">
        <v>1416</v>
      </c>
      <c r="AH43" s="80">
        <v>1756</v>
      </c>
      <c r="AI43" s="80"/>
      <c r="AJ43" s="80" t="s">
        <v>1595</v>
      </c>
      <c r="AK43" s="80" t="s">
        <v>378</v>
      </c>
      <c r="AL43" s="84" t="s">
        <v>1643</v>
      </c>
      <c r="AM43" s="80"/>
      <c r="AN43" s="82">
        <v>40584.844872685186</v>
      </c>
      <c r="AO43" s="80"/>
      <c r="AP43" s="80" t="b">
        <v>1</v>
      </c>
      <c r="AQ43" s="80" t="b">
        <v>0</v>
      </c>
      <c r="AR43" s="80" t="b">
        <v>1</v>
      </c>
      <c r="AS43" s="80"/>
      <c r="AT43" s="80">
        <v>10</v>
      </c>
      <c r="AU43" s="84" t="s">
        <v>427</v>
      </c>
      <c r="AV43" s="80" t="b">
        <v>0</v>
      </c>
      <c r="AW43" s="80" t="s">
        <v>448</v>
      </c>
      <c r="AX43" s="84" t="s">
        <v>1747</v>
      </c>
      <c r="AY43" s="80" t="s">
        <v>65</v>
      </c>
      <c r="AZ43" s="79"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555</v>
      </c>
      <c r="B44" s="66"/>
      <c r="C44" s="66" t="s">
        <v>64</v>
      </c>
      <c r="D44" s="67">
        <v>1000</v>
      </c>
      <c r="E44" s="111"/>
      <c r="F44" s="102" t="s">
        <v>1708</v>
      </c>
      <c r="G44" s="112"/>
      <c r="H44" s="70" t="s">
        <v>555</v>
      </c>
      <c r="I44" s="71"/>
      <c r="J44" s="113"/>
      <c r="K44" s="70" t="s">
        <v>1792</v>
      </c>
      <c r="L44" s="114">
        <v>9999</v>
      </c>
      <c r="M44" s="75">
        <v>1170.2132568359375</v>
      </c>
      <c r="N44" s="75">
        <v>7872.3623046875</v>
      </c>
      <c r="O44" s="76"/>
      <c r="P44" s="77"/>
      <c r="Q44" s="77"/>
      <c r="R44" s="141"/>
      <c r="S44" s="48">
        <v>1</v>
      </c>
      <c r="T44" s="48">
        <v>0</v>
      </c>
      <c r="U44" s="49">
        <v>0</v>
      </c>
      <c r="V44" s="49">
        <v>0.005556</v>
      </c>
      <c r="W44" s="49">
        <v>0.007998</v>
      </c>
      <c r="X44" s="49">
        <v>0.450404</v>
      </c>
      <c r="Y44" s="49">
        <v>0</v>
      </c>
      <c r="Z44" s="49">
        <v>0</v>
      </c>
      <c r="AA44" s="72">
        <v>44</v>
      </c>
      <c r="AB44" s="72"/>
      <c r="AC44" s="73"/>
      <c r="AD44" s="80" t="s">
        <v>1556</v>
      </c>
      <c r="AE44" s="80">
        <v>103</v>
      </c>
      <c r="AF44" s="80">
        <v>56734764</v>
      </c>
      <c r="AG44" s="80">
        <v>12341</v>
      </c>
      <c r="AH44" s="80">
        <v>6355</v>
      </c>
      <c r="AI44" s="80"/>
      <c r="AJ44" s="80" t="s">
        <v>1596</v>
      </c>
      <c r="AK44" s="80" t="s">
        <v>1632</v>
      </c>
      <c r="AL44" s="84" t="s">
        <v>1644</v>
      </c>
      <c r="AM44" s="80"/>
      <c r="AN44" s="82">
        <v>39133.60826388889</v>
      </c>
      <c r="AO44" s="84" t="s">
        <v>1674</v>
      </c>
      <c r="AP44" s="80" t="b">
        <v>0</v>
      </c>
      <c r="AQ44" s="80" t="b">
        <v>0</v>
      </c>
      <c r="AR44" s="80" t="b">
        <v>1</v>
      </c>
      <c r="AS44" s="80"/>
      <c r="AT44" s="80">
        <v>90572</v>
      </c>
      <c r="AU44" s="84" t="s">
        <v>438</v>
      </c>
      <c r="AV44" s="80" t="b">
        <v>1</v>
      </c>
      <c r="AW44" s="80" t="s">
        <v>448</v>
      </c>
      <c r="AX44" s="84" t="s">
        <v>1748</v>
      </c>
      <c r="AY44" s="80" t="s">
        <v>65</v>
      </c>
      <c r="AZ44" s="79"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5" t="s">
        <v>1232</v>
      </c>
      <c r="B45" s="66"/>
      <c r="C45" s="66" t="s">
        <v>64</v>
      </c>
      <c r="D45" s="67">
        <v>166.80879584997476</v>
      </c>
      <c r="E45" s="111"/>
      <c r="F45" s="102" t="s">
        <v>1709</v>
      </c>
      <c r="G45" s="112"/>
      <c r="H45" s="70" t="s">
        <v>1232</v>
      </c>
      <c r="I45" s="71"/>
      <c r="J45" s="113"/>
      <c r="K45" s="70" t="s">
        <v>1793</v>
      </c>
      <c r="L45" s="114">
        <v>1.3304194496120143</v>
      </c>
      <c r="M45" s="75">
        <v>4278.82568359375</v>
      </c>
      <c r="N45" s="75">
        <v>2634.976806640625</v>
      </c>
      <c r="O45" s="76"/>
      <c r="P45" s="77"/>
      <c r="Q45" s="77"/>
      <c r="R45" s="141"/>
      <c r="S45" s="48">
        <v>1</v>
      </c>
      <c r="T45" s="48">
        <v>0</v>
      </c>
      <c r="U45" s="49">
        <v>0</v>
      </c>
      <c r="V45" s="49">
        <v>0.005556</v>
      </c>
      <c r="W45" s="49">
        <v>0.007998</v>
      </c>
      <c r="X45" s="49">
        <v>0.450404</v>
      </c>
      <c r="Y45" s="49">
        <v>0</v>
      </c>
      <c r="Z45" s="49">
        <v>0</v>
      </c>
      <c r="AA45" s="72">
        <v>45</v>
      </c>
      <c r="AB45" s="72"/>
      <c r="AC45" s="73"/>
      <c r="AD45" s="80" t="s">
        <v>1557</v>
      </c>
      <c r="AE45" s="80">
        <v>244</v>
      </c>
      <c r="AF45" s="80">
        <v>1934</v>
      </c>
      <c r="AG45" s="80">
        <v>2657</v>
      </c>
      <c r="AH45" s="80">
        <v>671</v>
      </c>
      <c r="AI45" s="80"/>
      <c r="AJ45" s="80" t="s">
        <v>1597</v>
      </c>
      <c r="AK45" s="80"/>
      <c r="AL45" s="80"/>
      <c r="AM45" s="80"/>
      <c r="AN45" s="82">
        <v>41568.60408564815</v>
      </c>
      <c r="AO45" s="80"/>
      <c r="AP45" s="80" t="b">
        <v>1</v>
      </c>
      <c r="AQ45" s="80" t="b">
        <v>0</v>
      </c>
      <c r="AR45" s="80" t="b">
        <v>1</v>
      </c>
      <c r="AS45" s="80"/>
      <c r="AT45" s="80">
        <v>27</v>
      </c>
      <c r="AU45" s="84" t="s">
        <v>427</v>
      </c>
      <c r="AV45" s="80" t="b">
        <v>0</v>
      </c>
      <c r="AW45" s="80" t="s">
        <v>448</v>
      </c>
      <c r="AX45" s="84" t="s">
        <v>1749</v>
      </c>
      <c r="AY45" s="80" t="s">
        <v>65</v>
      </c>
      <c r="AZ45" s="79"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1233</v>
      </c>
      <c r="B46" s="66"/>
      <c r="C46" s="66" t="s">
        <v>64</v>
      </c>
      <c r="D46" s="67">
        <v>248.30698556978683</v>
      </c>
      <c r="E46" s="111"/>
      <c r="F46" s="102" t="s">
        <v>1710</v>
      </c>
      <c r="G46" s="112"/>
      <c r="H46" s="70" t="s">
        <v>1233</v>
      </c>
      <c r="I46" s="71"/>
      <c r="J46" s="113"/>
      <c r="K46" s="70" t="s">
        <v>1794</v>
      </c>
      <c r="L46" s="114">
        <v>6.930280169783204</v>
      </c>
      <c r="M46" s="75">
        <v>5127.6923828125</v>
      </c>
      <c r="N46" s="75">
        <v>4947.71337890625</v>
      </c>
      <c r="O46" s="76"/>
      <c r="P46" s="77"/>
      <c r="Q46" s="77"/>
      <c r="R46" s="141"/>
      <c r="S46" s="48">
        <v>1</v>
      </c>
      <c r="T46" s="48">
        <v>0</v>
      </c>
      <c r="U46" s="49">
        <v>0</v>
      </c>
      <c r="V46" s="49">
        <v>0.005556</v>
      </c>
      <c r="W46" s="49">
        <v>0.007998</v>
      </c>
      <c r="X46" s="49">
        <v>0.450404</v>
      </c>
      <c r="Y46" s="49">
        <v>0</v>
      </c>
      <c r="Z46" s="49">
        <v>0</v>
      </c>
      <c r="AA46" s="72">
        <v>46</v>
      </c>
      <c r="AB46" s="72"/>
      <c r="AC46" s="73"/>
      <c r="AD46" s="80" t="s">
        <v>1558</v>
      </c>
      <c r="AE46" s="80">
        <v>679</v>
      </c>
      <c r="AF46" s="80">
        <v>33711</v>
      </c>
      <c r="AG46" s="80">
        <v>13427</v>
      </c>
      <c r="AH46" s="80">
        <v>3066</v>
      </c>
      <c r="AI46" s="80"/>
      <c r="AJ46" s="80" t="s">
        <v>1598</v>
      </c>
      <c r="AK46" s="80" t="s">
        <v>378</v>
      </c>
      <c r="AL46" s="84" t="s">
        <v>1645</v>
      </c>
      <c r="AM46" s="80"/>
      <c r="AN46" s="82">
        <v>39323.5790625</v>
      </c>
      <c r="AO46" s="84" t="s">
        <v>1675</v>
      </c>
      <c r="AP46" s="80" t="b">
        <v>0</v>
      </c>
      <c r="AQ46" s="80" t="b">
        <v>0</v>
      </c>
      <c r="AR46" s="80" t="b">
        <v>1</v>
      </c>
      <c r="AS46" s="80"/>
      <c r="AT46" s="80">
        <v>577</v>
      </c>
      <c r="AU46" s="84" t="s">
        <v>427</v>
      </c>
      <c r="AV46" s="80" t="b">
        <v>1</v>
      </c>
      <c r="AW46" s="80" t="s">
        <v>448</v>
      </c>
      <c r="AX46" s="84" t="s">
        <v>1750</v>
      </c>
      <c r="AY46" s="80" t="s">
        <v>65</v>
      </c>
      <c r="AZ46" s="79"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5" t="s">
        <v>1234</v>
      </c>
      <c r="B47" s="66"/>
      <c r="C47" s="66" t="s">
        <v>64</v>
      </c>
      <c r="D47" s="67">
        <v>162.4744678571975</v>
      </c>
      <c r="E47" s="111"/>
      <c r="F47" s="102" t="s">
        <v>1711</v>
      </c>
      <c r="G47" s="112"/>
      <c r="H47" s="70" t="s">
        <v>1234</v>
      </c>
      <c r="I47" s="71"/>
      <c r="J47" s="113"/>
      <c r="K47" s="70" t="s">
        <v>1795</v>
      </c>
      <c r="L47" s="114">
        <v>1.032601385695052</v>
      </c>
      <c r="M47" s="75">
        <v>3979.82568359375</v>
      </c>
      <c r="N47" s="75">
        <v>7795.6611328125</v>
      </c>
      <c r="O47" s="76"/>
      <c r="P47" s="77"/>
      <c r="Q47" s="77"/>
      <c r="R47" s="141"/>
      <c r="S47" s="48">
        <v>1</v>
      </c>
      <c r="T47" s="48">
        <v>0</v>
      </c>
      <c r="U47" s="49">
        <v>0</v>
      </c>
      <c r="V47" s="49">
        <v>0.005556</v>
      </c>
      <c r="W47" s="49">
        <v>0.007998</v>
      </c>
      <c r="X47" s="49">
        <v>0.450404</v>
      </c>
      <c r="Y47" s="49">
        <v>0</v>
      </c>
      <c r="Z47" s="49">
        <v>0</v>
      </c>
      <c r="AA47" s="72">
        <v>47</v>
      </c>
      <c r="AB47" s="72"/>
      <c r="AC47" s="73"/>
      <c r="AD47" s="80" t="s">
        <v>1559</v>
      </c>
      <c r="AE47" s="80">
        <v>742</v>
      </c>
      <c r="AF47" s="80">
        <v>244</v>
      </c>
      <c r="AG47" s="80">
        <v>548</v>
      </c>
      <c r="AH47" s="80">
        <v>553</v>
      </c>
      <c r="AI47" s="80"/>
      <c r="AJ47" s="80" t="s">
        <v>1599</v>
      </c>
      <c r="AK47" s="80"/>
      <c r="AL47" s="80"/>
      <c r="AM47" s="80"/>
      <c r="AN47" s="82">
        <v>42134.53706018518</v>
      </c>
      <c r="AO47" s="80"/>
      <c r="AP47" s="80" t="b">
        <v>1</v>
      </c>
      <c r="AQ47" s="80" t="b">
        <v>0</v>
      </c>
      <c r="AR47" s="80" t="b">
        <v>0</v>
      </c>
      <c r="AS47" s="80"/>
      <c r="AT47" s="80">
        <v>5</v>
      </c>
      <c r="AU47" s="84" t="s">
        <v>427</v>
      </c>
      <c r="AV47" s="80" t="b">
        <v>0</v>
      </c>
      <c r="AW47" s="80" t="s">
        <v>448</v>
      </c>
      <c r="AX47" s="84" t="s">
        <v>1751</v>
      </c>
      <c r="AY47" s="80" t="s">
        <v>65</v>
      </c>
      <c r="AZ47" s="79"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5" t="s">
        <v>1235</v>
      </c>
      <c r="B48" s="66"/>
      <c r="C48" s="66" t="s">
        <v>64</v>
      </c>
      <c r="D48" s="67">
        <v>162.48985600391742</v>
      </c>
      <c r="E48" s="111"/>
      <c r="F48" s="102" t="s">
        <v>1712</v>
      </c>
      <c r="G48" s="112"/>
      <c r="H48" s="70" t="s">
        <v>1235</v>
      </c>
      <c r="I48" s="71"/>
      <c r="J48" s="113"/>
      <c r="K48" s="70" t="s">
        <v>1796</v>
      </c>
      <c r="L48" s="114">
        <v>1.0336587279338105</v>
      </c>
      <c r="M48" s="75">
        <v>2635.65771484375</v>
      </c>
      <c r="N48" s="75">
        <v>2095.05810546875</v>
      </c>
      <c r="O48" s="76"/>
      <c r="P48" s="77"/>
      <c r="Q48" s="77"/>
      <c r="R48" s="141"/>
      <c r="S48" s="48">
        <v>1</v>
      </c>
      <c r="T48" s="48">
        <v>0</v>
      </c>
      <c r="U48" s="49">
        <v>0</v>
      </c>
      <c r="V48" s="49">
        <v>0.005556</v>
      </c>
      <c r="W48" s="49">
        <v>0.007998</v>
      </c>
      <c r="X48" s="49">
        <v>0.450404</v>
      </c>
      <c r="Y48" s="49">
        <v>0</v>
      </c>
      <c r="Z48" s="49">
        <v>0</v>
      </c>
      <c r="AA48" s="72">
        <v>48</v>
      </c>
      <c r="AB48" s="72"/>
      <c r="AC48" s="73"/>
      <c r="AD48" s="80" t="s">
        <v>1560</v>
      </c>
      <c r="AE48" s="80">
        <v>121</v>
      </c>
      <c r="AF48" s="80">
        <v>250</v>
      </c>
      <c r="AG48" s="80">
        <v>537</v>
      </c>
      <c r="AH48" s="80">
        <v>330</v>
      </c>
      <c r="AI48" s="80"/>
      <c r="AJ48" s="80" t="s">
        <v>1600</v>
      </c>
      <c r="AK48" s="80" t="s">
        <v>378</v>
      </c>
      <c r="AL48" s="84" t="s">
        <v>1646</v>
      </c>
      <c r="AM48" s="80"/>
      <c r="AN48" s="82">
        <v>42676.661724537036</v>
      </c>
      <c r="AO48" s="84" t="s">
        <v>1676</v>
      </c>
      <c r="AP48" s="80" t="b">
        <v>0</v>
      </c>
      <c r="AQ48" s="80" t="b">
        <v>0</v>
      </c>
      <c r="AR48" s="80" t="b">
        <v>0</v>
      </c>
      <c r="AS48" s="80"/>
      <c r="AT48" s="80">
        <v>4</v>
      </c>
      <c r="AU48" s="84" t="s">
        <v>427</v>
      </c>
      <c r="AV48" s="80" t="b">
        <v>0</v>
      </c>
      <c r="AW48" s="80" t="s">
        <v>448</v>
      </c>
      <c r="AX48" s="84" t="s">
        <v>1752</v>
      </c>
      <c r="AY48" s="80" t="s">
        <v>65</v>
      </c>
      <c r="AZ48" s="79"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5" t="s">
        <v>1236</v>
      </c>
      <c r="B49" s="66"/>
      <c r="C49" s="66" t="s">
        <v>64</v>
      </c>
      <c r="D49" s="67">
        <v>174.52851612113423</v>
      </c>
      <c r="E49" s="111"/>
      <c r="F49" s="102" t="s">
        <v>1713</v>
      </c>
      <c r="G49" s="112"/>
      <c r="H49" s="70" t="s">
        <v>1236</v>
      </c>
      <c r="I49" s="71"/>
      <c r="J49" s="113"/>
      <c r="K49" s="70" t="s">
        <v>1797</v>
      </c>
      <c r="L49" s="114">
        <v>1.8608528060558347</v>
      </c>
      <c r="M49" s="75">
        <v>480.7211608886719</v>
      </c>
      <c r="N49" s="75">
        <v>3851.515869140625</v>
      </c>
      <c r="O49" s="76"/>
      <c r="P49" s="77"/>
      <c r="Q49" s="77"/>
      <c r="R49" s="141"/>
      <c r="S49" s="48">
        <v>1</v>
      </c>
      <c r="T49" s="48">
        <v>0</v>
      </c>
      <c r="U49" s="49">
        <v>0</v>
      </c>
      <c r="V49" s="49">
        <v>0.005556</v>
      </c>
      <c r="W49" s="49">
        <v>0.007998</v>
      </c>
      <c r="X49" s="49">
        <v>0.450404</v>
      </c>
      <c r="Y49" s="49">
        <v>0</v>
      </c>
      <c r="Z49" s="49">
        <v>0</v>
      </c>
      <c r="AA49" s="72">
        <v>49</v>
      </c>
      <c r="AB49" s="72"/>
      <c r="AC49" s="73"/>
      <c r="AD49" s="80" t="s">
        <v>1561</v>
      </c>
      <c r="AE49" s="80">
        <v>1177</v>
      </c>
      <c r="AF49" s="80">
        <v>4944</v>
      </c>
      <c r="AG49" s="80">
        <v>6910</v>
      </c>
      <c r="AH49" s="80">
        <v>2951</v>
      </c>
      <c r="AI49" s="80"/>
      <c r="AJ49" s="80" t="s">
        <v>1601</v>
      </c>
      <c r="AK49" s="80" t="s">
        <v>377</v>
      </c>
      <c r="AL49" s="84" t="s">
        <v>1647</v>
      </c>
      <c r="AM49" s="80"/>
      <c r="AN49" s="82">
        <v>40095.41917824074</v>
      </c>
      <c r="AO49" s="84" t="s">
        <v>1677</v>
      </c>
      <c r="AP49" s="80" t="b">
        <v>0</v>
      </c>
      <c r="AQ49" s="80" t="b">
        <v>0</v>
      </c>
      <c r="AR49" s="80" t="b">
        <v>1</v>
      </c>
      <c r="AS49" s="80"/>
      <c r="AT49" s="80">
        <v>117</v>
      </c>
      <c r="AU49" s="84" t="s">
        <v>432</v>
      </c>
      <c r="AV49" s="80" t="b">
        <v>0</v>
      </c>
      <c r="AW49" s="80" t="s">
        <v>448</v>
      </c>
      <c r="AX49" s="84" t="s">
        <v>1753</v>
      </c>
      <c r="AY49" s="80" t="s">
        <v>65</v>
      </c>
      <c r="AZ49" s="79"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5" t="s">
        <v>1237</v>
      </c>
      <c r="B50" s="66"/>
      <c r="C50" s="66" t="s">
        <v>64</v>
      </c>
      <c r="D50" s="67">
        <v>197.43633720485394</v>
      </c>
      <c r="E50" s="111"/>
      <c r="F50" s="102" t="s">
        <v>1714</v>
      </c>
      <c r="G50" s="112"/>
      <c r="H50" s="70" t="s">
        <v>1237</v>
      </c>
      <c r="I50" s="71"/>
      <c r="J50" s="113"/>
      <c r="K50" s="70" t="s">
        <v>1798</v>
      </c>
      <c r="L50" s="114">
        <v>3.434882952154241</v>
      </c>
      <c r="M50" s="75">
        <v>4382.310546875</v>
      </c>
      <c r="N50" s="75">
        <v>4011.533935546875</v>
      </c>
      <c r="O50" s="76"/>
      <c r="P50" s="77"/>
      <c r="Q50" s="77"/>
      <c r="R50" s="141"/>
      <c r="S50" s="48">
        <v>1</v>
      </c>
      <c r="T50" s="48">
        <v>0</v>
      </c>
      <c r="U50" s="49">
        <v>0</v>
      </c>
      <c r="V50" s="49">
        <v>0.005556</v>
      </c>
      <c r="W50" s="49">
        <v>0.007998</v>
      </c>
      <c r="X50" s="49">
        <v>0.450404</v>
      </c>
      <c r="Y50" s="49">
        <v>0</v>
      </c>
      <c r="Z50" s="49">
        <v>0</v>
      </c>
      <c r="AA50" s="72">
        <v>50</v>
      </c>
      <c r="AB50" s="72"/>
      <c r="AC50" s="73"/>
      <c r="AD50" s="80" t="s">
        <v>1562</v>
      </c>
      <c r="AE50" s="80">
        <v>3831</v>
      </c>
      <c r="AF50" s="80">
        <v>13876</v>
      </c>
      <c r="AG50" s="80">
        <v>9640</v>
      </c>
      <c r="AH50" s="80">
        <v>6809</v>
      </c>
      <c r="AI50" s="80"/>
      <c r="AJ50" s="80" t="s">
        <v>1602</v>
      </c>
      <c r="AK50" s="80" t="s">
        <v>1633</v>
      </c>
      <c r="AL50" s="84" t="s">
        <v>1648</v>
      </c>
      <c r="AM50" s="80"/>
      <c r="AN50" s="82">
        <v>40787.36833333333</v>
      </c>
      <c r="AO50" s="84" t="s">
        <v>1678</v>
      </c>
      <c r="AP50" s="80" t="b">
        <v>0</v>
      </c>
      <c r="AQ50" s="80" t="b">
        <v>0</v>
      </c>
      <c r="AR50" s="80" t="b">
        <v>1</v>
      </c>
      <c r="AS50" s="80"/>
      <c r="AT50" s="80">
        <v>183</v>
      </c>
      <c r="AU50" s="84" t="s">
        <v>430</v>
      </c>
      <c r="AV50" s="80" t="b">
        <v>1</v>
      </c>
      <c r="AW50" s="80" t="s">
        <v>448</v>
      </c>
      <c r="AX50" s="84" t="s">
        <v>1754</v>
      </c>
      <c r="AY50" s="80" t="s">
        <v>65</v>
      </c>
      <c r="AZ50" s="79"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1238</v>
      </c>
      <c r="B51" s="66"/>
      <c r="C51" s="66" t="s">
        <v>64</v>
      </c>
      <c r="D51" s="67">
        <v>162.59500833983688</v>
      </c>
      <c r="E51" s="111"/>
      <c r="F51" s="102" t="s">
        <v>1715</v>
      </c>
      <c r="G51" s="112"/>
      <c r="H51" s="70" t="s">
        <v>1238</v>
      </c>
      <c r="I51" s="71"/>
      <c r="J51" s="113"/>
      <c r="K51" s="70" t="s">
        <v>1799</v>
      </c>
      <c r="L51" s="114">
        <v>1.0408838998986598</v>
      </c>
      <c r="M51" s="75">
        <v>4572.21240234375</v>
      </c>
      <c r="N51" s="75">
        <v>7769.35986328125</v>
      </c>
      <c r="O51" s="76"/>
      <c r="P51" s="77"/>
      <c r="Q51" s="77"/>
      <c r="R51" s="141"/>
      <c r="S51" s="48">
        <v>1</v>
      </c>
      <c r="T51" s="48">
        <v>0</v>
      </c>
      <c r="U51" s="49">
        <v>0</v>
      </c>
      <c r="V51" s="49">
        <v>0.005556</v>
      </c>
      <c r="W51" s="49">
        <v>0.007998</v>
      </c>
      <c r="X51" s="49">
        <v>0.450404</v>
      </c>
      <c r="Y51" s="49">
        <v>0</v>
      </c>
      <c r="Z51" s="49">
        <v>0</v>
      </c>
      <c r="AA51" s="72">
        <v>51</v>
      </c>
      <c r="AB51" s="72"/>
      <c r="AC51" s="73"/>
      <c r="AD51" s="80" t="s">
        <v>1563</v>
      </c>
      <c r="AE51" s="80">
        <v>46</v>
      </c>
      <c r="AF51" s="80">
        <v>291</v>
      </c>
      <c r="AG51" s="80">
        <v>107</v>
      </c>
      <c r="AH51" s="80">
        <v>144</v>
      </c>
      <c r="AI51" s="80"/>
      <c r="AJ51" s="80" t="s">
        <v>1603</v>
      </c>
      <c r="AK51" s="80" t="s">
        <v>378</v>
      </c>
      <c r="AL51" s="80"/>
      <c r="AM51" s="80"/>
      <c r="AN51" s="82">
        <v>43361.68178240741</v>
      </c>
      <c r="AO51" s="80"/>
      <c r="AP51" s="80" t="b">
        <v>1</v>
      </c>
      <c r="AQ51" s="80" t="b">
        <v>0</v>
      </c>
      <c r="AR51" s="80" t="b">
        <v>1</v>
      </c>
      <c r="AS51" s="80"/>
      <c r="AT51" s="80">
        <v>4</v>
      </c>
      <c r="AU51" s="80"/>
      <c r="AV51" s="80" t="b">
        <v>0</v>
      </c>
      <c r="AW51" s="80" t="s">
        <v>448</v>
      </c>
      <c r="AX51" s="84" t="s">
        <v>1755</v>
      </c>
      <c r="AY51" s="80" t="s">
        <v>65</v>
      </c>
      <c r="AZ51" s="79"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5" t="s">
        <v>1239</v>
      </c>
      <c r="B52" s="66"/>
      <c r="C52" s="66" t="s">
        <v>64</v>
      </c>
      <c r="D52" s="67">
        <v>163.95685932454973</v>
      </c>
      <c r="E52" s="111"/>
      <c r="F52" s="102" t="s">
        <v>1716</v>
      </c>
      <c r="G52" s="112"/>
      <c r="H52" s="70" t="s">
        <v>1239</v>
      </c>
      <c r="I52" s="71"/>
      <c r="J52" s="113"/>
      <c r="K52" s="70" t="s">
        <v>1800</v>
      </c>
      <c r="L52" s="114">
        <v>1.1344586880287824</v>
      </c>
      <c r="M52" s="75">
        <v>2181.396484375</v>
      </c>
      <c r="N52" s="75">
        <v>8946.318359375</v>
      </c>
      <c r="O52" s="76"/>
      <c r="P52" s="77"/>
      <c r="Q52" s="77"/>
      <c r="R52" s="141"/>
      <c r="S52" s="48">
        <v>1</v>
      </c>
      <c r="T52" s="48">
        <v>0</v>
      </c>
      <c r="U52" s="49">
        <v>0</v>
      </c>
      <c r="V52" s="49">
        <v>0.005556</v>
      </c>
      <c r="W52" s="49">
        <v>0.007998</v>
      </c>
      <c r="X52" s="49">
        <v>0.450404</v>
      </c>
      <c r="Y52" s="49">
        <v>0</v>
      </c>
      <c r="Z52" s="49">
        <v>0</v>
      </c>
      <c r="AA52" s="72">
        <v>52</v>
      </c>
      <c r="AB52" s="72"/>
      <c r="AC52" s="73"/>
      <c r="AD52" s="80" t="s">
        <v>1564</v>
      </c>
      <c r="AE52" s="80">
        <v>477</v>
      </c>
      <c r="AF52" s="80">
        <v>822</v>
      </c>
      <c r="AG52" s="80">
        <v>3135</v>
      </c>
      <c r="AH52" s="80">
        <v>4387</v>
      </c>
      <c r="AI52" s="80"/>
      <c r="AJ52" s="80" t="s">
        <v>1604</v>
      </c>
      <c r="AK52" s="80" t="s">
        <v>377</v>
      </c>
      <c r="AL52" s="80"/>
      <c r="AM52" s="80"/>
      <c r="AN52" s="82">
        <v>40925.94123842593</v>
      </c>
      <c r="AO52" s="84" t="s">
        <v>1679</v>
      </c>
      <c r="AP52" s="80" t="b">
        <v>0</v>
      </c>
      <c r="AQ52" s="80" t="b">
        <v>0</v>
      </c>
      <c r="AR52" s="80" t="b">
        <v>0</v>
      </c>
      <c r="AS52" s="80"/>
      <c r="AT52" s="80">
        <v>36</v>
      </c>
      <c r="AU52" s="84" t="s">
        <v>436</v>
      </c>
      <c r="AV52" s="80" t="b">
        <v>0</v>
      </c>
      <c r="AW52" s="80" t="s">
        <v>448</v>
      </c>
      <c r="AX52" s="84" t="s">
        <v>1756</v>
      </c>
      <c r="AY52" s="80" t="s">
        <v>65</v>
      </c>
      <c r="AZ52" s="79"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1240</v>
      </c>
      <c r="B53" s="66"/>
      <c r="C53" s="66" t="s">
        <v>64</v>
      </c>
      <c r="D53" s="67">
        <v>167.07808841757333</v>
      </c>
      <c r="E53" s="111"/>
      <c r="F53" s="102" t="s">
        <v>1717</v>
      </c>
      <c r="G53" s="112"/>
      <c r="H53" s="70" t="s">
        <v>1240</v>
      </c>
      <c r="I53" s="71"/>
      <c r="J53" s="113"/>
      <c r="K53" s="70" t="s">
        <v>1801</v>
      </c>
      <c r="L53" s="114">
        <v>1.3489229387902872</v>
      </c>
      <c r="M53" s="75">
        <v>2782.594970703125</v>
      </c>
      <c r="N53" s="75">
        <v>849.7733764648438</v>
      </c>
      <c r="O53" s="76"/>
      <c r="P53" s="77"/>
      <c r="Q53" s="77"/>
      <c r="R53" s="141"/>
      <c r="S53" s="48">
        <v>1</v>
      </c>
      <c r="T53" s="48">
        <v>0</v>
      </c>
      <c r="U53" s="49">
        <v>0</v>
      </c>
      <c r="V53" s="49">
        <v>0.005556</v>
      </c>
      <c r="W53" s="49">
        <v>0.007998</v>
      </c>
      <c r="X53" s="49">
        <v>0.450404</v>
      </c>
      <c r="Y53" s="49">
        <v>0</v>
      </c>
      <c r="Z53" s="49">
        <v>0</v>
      </c>
      <c r="AA53" s="72">
        <v>53</v>
      </c>
      <c r="AB53" s="72"/>
      <c r="AC53" s="73"/>
      <c r="AD53" s="80" t="s">
        <v>1565</v>
      </c>
      <c r="AE53" s="80">
        <v>510</v>
      </c>
      <c r="AF53" s="80">
        <v>2039</v>
      </c>
      <c r="AG53" s="80">
        <v>9208</v>
      </c>
      <c r="AH53" s="80">
        <v>1211</v>
      </c>
      <c r="AI53" s="80"/>
      <c r="AJ53" s="80" t="s">
        <v>1605</v>
      </c>
      <c r="AK53" s="80" t="s">
        <v>391</v>
      </c>
      <c r="AL53" s="84" t="s">
        <v>1649</v>
      </c>
      <c r="AM53" s="80"/>
      <c r="AN53" s="82">
        <v>40718.32017361111</v>
      </c>
      <c r="AO53" s="84" t="s">
        <v>1680</v>
      </c>
      <c r="AP53" s="80" t="b">
        <v>0</v>
      </c>
      <c r="AQ53" s="80" t="b">
        <v>0</v>
      </c>
      <c r="AR53" s="80" t="b">
        <v>1</v>
      </c>
      <c r="AS53" s="80"/>
      <c r="AT53" s="80">
        <v>94</v>
      </c>
      <c r="AU53" s="84" t="s">
        <v>427</v>
      </c>
      <c r="AV53" s="80" t="b">
        <v>0</v>
      </c>
      <c r="AW53" s="80" t="s">
        <v>448</v>
      </c>
      <c r="AX53" s="84" t="s">
        <v>1757</v>
      </c>
      <c r="AY53" s="80" t="s">
        <v>65</v>
      </c>
      <c r="AZ53" s="79"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5" t="s">
        <v>247</v>
      </c>
      <c r="B54" s="66"/>
      <c r="C54" s="66" t="s">
        <v>64</v>
      </c>
      <c r="D54" s="67">
        <v>163.06178212367442</v>
      </c>
      <c r="E54" s="111"/>
      <c r="F54" s="102" t="s">
        <v>282</v>
      </c>
      <c r="G54" s="112"/>
      <c r="H54" s="70" t="s">
        <v>247</v>
      </c>
      <c r="I54" s="71"/>
      <c r="J54" s="113"/>
      <c r="K54" s="70" t="s">
        <v>1802</v>
      </c>
      <c r="L54" s="114">
        <v>1.0729566144743328</v>
      </c>
      <c r="M54" s="75">
        <v>1672.7933349609375</v>
      </c>
      <c r="N54" s="75">
        <v>2751.750244140625</v>
      </c>
      <c r="O54" s="76"/>
      <c r="P54" s="77"/>
      <c r="Q54" s="77"/>
      <c r="R54" s="141"/>
      <c r="S54" s="48">
        <v>1</v>
      </c>
      <c r="T54" s="48">
        <v>0</v>
      </c>
      <c r="U54" s="49">
        <v>0</v>
      </c>
      <c r="V54" s="49">
        <v>0.005556</v>
      </c>
      <c r="W54" s="49">
        <v>0.007998</v>
      </c>
      <c r="X54" s="49">
        <v>0.450404</v>
      </c>
      <c r="Y54" s="49">
        <v>0</v>
      </c>
      <c r="Z54" s="49">
        <v>0</v>
      </c>
      <c r="AA54" s="72">
        <v>54</v>
      </c>
      <c r="AB54" s="72"/>
      <c r="AC54" s="73"/>
      <c r="AD54" s="80" t="s">
        <v>353</v>
      </c>
      <c r="AE54" s="80">
        <v>157</v>
      </c>
      <c r="AF54" s="80">
        <v>473</v>
      </c>
      <c r="AG54" s="80">
        <v>577</v>
      </c>
      <c r="AH54" s="80">
        <v>44</v>
      </c>
      <c r="AI54" s="80"/>
      <c r="AJ54" s="80" t="s">
        <v>374</v>
      </c>
      <c r="AK54" s="80" t="s">
        <v>377</v>
      </c>
      <c r="AL54" s="84" t="s">
        <v>407</v>
      </c>
      <c r="AM54" s="80"/>
      <c r="AN54" s="82">
        <v>41893.56998842592</v>
      </c>
      <c r="AO54" s="84" t="s">
        <v>425</v>
      </c>
      <c r="AP54" s="80" t="b">
        <v>0</v>
      </c>
      <c r="AQ54" s="80" t="b">
        <v>0</v>
      </c>
      <c r="AR54" s="80" t="b">
        <v>0</v>
      </c>
      <c r="AS54" s="80"/>
      <c r="AT54" s="80">
        <v>12</v>
      </c>
      <c r="AU54" s="84" t="s">
        <v>427</v>
      </c>
      <c r="AV54" s="80" t="b">
        <v>0</v>
      </c>
      <c r="AW54" s="80" t="s">
        <v>448</v>
      </c>
      <c r="AX54" s="84" t="s">
        <v>468</v>
      </c>
      <c r="AY54" s="80" t="s">
        <v>65</v>
      </c>
      <c r="AZ54" s="79"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1241</v>
      </c>
      <c r="B55" s="66"/>
      <c r="C55" s="66" t="s">
        <v>64</v>
      </c>
      <c r="D55" s="67">
        <v>167.0832177998133</v>
      </c>
      <c r="E55" s="111"/>
      <c r="F55" s="102" t="s">
        <v>1718</v>
      </c>
      <c r="G55" s="112"/>
      <c r="H55" s="70" t="s">
        <v>1241</v>
      </c>
      <c r="I55" s="71"/>
      <c r="J55" s="113"/>
      <c r="K55" s="70" t="s">
        <v>1803</v>
      </c>
      <c r="L55" s="114">
        <v>1.3492753862032068</v>
      </c>
      <c r="M55" s="75">
        <v>3609.7041015625</v>
      </c>
      <c r="N55" s="75">
        <v>4579.17578125</v>
      </c>
      <c r="O55" s="76"/>
      <c r="P55" s="77"/>
      <c r="Q55" s="77"/>
      <c r="R55" s="141"/>
      <c r="S55" s="48">
        <v>1</v>
      </c>
      <c r="T55" s="48">
        <v>0</v>
      </c>
      <c r="U55" s="49">
        <v>0</v>
      </c>
      <c r="V55" s="49">
        <v>0.005556</v>
      </c>
      <c r="W55" s="49">
        <v>0.007998</v>
      </c>
      <c r="X55" s="49">
        <v>0.450404</v>
      </c>
      <c r="Y55" s="49">
        <v>0</v>
      </c>
      <c r="Z55" s="49">
        <v>0</v>
      </c>
      <c r="AA55" s="72">
        <v>55</v>
      </c>
      <c r="AB55" s="72"/>
      <c r="AC55" s="73"/>
      <c r="AD55" s="80" t="s">
        <v>1566</v>
      </c>
      <c r="AE55" s="80">
        <v>1174</v>
      </c>
      <c r="AF55" s="80">
        <v>2041</v>
      </c>
      <c r="AG55" s="80">
        <v>5258</v>
      </c>
      <c r="AH55" s="80">
        <v>4022</v>
      </c>
      <c r="AI55" s="80"/>
      <c r="AJ55" s="80" t="s">
        <v>1606</v>
      </c>
      <c r="AK55" s="80" t="s">
        <v>377</v>
      </c>
      <c r="AL55" s="84" t="s">
        <v>1650</v>
      </c>
      <c r="AM55" s="80"/>
      <c r="AN55" s="82">
        <v>41793.31396990741</v>
      </c>
      <c r="AO55" s="84" t="s">
        <v>1681</v>
      </c>
      <c r="AP55" s="80" t="b">
        <v>0</v>
      </c>
      <c r="AQ55" s="80" t="b">
        <v>0</v>
      </c>
      <c r="AR55" s="80" t="b">
        <v>0</v>
      </c>
      <c r="AS55" s="80"/>
      <c r="AT55" s="80">
        <v>100</v>
      </c>
      <c r="AU55" s="84" t="s">
        <v>439</v>
      </c>
      <c r="AV55" s="80" t="b">
        <v>0</v>
      </c>
      <c r="AW55" s="80" t="s">
        <v>448</v>
      </c>
      <c r="AX55" s="84" t="s">
        <v>1758</v>
      </c>
      <c r="AY55" s="80" t="s">
        <v>65</v>
      </c>
      <c r="AZ55" s="79"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5" t="s">
        <v>1242</v>
      </c>
      <c r="B56" s="66"/>
      <c r="C56" s="66" t="s">
        <v>64</v>
      </c>
      <c r="D56" s="67">
        <v>162.46933847495754</v>
      </c>
      <c r="E56" s="111"/>
      <c r="F56" s="102" t="s">
        <v>1719</v>
      </c>
      <c r="G56" s="112"/>
      <c r="H56" s="70" t="s">
        <v>1242</v>
      </c>
      <c r="I56" s="71"/>
      <c r="J56" s="113"/>
      <c r="K56" s="70" t="s">
        <v>1804</v>
      </c>
      <c r="L56" s="114">
        <v>1.0322489382821327</v>
      </c>
      <c r="M56" s="75">
        <v>3411.81884765625</v>
      </c>
      <c r="N56" s="75">
        <v>2842.6728515625</v>
      </c>
      <c r="O56" s="76"/>
      <c r="P56" s="77"/>
      <c r="Q56" s="77"/>
      <c r="R56" s="141"/>
      <c r="S56" s="48">
        <v>1</v>
      </c>
      <c r="T56" s="48">
        <v>0</v>
      </c>
      <c r="U56" s="49">
        <v>0</v>
      </c>
      <c r="V56" s="49">
        <v>0.005556</v>
      </c>
      <c r="W56" s="49">
        <v>0.007998</v>
      </c>
      <c r="X56" s="49">
        <v>0.450404</v>
      </c>
      <c r="Y56" s="49">
        <v>0</v>
      </c>
      <c r="Z56" s="49">
        <v>0</v>
      </c>
      <c r="AA56" s="72">
        <v>56</v>
      </c>
      <c r="AB56" s="72"/>
      <c r="AC56" s="73"/>
      <c r="AD56" s="80" t="s">
        <v>1567</v>
      </c>
      <c r="AE56" s="80">
        <v>163</v>
      </c>
      <c r="AF56" s="80">
        <v>242</v>
      </c>
      <c r="AG56" s="80">
        <v>573</v>
      </c>
      <c r="AH56" s="80">
        <v>314</v>
      </c>
      <c r="AI56" s="80"/>
      <c r="AJ56" s="80" t="s">
        <v>1607</v>
      </c>
      <c r="AK56" s="80" t="s">
        <v>377</v>
      </c>
      <c r="AL56" s="80"/>
      <c r="AM56" s="80"/>
      <c r="AN56" s="82">
        <v>40912.72314814815</v>
      </c>
      <c r="AO56" s="80"/>
      <c r="AP56" s="80" t="b">
        <v>1</v>
      </c>
      <c r="AQ56" s="80" t="b">
        <v>0</v>
      </c>
      <c r="AR56" s="80" t="b">
        <v>1</v>
      </c>
      <c r="AS56" s="80"/>
      <c r="AT56" s="80">
        <v>3</v>
      </c>
      <c r="AU56" s="84" t="s">
        <v>427</v>
      </c>
      <c r="AV56" s="80" t="b">
        <v>0</v>
      </c>
      <c r="AW56" s="80" t="s">
        <v>448</v>
      </c>
      <c r="AX56" s="84" t="s">
        <v>1759</v>
      </c>
      <c r="AY56" s="80" t="s">
        <v>65</v>
      </c>
      <c r="AZ56" s="79"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1243</v>
      </c>
      <c r="B57" s="66"/>
      <c r="C57" s="66" t="s">
        <v>64</v>
      </c>
      <c r="D57" s="67">
        <v>168.59382086948537</v>
      </c>
      <c r="E57" s="111"/>
      <c r="F57" s="102" t="s">
        <v>1720</v>
      </c>
      <c r="G57" s="112"/>
      <c r="H57" s="70" t="s">
        <v>1243</v>
      </c>
      <c r="I57" s="71"/>
      <c r="J57" s="113"/>
      <c r="K57" s="70" t="s">
        <v>1805</v>
      </c>
      <c r="L57" s="114">
        <v>1.4530711493079942</v>
      </c>
      <c r="M57" s="75">
        <v>1057.2794189453125</v>
      </c>
      <c r="N57" s="75">
        <v>3924.110595703125</v>
      </c>
      <c r="O57" s="76"/>
      <c r="P57" s="77"/>
      <c r="Q57" s="77"/>
      <c r="R57" s="141"/>
      <c r="S57" s="48">
        <v>1</v>
      </c>
      <c r="T57" s="48">
        <v>0</v>
      </c>
      <c r="U57" s="49">
        <v>0</v>
      </c>
      <c r="V57" s="49">
        <v>0.005556</v>
      </c>
      <c r="W57" s="49">
        <v>0.007998</v>
      </c>
      <c r="X57" s="49">
        <v>0.450404</v>
      </c>
      <c r="Y57" s="49">
        <v>0</v>
      </c>
      <c r="Z57" s="49">
        <v>0</v>
      </c>
      <c r="AA57" s="72">
        <v>57</v>
      </c>
      <c r="AB57" s="72"/>
      <c r="AC57" s="73"/>
      <c r="AD57" s="80" t="s">
        <v>1568</v>
      </c>
      <c r="AE57" s="80">
        <v>711</v>
      </c>
      <c r="AF57" s="80">
        <v>2630</v>
      </c>
      <c r="AG57" s="80">
        <v>2891</v>
      </c>
      <c r="AH57" s="80">
        <v>662</v>
      </c>
      <c r="AI57" s="80"/>
      <c r="AJ57" s="80" t="s">
        <v>1608</v>
      </c>
      <c r="AK57" s="80"/>
      <c r="AL57" s="84" t="s">
        <v>1651</v>
      </c>
      <c r="AM57" s="80"/>
      <c r="AN57" s="82">
        <v>41002.56283564815</v>
      </c>
      <c r="AO57" s="84" t="s">
        <v>1682</v>
      </c>
      <c r="AP57" s="80" t="b">
        <v>0</v>
      </c>
      <c r="AQ57" s="80" t="b">
        <v>0</v>
      </c>
      <c r="AR57" s="80" t="b">
        <v>1</v>
      </c>
      <c r="AS57" s="80"/>
      <c r="AT57" s="80">
        <v>83</v>
      </c>
      <c r="AU57" s="84" t="s">
        <v>427</v>
      </c>
      <c r="AV57" s="80" t="b">
        <v>0</v>
      </c>
      <c r="AW57" s="80" t="s">
        <v>448</v>
      </c>
      <c r="AX57" s="84" t="s">
        <v>1760</v>
      </c>
      <c r="AY57" s="80" t="s">
        <v>65</v>
      </c>
      <c r="AZ57" s="79"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5" t="s">
        <v>1244</v>
      </c>
      <c r="B58" s="66"/>
      <c r="C58" s="66" t="s">
        <v>64</v>
      </c>
      <c r="D58" s="67">
        <v>167.08065310869333</v>
      </c>
      <c r="E58" s="111"/>
      <c r="F58" s="102" t="s">
        <v>1721</v>
      </c>
      <c r="G58" s="112"/>
      <c r="H58" s="70" t="s">
        <v>1244</v>
      </c>
      <c r="I58" s="71"/>
      <c r="J58" s="113"/>
      <c r="K58" s="70" t="s">
        <v>1806</v>
      </c>
      <c r="L58" s="114">
        <v>1.349099162496747</v>
      </c>
      <c r="M58" s="75">
        <v>3763.107177734375</v>
      </c>
      <c r="N58" s="75">
        <v>1417.226806640625</v>
      </c>
      <c r="O58" s="76"/>
      <c r="P58" s="77"/>
      <c r="Q58" s="77"/>
      <c r="R58" s="141"/>
      <c r="S58" s="48">
        <v>1</v>
      </c>
      <c r="T58" s="48">
        <v>0</v>
      </c>
      <c r="U58" s="49">
        <v>0</v>
      </c>
      <c r="V58" s="49">
        <v>0.005556</v>
      </c>
      <c r="W58" s="49">
        <v>0.007998</v>
      </c>
      <c r="X58" s="49">
        <v>0.450404</v>
      </c>
      <c r="Y58" s="49">
        <v>0</v>
      </c>
      <c r="Z58" s="49">
        <v>0</v>
      </c>
      <c r="AA58" s="72">
        <v>58</v>
      </c>
      <c r="AB58" s="72"/>
      <c r="AC58" s="73"/>
      <c r="AD58" s="80" t="s">
        <v>1569</v>
      </c>
      <c r="AE58" s="80">
        <v>574</v>
      </c>
      <c r="AF58" s="80">
        <v>2040</v>
      </c>
      <c r="AG58" s="80">
        <v>9978</v>
      </c>
      <c r="AH58" s="80">
        <v>1910</v>
      </c>
      <c r="AI58" s="80"/>
      <c r="AJ58" s="80" t="s">
        <v>1609</v>
      </c>
      <c r="AK58" s="80" t="s">
        <v>377</v>
      </c>
      <c r="AL58" s="84" t="s">
        <v>1652</v>
      </c>
      <c r="AM58" s="80"/>
      <c r="AN58" s="82">
        <v>41156.57674768518</v>
      </c>
      <c r="AO58" s="84" t="s">
        <v>1683</v>
      </c>
      <c r="AP58" s="80" t="b">
        <v>0</v>
      </c>
      <c r="AQ58" s="80" t="b">
        <v>0</v>
      </c>
      <c r="AR58" s="80" t="b">
        <v>1</v>
      </c>
      <c r="AS58" s="80"/>
      <c r="AT58" s="80">
        <v>48</v>
      </c>
      <c r="AU58" s="84" t="s">
        <v>437</v>
      </c>
      <c r="AV58" s="80" t="b">
        <v>0</v>
      </c>
      <c r="AW58" s="80" t="s">
        <v>448</v>
      </c>
      <c r="AX58" s="84" t="s">
        <v>1761</v>
      </c>
      <c r="AY58" s="80" t="s">
        <v>65</v>
      </c>
      <c r="AZ58" s="79"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1245</v>
      </c>
      <c r="B59" s="66"/>
      <c r="C59" s="66" t="s">
        <v>64</v>
      </c>
      <c r="D59" s="67">
        <v>162.21030467183888</v>
      </c>
      <c r="E59" s="111"/>
      <c r="F59" s="102" t="s">
        <v>1722</v>
      </c>
      <c r="G59" s="112"/>
      <c r="H59" s="70" t="s">
        <v>1245</v>
      </c>
      <c r="I59" s="71"/>
      <c r="J59" s="113"/>
      <c r="K59" s="70" t="s">
        <v>1807</v>
      </c>
      <c r="L59" s="114">
        <v>1.0144503439296988</v>
      </c>
      <c r="M59" s="75">
        <v>4866.85888671875</v>
      </c>
      <c r="N59" s="75">
        <v>2836.6494140625</v>
      </c>
      <c r="O59" s="76"/>
      <c r="P59" s="77"/>
      <c r="Q59" s="77"/>
      <c r="R59" s="141"/>
      <c r="S59" s="48">
        <v>1</v>
      </c>
      <c r="T59" s="48">
        <v>0</v>
      </c>
      <c r="U59" s="49">
        <v>0</v>
      </c>
      <c r="V59" s="49">
        <v>0.005556</v>
      </c>
      <c r="W59" s="49">
        <v>0.007998</v>
      </c>
      <c r="X59" s="49">
        <v>0.450404</v>
      </c>
      <c r="Y59" s="49">
        <v>0</v>
      </c>
      <c r="Z59" s="49">
        <v>0</v>
      </c>
      <c r="AA59" s="72">
        <v>59</v>
      </c>
      <c r="AB59" s="72"/>
      <c r="AC59" s="73"/>
      <c r="AD59" s="80" t="s">
        <v>1570</v>
      </c>
      <c r="AE59" s="80">
        <v>147</v>
      </c>
      <c r="AF59" s="80">
        <v>141</v>
      </c>
      <c r="AG59" s="80">
        <v>308</v>
      </c>
      <c r="AH59" s="80">
        <v>1092</v>
      </c>
      <c r="AI59" s="80"/>
      <c r="AJ59" s="80" t="s">
        <v>1610</v>
      </c>
      <c r="AK59" s="80" t="s">
        <v>378</v>
      </c>
      <c r="AL59" s="84" t="s">
        <v>1653</v>
      </c>
      <c r="AM59" s="80"/>
      <c r="AN59" s="82">
        <v>43341.48846064815</v>
      </c>
      <c r="AO59" s="84" t="s">
        <v>1684</v>
      </c>
      <c r="AP59" s="80" t="b">
        <v>0</v>
      </c>
      <c r="AQ59" s="80" t="b">
        <v>0</v>
      </c>
      <c r="AR59" s="80" t="b">
        <v>1</v>
      </c>
      <c r="AS59" s="80"/>
      <c r="AT59" s="80">
        <v>1</v>
      </c>
      <c r="AU59" s="84" t="s">
        <v>427</v>
      </c>
      <c r="AV59" s="80" t="b">
        <v>0</v>
      </c>
      <c r="AW59" s="80" t="s">
        <v>448</v>
      </c>
      <c r="AX59" s="84" t="s">
        <v>1762</v>
      </c>
      <c r="AY59" s="80" t="s">
        <v>65</v>
      </c>
      <c r="AZ59" s="79"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1246</v>
      </c>
      <c r="B60" s="66"/>
      <c r="C60" s="66" t="s">
        <v>64</v>
      </c>
      <c r="D60" s="67">
        <v>162.44625625487765</v>
      </c>
      <c r="E60" s="111"/>
      <c r="F60" s="102" t="s">
        <v>1723</v>
      </c>
      <c r="G60" s="112"/>
      <c r="H60" s="70" t="s">
        <v>1246</v>
      </c>
      <c r="I60" s="71"/>
      <c r="J60" s="113"/>
      <c r="K60" s="70" t="s">
        <v>1808</v>
      </c>
      <c r="L60" s="114">
        <v>1.030662924923995</v>
      </c>
      <c r="M60" s="75">
        <v>808.935791015625</v>
      </c>
      <c r="N60" s="75">
        <v>2742.113037109375</v>
      </c>
      <c r="O60" s="76"/>
      <c r="P60" s="77"/>
      <c r="Q60" s="77"/>
      <c r="R60" s="141"/>
      <c r="S60" s="48">
        <v>1</v>
      </c>
      <c r="T60" s="48">
        <v>0</v>
      </c>
      <c r="U60" s="49">
        <v>0</v>
      </c>
      <c r="V60" s="49">
        <v>0.005556</v>
      </c>
      <c r="W60" s="49">
        <v>0.007998</v>
      </c>
      <c r="X60" s="49">
        <v>0.450404</v>
      </c>
      <c r="Y60" s="49">
        <v>0</v>
      </c>
      <c r="Z60" s="49">
        <v>0</v>
      </c>
      <c r="AA60" s="72">
        <v>60</v>
      </c>
      <c r="AB60" s="72"/>
      <c r="AC60" s="73"/>
      <c r="AD60" s="80" t="s">
        <v>1571</v>
      </c>
      <c r="AE60" s="80">
        <v>330</v>
      </c>
      <c r="AF60" s="80">
        <v>233</v>
      </c>
      <c r="AG60" s="80">
        <v>552</v>
      </c>
      <c r="AH60" s="80">
        <v>368</v>
      </c>
      <c r="AI60" s="80"/>
      <c r="AJ60" s="80" t="s">
        <v>1611</v>
      </c>
      <c r="AK60" s="80" t="s">
        <v>378</v>
      </c>
      <c r="AL60" s="84" t="s">
        <v>1654</v>
      </c>
      <c r="AM60" s="80"/>
      <c r="AN60" s="82">
        <v>40771.45118055555</v>
      </c>
      <c r="AO60" s="84" t="s">
        <v>1685</v>
      </c>
      <c r="AP60" s="80" t="b">
        <v>0</v>
      </c>
      <c r="AQ60" s="80" t="b">
        <v>0</v>
      </c>
      <c r="AR60" s="80" t="b">
        <v>1</v>
      </c>
      <c r="AS60" s="80"/>
      <c r="AT60" s="80">
        <v>3</v>
      </c>
      <c r="AU60" s="84" t="s">
        <v>427</v>
      </c>
      <c r="AV60" s="80" t="b">
        <v>0</v>
      </c>
      <c r="AW60" s="80" t="s">
        <v>448</v>
      </c>
      <c r="AX60" s="84" t="s">
        <v>1763</v>
      </c>
      <c r="AY60" s="80" t="s">
        <v>65</v>
      </c>
      <c r="AZ60" s="79"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1247</v>
      </c>
      <c r="B61" s="66"/>
      <c r="C61" s="66" t="s">
        <v>64</v>
      </c>
      <c r="D61" s="67">
        <v>179.49375812942816</v>
      </c>
      <c r="E61" s="111"/>
      <c r="F61" s="102" t="s">
        <v>1724</v>
      </c>
      <c r="G61" s="112"/>
      <c r="H61" s="70" t="s">
        <v>1247</v>
      </c>
      <c r="I61" s="71"/>
      <c r="J61" s="113"/>
      <c r="K61" s="70" t="s">
        <v>1809</v>
      </c>
      <c r="L61" s="114">
        <v>2.2020219017618934</v>
      </c>
      <c r="M61" s="75">
        <v>3334.047607421875</v>
      </c>
      <c r="N61" s="75">
        <v>933.0901489257812</v>
      </c>
      <c r="O61" s="76"/>
      <c r="P61" s="77"/>
      <c r="Q61" s="77"/>
      <c r="R61" s="141"/>
      <c r="S61" s="48">
        <v>1</v>
      </c>
      <c r="T61" s="48">
        <v>0</v>
      </c>
      <c r="U61" s="49">
        <v>0</v>
      </c>
      <c r="V61" s="49">
        <v>0.005556</v>
      </c>
      <c r="W61" s="49">
        <v>0.007998</v>
      </c>
      <c r="X61" s="49">
        <v>0.450404</v>
      </c>
      <c r="Y61" s="49">
        <v>0</v>
      </c>
      <c r="Z61" s="49">
        <v>0</v>
      </c>
      <c r="AA61" s="72">
        <v>61</v>
      </c>
      <c r="AB61" s="72"/>
      <c r="AC61" s="73"/>
      <c r="AD61" s="80" t="s">
        <v>1572</v>
      </c>
      <c r="AE61" s="80">
        <v>1908</v>
      </c>
      <c r="AF61" s="80">
        <v>6880</v>
      </c>
      <c r="AG61" s="80">
        <v>9445</v>
      </c>
      <c r="AH61" s="80">
        <v>4215</v>
      </c>
      <c r="AI61" s="80"/>
      <c r="AJ61" s="80" t="s">
        <v>1612</v>
      </c>
      <c r="AK61" s="80" t="s">
        <v>394</v>
      </c>
      <c r="AL61" s="84" t="s">
        <v>1655</v>
      </c>
      <c r="AM61" s="80"/>
      <c r="AN61" s="82">
        <v>40867.68336805556</v>
      </c>
      <c r="AO61" s="84" t="s">
        <v>1686</v>
      </c>
      <c r="AP61" s="80" t="b">
        <v>0</v>
      </c>
      <c r="AQ61" s="80" t="b">
        <v>0</v>
      </c>
      <c r="AR61" s="80" t="b">
        <v>0</v>
      </c>
      <c r="AS61" s="80"/>
      <c r="AT61" s="80">
        <v>166</v>
      </c>
      <c r="AU61" s="84" t="s">
        <v>430</v>
      </c>
      <c r="AV61" s="80" t="b">
        <v>1</v>
      </c>
      <c r="AW61" s="80" t="s">
        <v>448</v>
      </c>
      <c r="AX61" s="84" t="s">
        <v>1764</v>
      </c>
      <c r="AY61" s="80" t="s">
        <v>65</v>
      </c>
      <c r="AZ61" s="79"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1248</v>
      </c>
      <c r="B62" s="66"/>
      <c r="C62" s="66" t="s">
        <v>64</v>
      </c>
      <c r="D62" s="67">
        <v>166.99601830173376</v>
      </c>
      <c r="E62" s="111"/>
      <c r="F62" s="102" t="s">
        <v>1725</v>
      </c>
      <c r="G62" s="112"/>
      <c r="H62" s="70" t="s">
        <v>1248</v>
      </c>
      <c r="I62" s="71"/>
      <c r="J62" s="113"/>
      <c r="K62" s="70" t="s">
        <v>1810</v>
      </c>
      <c r="L62" s="114">
        <v>1.3432837801835755</v>
      </c>
      <c r="M62" s="75">
        <v>2815.40283203125</v>
      </c>
      <c r="N62" s="75">
        <v>7941.40478515625</v>
      </c>
      <c r="O62" s="76"/>
      <c r="P62" s="77"/>
      <c r="Q62" s="77"/>
      <c r="R62" s="141"/>
      <c r="S62" s="48">
        <v>1</v>
      </c>
      <c r="T62" s="48">
        <v>0</v>
      </c>
      <c r="U62" s="49">
        <v>0</v>
      </c>
      <c r="V62" s="49">
        <v>0.005556</v>
      </c>
      <c r="W62" s="49">
        <v>0.007998</v>
      </c>
      <c r="X62" s="49">
        <v>0.450404</v>
      </c>
      <c r="Y62" s="49">
        <v>0</v>
      </c>
      <c r="Z62" s="49">
        <v>0</v>
      </c>
      <c r="AA62" s="72">
        <v>62</v>
      </c>
      <c r="AB62" s="72"/>
      <c r="AC62" s="73"/>
      <c r="AD62" s="80" t="s">
        <v>1573</v>
      </c>
      <c r="AE62" s="80">
        <v>1976</v>
      </c>
      <c r="AF62" s="80">
        <v>2007</v>
      </c>
      <c r="AG62" s="80">
        <v>3200</v>
      </c>
      <c r="AH62" s="80">
        <v>7294</v>
      </c>
      <c r="AI62" s="80"/>
      <c r="AJ62" s="80" t="s">
        <v>1613</v>
      </c>
      <c r="AK62" s="80" t="s">
        <v>377</v>
      </c>
      <c r="AL62" s="84" t="s">
        <v>1656</v>
      </c>
      <c r="AM62" s="80"/>
      <c r="AN62" s="82">
        <v>40068.741793981484</v>
      </c>
      <c r="AO62" s="84" t="s">
        <v>1687</v>
      </c>
      <c r="AP62" s="80" t="b">
        <v>0</v>
      </c>
      <c r="AQ62" s="80" t="b">
        <v>0</v>
      </c>
      <c r="AR62" s="80" t="b">
        <v>1</v>
      </c>
      <c r="AS62" s="80"/>
      <c r="AT62" s="80">
        <v>31</v>
      </c>
      <c r="AU62" s="84" t="s">
        <v>430</v>
      </c>
      <c r="AV62" s="80" t="b">
        <v>0</v>
      </c>
      <c r="AW62" s="80" t="s">
        <v>448</v>
      </c>
      <c r="AX62" s="84" t="s">
        <v>1765</v>
      </c>
      <c r="AY62" s="80" t="s">
        <v>65</v>
      </c>
      <c r="AZ62" s="79"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1249</v>
      </c>
      <c r="B63" s="66"/>
      <c r="C63" s="66" t="s">
        <v>64</v>
      </c>
      <c r="D63" s="67">
        <v>163.6337082434314</v>
      </c>
      <c r="E63" s="111"/>
      <c r="F63" s="102" t="s">
        <v>1726</v>
      </c>
      <c r="G63" s="112"/>
      <c r="H63" s="70" t="s">
        <v>1249</v>
      </c>
      <c r="I63" s="71"/>
      <c r="J63" s="113"/>
      <c r="K63" s="70" t="s">
        <v>1811</v>
      </c>
      <c r="L63" s="114">
        <v>1.112254501014855</v>
      </c>
      <c r="M63" s="75">
        <v>2897.873779296875</v>
      </c>
      <c r="N63" s="75">
        <v>6559.45751953125</v>
      </c>
      <c r="O63" s="76"/>
      <c r="P63" s="77"/>
      <c r="Q63" s="77"/>
      <c r="R63" s="141"/>
      <c r="S63" s="48">
        <v>1</v>
      </c>
      <c r="T63" s="48">
        <v>0</v>
      </c>
      <c r="U63" s="49">
        <v>0</v>
      </c>
      <c r="V63" s="49">
        <v>0.005556</v>
      </c>
      <c r="W63" s="49">
        <v>0.007998</v>
      </c>
      <c r="X63" s="49">
        <v>0.450404</v>
      </c>
      <c r="Y63" s="49">
        <v>0</v>
      </c>
      <c r="Z63" s="49">
        <v>0</v>
      </c>
      <c r="AA63" s="72">
        <v>63</v>
      </c>
      <c r="AB63" s="72"/>
      <c r="AC63" s="73"/>
      <c r="AD63" s="80" t="s">
        <v>1574</v>
      </c>
      <c r="AE63" s="80">
        <v>343</v>
      </c>
      <c r="AF63" s="80">
        <v>696</v>
      </c>
      <c r="AG63" s="80">
        <v>256</v>
      </c>
      <c r="AH63" s="80">
        <v>1188</v>
      </c>
      <c r="AI63" s="80"/>
      <c r="AJ63" s="80" t="s">
        <v>1614</v>
      </c>
      <c r="AK63" s="80" t="s">
        <v>378</v>
      </c>
      <c r="AL63" s="80"/>
      <c r="AM63" s="80"/>
      <c r="AN63" s="82">
        <v>41338.81793981481</v>
      </c>
      <c r="AO63" s="84" t="s">
        <v>1688</v>
      </c>
      <c r="AP63" s="80" t="b">
        <v>1</v>
      </c>
      <c r="AQ63" s="80" t="b">
        <v>0</v>
      </c>
      <c r="AR63" s="80" t="b">
        <v>0</v>
      </c>
      <c r="AS63" s="80"/>
      <c r="AT63" s="80">
        <v>12</v>
      </c>
      <c r="AU63" s="84" t="s">
        <v>427</v>
      </c>
      <c r="AV63" s="80" t="b">
        <v>0</v>
      </c>
      <c r="AW63" s="80" t="s">
        <v>448</v>
      </c>
      <c r="AX63" s="84" t="s">
        <v>1766</v>
      </c>
      <c r="AY63" s="80" t="s">
        <v>65</v>
      </c>
      <c r="AZ63" s="79"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1250</v>
      </c>
      <c r="B64" s="66"/>
      <c r="C64" s="66" t="s">
        <v>64</v>
      </c>
      <c r="D64" s="67">
        <v>236.0657148540911</v>
      </c>
      <c r="E64" s="111"/>
      <c r="F64" s="102" t="s">
        <v>1727</v>
      </c>
      <c r="G64" s="112"/>
      <c r="H64" s="70" t="s">
        <v>1250</v>
      </c>
      <c r="I64" s="71"/>
      <c r="J64" s="113"/>
      <c r="K64" s="70" t="s">
        <v>1812</v>
      </c>
      <c r="L64" s="114">
        <v>6.08916441885086</v>
      </c>
      <c r="M64" s="75">
        <v>1871.6470947265625</v>
      </c>
      <c r="N64" s="75">
        <v>6145.71533203125</v>
      </c>
      <c r="O64" s="76"/>
      <c r="P64" s="77"/>
      <c r="Q64" s="77"/>
      <c r="R64" s="141"/>
      <c r="S64" s="48">
        <v>1</v>
      </c>
      <c r="T64" s="48">
        <v>0</v>
      </c>
      <c r="U64" s="49">
        <v>0</v>
      </c>
      <c r="V64" s="49">
        <v>0.005556</v>
      </c>
      <c r="W64" s="49">
        <v>0.007998</v>
      </c>
      <c r="X64" s="49">
        <v>0.450404</v>
      </c>
      <c r="Y64" s="49">
        <v>0</v>
      </c>
      <c r="Z64" s="49">
        <v>0</v>
      </c>
      <c r="AA64" s="72">
        <v>64</v>
      </c>
      <c r="AB64" s="72"/>
      <c r="AC64" s="73"/>
      <c r="AD64" s="80" t="s">
        <v>1575</v>
      </c>
      <c r="AE64" s="80">
        <v>1268</v>
      </c>
      <c r="AF64" s="80">
        <v>28938</v>
      </c>
      <c r="AG64" s="80">
        <v>4143</v>
      </c>
      <c r="AH64" s="80">
        <v>2046</v>
      </c>
      <c r="AI64" s="80"/>
      <c r="AJ64" s="80" t="s">
        <v>1615</v>
      </c>
      <c r="AK64" s="80" t="s">
        <v>377</v>
      </c>
      <c r="AL64" s="84" t="s">
        <v>1657</v>
      </c>
      <c r="AM64" s="80"/>
      <c r="AN64" s="82">
        <v>40072.54375</v>
      </c>
      <c r="AO64" s="84" t="s">
        <v>1689</v>
      </c>
      <c r="AP64" s="80" t="b">
        <v>0</v>
      </c>
      <c r="AQ64" s="80" t="b">
        <v>0</v>
      </c>
      <c r="AR64" s="80" t="b">
        <v>1</v>
      </c>
      <c r="AS64" s="80"/>
      <c r="AT64" s="80">
        <v>382</v>
      </c>
      <c r="AU64" s="84" t="s">
        <v>427</v>
      </c>
      <c r="AV64" s="80" t="b">
        <v>1</v>
      </c>
      <c r="AW64" s="80" t="s">
        <v>448</v>
      </c>
      <c r="AX64" s="84" t="s">
        <v>1767</v>
      </c>
      <c r="AY64" s="80" t="s">
        <v>65</v>
      </c>
      <c r="AZ64" s="79"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1251</v>
      </c>
      <c r="B65" s="66"/>
      <c r="C65" s="66" t="s">
        <v>64</v>
      </c>
      <c r="D65" s="67">
        <v>188.17523757058257</v>
      </c>
      <c r="E65" s="111"/>
      <c r="F65" s="102" t="s">
        <v>1728</v>
      </c>
      <c r="G65" s="112"/>
      <c r="H65" s="70" t="s">
        <v>1251</v>
      </c>
      <c r="I65" s="71"/>
      <c r="J65" s="113"/>
      <c r="K65" s="70" t="s">
        <v>1813</v>
      </c>
      <c r="L65" s="114">
        <v>2.7985391481281168</v>
      </c>
      <c r="M65" s="75">
        <v>5076.9150390625</v>
      </c>
      <c r="N65" s="75">
        <v>5984.07861328125</v>
      </c>
      <c r="O65" s="76"/>
      <c r="P65" s="77"/>
      <c r="Q65" s="77"/>
      <c r="R65" s="141"/>
      <c r="S65" s="48">
        <v>1</v>
      </c>
      <c r="T65" s="48">
        <v>0</v>
      </c>
      <c r="U65" s="49">
        <v>0</v>
      </c>
      <c r="V65" s="49">
        <v>0.005556</v>
      </c>
      <c r="W65" s="49">
        <v>0.007998</v>
      </c>
      <c r="X65" s="49">
        <v>0.450404</v>
      </c>
      <c r="Y65" s="49">
        <v>0</v>
      </c>
      <c r="Z65" s="49">
        <v>0</v>
      </c>
      <c r="AA65" s="72">
        <v>65</v>
      </c>
      <c r="AB65" s="72"/>
      <c r="AC65" s="73"/>
      <c r="AD65" s="80" t="s">
        <v>1576</v>
      </c>
      <c r="AE65" s="80">
        <v>1192</v>
      </c>
      <c r="AF65" s="80">
        <v>10265</v>
      </c>
      <c r="AG65" s="80">
        <v>10541</v>
      </c>
      <c r="AH65" s="80">
        <v>7631</v>
      </c>
      <c r="AI65" s="80"/>
      <c r="AJ65" s="80" t="s">
        <v>1616</v>
      </c>
      <c r="AK65" s="80" t="s">
        <v>307</v>
      </c>
      <c r="AL65" s="84" t="s">
        <v>1658</v>
      </c>
      <c r="AM65" s="80"/>
      <c r="AN65" s="82">
        <v>42935.51384259259</v>
      </c>
      <c r="AO65" s="84" t="s">
        <v>1690</v>
      </c>
      <c r="AP65" s="80" t="b">
        <v>0</v>
      </c>
      <c r="AQ65" s="80" t="b">
        <v>0</v>
      </c>
      <c r="AR65" s="80" t="b">
        <v>1</v>
      </c>
      <c r="AS65" s="80"/>
      <c r="AT65" s="80">
        <v>99</v>
      </c>
      <c r="AU65" s="84" t="s">
        <v>427</v>
      </c>
      <c r="AV65" s="80" t="b">
        <v>0</v>
      </c>
      <c r="AW65" s="80" t="s">
        <v>448</v>
      </c>
      <c r="AX65" s="84" t="s">
        <v>1768</v>
      </c>
      <c r="AY65" s="80" t="s">
        <v>65</v>
      </c>
      <c r="AZ65" s="79"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1252</v>
      </c>
      <c r="B66" s="66"/>
      <c r="C66" s="66" t="s">
        <v>64</v>
      </c>
      <c r="D66" s="67">
        <v>162.951500405515</v>
      </c>
      <c r="E66" s="111"/>
      <c r="F66" s="102" t="s">
        <v>1729</v>
      </c>
      <c r="G66" s="112"/>
      <c r="H66" s="70" t="s">
        <v>1252</v>
      </c>
      <c r="I66" s="71"/>
      <c r="J66" s="113"/>
      <c r="K66" s="70" t="s">
        <v>1814</v>
      </c>
      <c r="L66" s="114">
        <v>1.065378995096564</v>
      </c>
      <c r="M66" s="75">
        <v>3791.54296875</v>
      </c>
      <c r="N66" s="75">
        <v>6570.955078125</v>
      </c>
      <c r="O66" s="76"/>
      <c r="P66" s="77"/>
      <c r="Q66" s="77"/>
      <c r="R66" s="141"/>
      <c r="S66" s="48">
        <v>1</v>
      </c>
      <c r="T66" s="48">
        <v>0</v>
      </c>
      <c r="U66" s="49">
        <v>0</v>
      </c>
      <c r="V66" s="49">
        <v>0.005556</v>
      </c>
      <c r="W66" s="49">
        <v>0.007998</v>
      </c>
      <c r="X66" s="49">
        <v>0.450404</v>
      </c>
      <c r="Y66" s="49">
        <v>0</v>
      </c>
      <c r="Z66" s="49">
        <v>0</v>
      </c>
      <c r="AA66" s="72">
        <v>66</v>
      </c>
      <c r="AB66" s="72"/>
      <c r="AC66" s="73"/>
      <c r="AD66" s="80" t="s">
        <v>1577</v>
      </c>
      <c r="AE66" s="80">
        <v>491</v>
      </c>
      <c r="AF66" s="80">
        <v>430</v>
      </c>
      <c r="AG66" s="80">
        <v>540</v>
      </c>
      <c r="AH66" s="80">
        <v>1316</v>
      </c>
      <c r="AI66" s="80"/>
      <c r="AJ66" s="80" t="s">
        <v>1617</v>
      </c>
      <c r="AK66" s="80" t="s">
        <v>1634</v>
      </c>
      <c r="AL66" s="84" t="s">
        <v>1659</v>
      </c>
      <c r="AM66" s="80"/>
      <c r="AN66" s="82">
        <v>42074.43662037037</v>
      </c>
      <c r="AO66" s="84" t="s">
        <v>1691</v>
      </c>
      <c r="AP66" s="80" t="b">
        <v>0</v>
      </c>
      <c r="AQ66" s="80" t="b">
        <v>0</v>
      </c>
      <c r="AR66" s="80" t="b">
        <v>0</v>
      </c>
      <c r="AS66" s="80"/>
      <c r="AT66" s="80">
        <v>6</v>
      </c>
      <c r="AU66" s="84" t="s">
        <v>430</v>
      </c>
      <c r="AV66" s="80" t="b">
        <v>0</v>
      </c>
      <c r="AW66" s="80" t="s">
        <v>448</v>
      </c>
      <c r="AX66" s="84" t="s">
        <v>1769</v>
      </c>
      <c r="AY66" s="80" t="s">
        <v>65</v>
      </c>
      <c r="AZ66" s="79"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1253</v>
      </c>
      <c r="B67" s="66"/>
      <c r="C67" s="66" t="s">
        <v>64</v>
      </c>
      <c r="D67" s="67">
        <v>1000</v>
      </c>
      <c r="E67" s="111"/>
      <c r="F67" s="102" t="s">
        <v>1730</v>
      </c>
      <c r="G67" s="112"/>
      <c r="H67" s="70" t="s">
        <v>1253</v>
      </c>
      <c r="I67" s="71"/>
      <c r="J67" s="113"/>
      <c r="K67" s="70" t="s">
        <v>1815</v>
      </c>
      <c r="L67" s="114">
        <v>58.58021496718807</v>
      </c>
      <c r="M67" s="75">
        <v>1713.960693359375</v>
      </c>
      <c r="N67" s="75">
        <v>1378.7008056640625</v>
      </c>
      <c r="O67" s="76"/>
      <c r="P67" s="77"/>
      <c r="Q67" s="77"/>
      <c r="R67" s="141"/>
      <c r="S67" s="48">
        <v>1</v>
      </c>
      <c r="T67" s="48">
        <v>0</v>
      </c>
      <c r="U67" s="49">
        <v>0</v>
      </c>
      <c r="V67" s="49">
        <v>0.005556</v>
      </c>
      <c r="W67" s="49">
        <v>0.007998</v>
      </c>
      <c r="X67" s="49">
        <v>0.450404</v>
      </c>
      <c r="Y67" s="49">
        <v>0</v>
      </c>
      <c r="Z67" s="49">
        <v>0</v>
      </c>
      <c r="AA67" s="72">
        <v>67</v>
      </c>
      <c r="AB67" s="72"/>
      <c r="AC67" s="73"/>
      <c r="AD67" s="80" t="s">
        <v>1578</v>
      </c>
      <c r="AE67" s="80">
        <v>2481</v>
      </c>
      <c r="AF67" s="80">
        <v>326804</v>
      </c>
      <c r="AG67" s="80">
        <v>28923</v>
      </c>
      <c r="AH67" s="80">
        <v>12516</v>
      </c>
      <c r="AI67" s="80"/>
      <c r="AJ67" s="80" t="s">
        <v>1618</v>
      </c>
      <c r="AK67" s="80" t="s">
        <v>1635</v>
      </c>
      <c r="AL67" s="84" t="s">
        <v>1660</v>
      </c>
      <c r="AM67" s="80"/>
      <c r="AN67" s="82">
        <v>39959.6603125</v>
      </c>
      <c r="AO67" s="84" t="s">
        <v>1692</v>
      </c>
      <c r="AP67" s="80" t="b">
        <v>0</v>
      </c>
      <c r="AQ67" s="80" t="b">
        <v>0</v>
      </c>
      <c r="AR67" s="80" t="b">
        <v>0</v>
      </c>
      <c r="AS67" s="80"/>
      <c r="AT67" s="80">
        <v>3697</v>
      </c>
      <c r="AU67" s="84" t="s">
        <v>439</v>
      </c>
      <c r="AV67" s="80" t="b">
        <v>1</v>
      </c>
      <c r="AW67" s="80" t="s">
        <v>448</v>
      </c>
      <c r="AX67" s="84" t="s">
        <v>1770</v>
      </c>
      <c r="AY67" s="80" t="s">
        <v>65</v>
      </c>
      <c r="AZ67" s="79"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5" t="s">
        <v>1254</v>
      </c>
      <c r="B68" s="66"/>
      <c r="C68" s="66" t="s">
        <v>64</v>
      </c>
      <c r="D68" s="67">
        <v>162</v>
      </c>
      <c r="E68" s="111"/>
      <c r="F68" s="102" t="s">
        <v>1731</v>
      </c>
      <c r="G68" s="112"/>
      <c r="H68" s="70" t="s">
        <v>1254</v>
      </c>
      <c r="I68" s="71"/>
      <c r="J68" s="113"/>
      <c r="K68" s="70" t="s">
        <v>1816</v>
      </c>
      <c r="L68" s="114">
        <v>1</v>
      </c>
      <c r="M68" s="75">
        <v>1620.3616943359375</v>
      </c>
      <c r="N68" s="75">
        <v>8585.8154296875</v>
      </c>
      <c r="O68" s="76"/>
      <c r="P68" s="77"/>
      <c r="Q68" s="77"/>
      <c r="R68" s="141"/>
      <c r="S68" s="48">
        <v>1</v>
      </c>
      <c r="T68" s="48">
        <v>0</v>
      </c>
      <c r="U68" s="49">
        <v>0</v>
      </c>
      <c r="V68" s="49">
        <v>0.005556</v>
      </c>
      <c r="W68" s="49">
        <v>0.007998</v>
      </c>
      <c r="X68" s="49">
        <v>0.450404</v>
      </c>
      <c r="Y68" s="49">
        <v>0</v>
      </c>
      <c r="Z68" s="49">
        <v>0</v>
      </c>
      <c r="AA68" s="72">
        <v>68</v>
      </c>
      <c r="AB68" s="72"/>
      <c r="AC68" s="73"/>
      <c r="AD68" s="80" t="s">
        <v>1579</v>
      </c>
      <c r="AE68" s="80">
        <v>87</v>
      </c>
      <c r="AF68" s="80">
        <v>59</v>
      </c>
      <c r="AG68" s="80">
        <v>48</v>
      </c>
      <c r="AH68" s="80">
        <v>46</v>
      </c>
      <c r="AI68" s="80"/>
      <c r="AJ68" s="80" t="s">
        <v>1619</v>
      </c>
      <c r="AK68" s="80" t="s">
        <v>378</v>
      </c>
      <c r="AL68" s="84" t="s">
        <v>1661</v>
      </c>
      <c r="AM68" s="80"/>
      <c r="AN68" s="82">
        <v>43537.55259259259</v>
      </c>
      <c r="AO68" s="84" t="s">
        <v>1693</v>
      </c>
      <c r="AP68" s="80" t="b">
        <v>1</v>
      </c>
      <c r="AQ68" s="80" t="b">
        <v>0</v>
      </c>
      <c r="AR68" s="80" t="b">
        <v>0</v>
      </c>
      <c r="AS68" s="80"/>
      <c r="AT68" s="80">
        <v>0</v>
      </c>
      <c r="AU68" s="80"/>
      <c r="AV68" s="80" t="b">
        <v>0</v>
      </c>
      <c r="AW68" s="80" t="s">
        <v>448</v>
      </c>
      <c r="AX68" s="84" t="s">
        <v>1771</v>
      </c>
      <c r="AY68" s="80" t="s">
        <v>65</v>
      </c>
      <c r="AZ68" s="79"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1255</v>
      </c>
      <c r="B69" s="66"/>
      <c r="C69" s="66" t="s">
        <v>64</v>
      </c>
      <c r="D69" s="67">
        <v>168.67845567644494</v>
      </c>
      <c r="E69" s="111"/>
      <c r="F69" s="102" t="s">
        <v>1732</v>
      </c>
      <c r="G69" s="112"/>
      <c r="H69" s="70" t="s">
        <v>1255</v>
      </c>
      <c r="I69" s="71"/>
      <c r="J69" s="113"/>
      <c r="K69" s="70" t="s">
        <v>1817</v>
      </c>
      <c r="L69" s="114">
        <v>1.4588865316211657</v>
      </c>
      <c r="M69" s="75">
        <v>4389.90185546875</v>
      </c>
      <c r="N69" s="75">
        <v>5602.84912109375</v>
      </c>
      <c r="O69" s="76"/>
      <c r="P69" s="77"/>
      <c r="Q69" s="77"/>
      <c r="R69" s="141"/>
      <c r="S69" s="48">
        <v>1</v>
      </c>
      <c r="T69" s="48">
        <v>0</v>
      </c>
      <c r="U69" s="49">
        <v>0</v>
      </c>
      <c r="V69" s="49">
        <v>0.005556</v>
      </c>
      <c r="W69" s="49">
        <v>0.007998</v>
      </c>
      <c r="X69" s="49">
        <v>0.450404</v>
      </c>
      <c r="Y69" s="49">
        <v>0</v>
      </c>
      <c r="Z69" s="49">
        <v>0</v>
      </c>
      <c r="AA69" s="72">
        <v>69</v>
      </c>
      <c r="AB69" s="72"/>
      <c r="AC69" s="73"/>
      <c r="AD69" s="80" t="s">
        <v>1580</v>
      </c>
      <c r="AE69" s="80">
        <v>1466</v>
      </c>
      <c r="AF69" s="80">
        <v>2663</v>
      </c>
      <c r="AG69" s="80">
        <v>14551</v>
      </c>
      <c r="AH69" s="80">
        <v>3557</v>
      </c>
      <c r="AI69" s="80"/>
      <c r="AJ69" s="80" t="s">
        <v>1620</v>
      </c>
      <c r="AK69" s="80" t="s">
        <v>1636</v>
      </c>
      <c r="AL69" s="84" t="s">
        <v>1662</v>
      </c>
      <c r="AM69" s="80"/>
      <c r="AN69" s="82">
        <v>41057.587696759256</v>
      </c>
      <c r="AO69" s="84" t="s">
        <v>1694</v>
      </c>
      <c r="AP69" s="80" t="b">
        <v>0</v>
      </c>
      <c r="AQ69" s="80" t="b">
        <v>0</v>
      </c>
      <c r="AR69" s="80" t="b">
        <v>1</v>
      </c>
      <c r="AS69" s="80"/>
      <c r="AT69" s="80">
        <v>218</v>
      </c>
      <c r="AU69" s="84" t="s">
        <v>427</v>
      </c>
      <c r="AV69" s="80" t="b">
        <v>0</v>
      </c>
      <c r="AW69" s="80" t="s">
        <v>448</v>
      </c>
      <c r="AX69" s="84" t="s">
        <v>1772</v>
      </c>
      <c r="AY69" s="80" t="s">
        <v>65</v>
      </c>
      <c r="AZ69" s="79"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1256</v>
      </c>
      <c r="B70" s="66"/>
      <c r="C70" s="66" t="s">
        <v>64</v>
      </c>
      <c r="D70" s="67">
        <v>162.40265650583788</v>
      </c>
      <c r="E70" s="111"/>
      <c r="F70" s="102" t="s">
        <v>1733</v>
      </c>
      <c r="G70" s="112"/>
      <c r="H70" s="70" t="s">
        <v>1256</v>
      </c>
      <c r="I70" s="71"/>
      <c r="J70" s="113"/>
      <c r="K70" s="70" t="s">
        <v>1818</v>
      </c>
      <c r="L70" s="114">
        <v>1.0276671219141793</v>
      </c>
      <c r="M70" s="75">
        <v>482.91375732421875</v>
      </c>
      <c r="N70" s="75">
        <v>5979.3095703125</v>
      </c>
      <c r="O70" s="76"/>
      <c r="P70" s="77"/>
      <c r="Q70" s="77"/>
      <c r="R70" s="141"/>
      <c r="S70" s="48">
        <v>1</v>
      </c>
      <c r="T70" s="48">
        <v>0</v>
      </c>
      <c r="U70" s="49">
        <v>0</v>
      </c>
      <c r="V70" s="49">
        <v>0.005556</v>
      </c>
      <c r="W70" s="49">
        <v>0.007998</v>
      </c>
      <c r="X70" s="49">
        <v>0.450404</v>
      </c>
      <c r="Y70" s="49">
        <v>0</v>
      </c>
      <c r="Z70" s="49">
        <v>0</v>
      </c>
      <c r="AA70" s="72">
        <v>70</v>
      </c>
      <c r="AB70" s="72"/>
      <c r="AC70" s="73"/>
      <c r="AD70" s="80" t="s">
        <v>1581</v>
      </c>
      <c r="AE70" s="80">
        <v>242</v>
      </c>
      <c r="AF70" s="80">
        <v>216</v>
      </c>
      <c r="AG70" s="80">
        <v>87</v>
      </c>
      <c r="AH70" s="80">
        <v>51</v>
      </c>
      <c r="AI70" s="80"/>
      <c r="AJ70" s="80" t="s">
        <v>1621</v>
      </c>
      <c r="AK70" s="80"/>
      <c r="AL70" s="84" t="s">
        <v>1663</v>
      </c>
      <c r="AM70" s="80"/>
      <c r="AN70" s="82">
        <v>41310.48096064815</v>
      </c>
      <c r="AO70" s="80"/>
      <c r="AP70" s="80" t="b">
        <v>1</v>
      </c>
      <c r="AQ70" s="80" t="b">
        <v>0</v>
      </c>
      <c r="AR70" s="80" t="b">
        <v>1</v>
      </c>
      <c r="AS70" s="80"/>
      <c r="AT70" s="80">
        <v>5</v>
      </c>
      <c r="AU70" s="84" t="s">
        <v>427</v>
      </c>
      <c r="AV70" s="80" t="b">
        <v>0</v>
      </c>
      <c r="AW70" s="80" t="s">
        <v>448</v>
      </c>
      <c r="AX70" s="84" t="s">
        <v>1773</v>
      </c>
      <c r="AY70" s="80" t="s">
        <v>65</v>
      </c>
      <c r="AZ70" s="79"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5" t="s">
        <v>1257</v>
      </c>
      <c r="B71" s="66"/>
      <c r="C71" s="66" t="s">
        <v>64</v>
      </c>
      <c r="D71" s="67">
        <v>162.9925354634348</v>
      </c>
      <c r="E71" s="111"/>
      <c r="F71" s="102" t="s">
        <v>1734</v>
      </c>
      <c r="G71" s="112"/>
      <c r="H71" s="70" t="s">
        <v>1257</v>
      </c>
      <c r="I71" s="71"/>
      <c r="J71" s="113"/>
      <c r="K71" s="70" t="s">
        <v>1819</v>
      </c>
      <c r="L71" s="114">
        <v>1.0681985743999198</v>
      </c>
      <c r="M71" s="75">
        <v>2200.88916015625</v>
      </c>
      <c r="N71" s="75">
        <v>957.8077392578125</v>
      </c>
      <c r="O71" s="76"/>
      <c r="P71" s="77"/>
      <c r="Q71" s="77"/>
      <c r="R71" s="141"/>
      <c r="S71" s="48">
        <v>1</v>
      </c>
      <c r="T71" s="48">
        <v>0</v>
      </c>
      <c r="U71" s="49">
        <v>0</v>
      </c>
      <c r="V71" s="49">
        <v>0.005556</v>
      </c>
      <c r="W71" s="49">
        <v>0.007998</v>
      </c>
      <c r="X71" s="49">
        <v>0.450404</v>
      </c>
      <c r="Y71" s="49">
        <v>0</v>
      </c>
      <c r="Z71" s="49">
        <v>0</v>
      </c>
      <c r="AA71" s="72">
        <v>71</v>
      </c>
      <c r="AB71" s="72"/>
      <c r="AC71" s="73"/>
      <c r="AD71" s="80" t="s">
        <v>1582</v>
      </c>
      <c r="AE71" s="80">
        <v>684</v>
      </c>
      <c r="AF71" s="80">
        <v>446</v>
      </c>
      <c r="AG71" s="80">
        <v>1958</v>
      </c>
      <c r="AH71" s="80">
        <v>562</v>
      </c>
      <c r="AI71" s="80"/>
      <c r="AJ71" s="80" t="s">
        <v>1622</v>
      </c>
      <c r="AK71" s="80" t="s">
        <v>1637</v>
      </c>
      <c r="AL71" s="84" t="s">
        <v>1664</v>
      </c>
      <c r="AM71" s="80"/>
      <c r="AN71" s="82">
        <v>42874.421898148146</v>
      </c>
      <c r="AO71" s="84" t="s">
        <v>1695</v>
      </c>
      <c r="AP71" s="80" t="b">
        <v>0</v>
      </c>
      <c r="AQ71" s="80" t="b">
        <v>0</v>
      </c>
      <c r="AR71" s="80" t="b">
        <v>0</v>
      </c>
      <c r="AS71" s="80"/>
      <c r="AT71" s="80">
        <v>9</v>
      </c>
      <c r="AU71" s="84" t="s">
        <v>427</v>
      </c>
      <c r="AV71" s="80" t="b">
        <v>0</v>
      </c>
      <c r="AW71" s="80" t="s">
        <v>448</v>
      </c>
      <c r="AX71" s="84" t="s">
        <v>1774</v>
      </c>
      <c r="AY71" s="80" t="s">
        <v>65</v>
      </c>
      <c r="AZ71" s="79"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1258</v>
      </c>
      <c r="B72" s="66"/>
      <c r="C72" s="66" t="s">
        <v>64</v>
      </c>
      <c r="D72" s="67">
        <v>162.20004590735894</v>
      </c>
      <c r="E72" s="111"/>
      <c r="F72" s="102" t="s">
        <v>1735</v>
      </c>
      <c r="G72" s="112"/>
      <c r="H72" s="70" t="s">
        <v>1258</v>
      </c>
      <c r="I72" s="71"/>
      <c r="J72" s="113"/>
      <c r="K72" s="70" t="s">
        <v>1820</v>
      </c>
      <c r="L72" s="114">
        <v>1.0137454491038598</v>
      </c>
      <c r="M72" s="75">
        <v>1918.4769287109375</v>
      </c>
      <c r="N72" s="75">
        <v>7536.5859375</v>
      </c>
      <c r="O72" s="76"/>
      <c r="P72" s="77"/>
      <c r="Q72" s="77"/>
      <c r="R72" s="141"/>
      <c r="S72" s="48">
        <v>1</v>
      </c>
      <c r="T72" s="48">
        <v>0</v>
      </c>
      <c r="U72" s="49">
        <v>0</v>
      </c>
      <c r="V72" s="49">
        <v>0.005556</v>
      </c>
      <c r="W72" s="49">
        <v>0.007998</v>
      </c>
      <c r="X72" s="49">
        <v>0.450404</v>
      </c>
      <c r="Y72" s="49">
        <v>0</v>
      </c>
      <c r="Z72" s="49">
        <v>0</v>
      </c>
      <c r="AA72" s="72">
        <v>72</v>
      </c>
      <c r="AB72" s="72"/>
      <c r="AC72" s="73"/>
      <c r="AD72" s="80" t="s">
        <v>1583</v>
      </c>
      <c r="AE72" s="80">
        <v>154</v>
      </c>
      <c r="AF72" s="80">
        <v>137</v>
      </c>
      <c r="AG72" s="80">
        <v>95</v>
      </c>
      <c r="AH72" s="80">
        <v>201</v>
      </c>
      <c r="AI72" s="80"/>
      <c r="AJ72" s="80" t="s">
        <v>1623</v>
      </c>
      <c r="AK72" s="80" t="s">
        <v>378</v>
      </c>
      <c r="AL72" s="84" t="s">
        <v>1665</v>
      </c>
      <c r="AM72" s="80"/>
      <c r="AN72" s="82">
        <v>43376.41684027778</v>
      </c>
      <c r="AO72" s="84" t="s">
        <v>1696</v>
      </c>
      <c r="AP72" s="80" t="b">
        <v>1</v>
      </c>
      <c r="AQ72" s="80" t="b">
        <v>0</v>
      </c>
      <c r="AR72" s="80" t="b">
        <v>1</v>
      </c>
      <c r="AS72" s="80"/>
      <c r="AT72" s="80">
        <v>2</v>
      </c>
      <c r="AU72" s="80"/>
      <c r="AV72" s="80" t="b">
        <v>0</v>
      </c>
      <c r="AW72" s="80" t="s">
        <v>448</v>
      </c>
      <c r="AX72" s="84" t="s">
        <v>1775</v>
      </c>
      <c r="AY72" s="80" t="s">
        <v>65</v>
      </c>
      <c r="AZ72" s="79"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5" t="s">
        <v>1259</v>
      </c>
      <c r="B73" s="66"/>
      <c r="C73" s="66" t="s">
        <v>64</v>
      </c>
      <c r="D73" s="67">
        <v>192.51469494559979</v>
      </c>
      <c r="E73" s="111"/>
      <c r="F73" s="102" t="s">
        <v>1736</v>
      </c>
      <c r="G73" s="112"/>
      <c r="H73" s="70" t="s">
        <v>1259</v>
      </c>
      <c r="I73" s="71"/>
      <c r="J73" s="113"/>
      <c r="K73" s="70" t="s">
        <v>1821</v>
      </c>
      <c r="L73" s="114">
        <v>3.0967096594579986</v>
      </c>
      <c r="M73" s="75">
        <v>2768.205322265625</v>
      </c>
      <c r="N73" s="75">
        <v>9149.2265625</v>
      </c>
      <c r="O73" s="76"/>
      <c r="P73" s="77"/>
      <c r="Q73" s="77"/>
      <c r="R73" s="141"/>
      <c r="S73" s="48">
        <v>1</v>
      </c>
      <c r="T73" s="48">
        <v>0</v>
      </c>
      <c r="U73" s="49">
        <v>0</v>
      </c>
      <c r="V73" s="49">
        <v>0.005556</v>
      </c>
      <c r="W73" s="49">
        <v>0.007998</v>
      </c>
      <c r="X73" s="49">
        <v>0.450404</v>
      </c>
      <c r="Y73" s="49">
        <v>0</v>
      </c>
      <c r="Z73" s="49">
        <v>0</v>
      </c>
      <c r="AA73" s="72">
        <v>73</v>
      </c>
      <c r="AB73" s="72"/>
      <c r="AC73" s="73"/>
      <c r="AD73" s="80" t="s">
        <v>1584</v>
      </c>
      <c r="AE73" s="80">
        <v>1079</v>
      </c>
      <c r="AF73" s="80">
        <v>11957</v>
      </c>
      <c r="AG73" s="80">
        <v>5582</v>
      </c>
      <c r="AH73" s="80">
        <v>8313</v>
      </c>
      <c r="AI73" s="80"/>
      <c r="AJ73" s="80" t="s">
        <v>1624</v>
      </c>
      <c r="AK73" s="80" t="s">
        <v>1638</v>
      </c>
      <c r="AL73" s="84" t="s">
        <v>1666</v>
      </c>
      <c r="AM73" s="80"/>
      <c r="AN73" s="82">
        <v>42399.94478009259</v>
      </c>
      <c r="AO73" s="84" t="s">
        <v>1697</v>
      </c>
      <c r="AP73" s="80" t="b">
        <v>0</v>
      </c>
      <c r="AQ73" s="80" t="b">
        <v>0</v>
      </c>
      <c r="AR73" s="80" t="b">
        <v>1</v>
      </c>
      <c r="AS73" s="80"/>
      <c r="AT73" s="80">
        <v>58</v>
      </c>
      <c r="AU73" s="84" t="s">
        <v>427</v>
      </c>
      <c r="AV73" s="80" t="b">
        <v>1</v>
      </c>
      <c r="AW73" s="80" t="s">
        <v>448</v>
      </c>
      <c r="AX73" s="84" t="s">
        <v>1776</v>
      </c>
      <c r="AY73" s="80" t="s">
        <v>65</v>
      </c>
      <c r="AZ73" s="79"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1260</v>
      </c>
      <c r="B74" s="66"/>
      <c r="C74" s="66" t="s">
        <v>64</v>
      </c>
      <c r="D74" s="67">
        <v>163.41827418935256</v>
      </c>
      <c r="E74" s="111"/>
      <c r="F74" s="102" t="s">
        <v>1737</v>
      </c>
      <c r="G74" s="112"/>
      <c r="H74" s="70" t="s">
        <v>1260</v>
      </c>
      <c r="I74" s="71"/>
      <c r="J74" s="113"/>
      <c r="K74" s="70" t="s">
        <v>1822</v>
      </c>
      <c r="L74" s="114">
        <v>1.0974517096722367</v>
      </c>
      <c r="M74" s="75">
        <v>778.0292358398438</v>
      </c>
      <c r="N74" s="75">
        <v>7143.61572265625</v>
      </c>
      <c r="O74" s="76"/>
      <c r="P74" s="77"/>
      <c r="Q74" s="77"/>
      <c r="R74" s="141"/>
      <c r="S74" s="48">
        <v>1</v>
      </c>
      <c r="T74" s="48">
        <v>0</v>
      </c>
      <c r="U74" s="49">
        <v>0</v>
      </c>
      <c r="V74" s="49">
        <v>0.005556</v>
      </c>
      <c r="W74" s="49">
        <v>0.007998</v>
      </c>
      <c r="X74" s="49">
        <v>0.450404</v>
      </c>
      <c r="Y74" s="49">
        <v>0</v>
      </c>
      <c r="Z74" s="49">
        <v>0</v>
      </c>
      <c r="AA74" s="72">
        <v>74</v>
      </c>
      <c r="AB74" s="72"/>
      <c r="AC74" s="73"/>
      <c r="AD74" s="80" t="s">
        <v>1585</v>
      </c>
      <c r="AE74" s="80">
        <v>753</v>
      </c>
      <c r="AF74" s="80">
        <v>612</v>
      </c>
      <c r="AG74" s="80">
        <v>1488</v>
      </c>
      <c r="AH74" s="80">
        <v>17987</v>
      </c>
      <c r="AI74" s="80"/>
      <c r="AJ74" s="80" t="s">
        <v>1625</v>
      </c>
      <c r="AK74" s="80" t="s">
        <v>1639</v>
      </c>
      <c r="AL74" s="80"/>
      <c r="AM74" s="80"/>
      <c r="AN74" s="82">
        <v>40671.511967592596</v>
      </c>
      <c r="AO74" s="84" t="s">
        <v>1698</v>
      </c>
      <c r="AP74" s="80" t="b">
        <v>1</v>
      </c>
      <c r="AQ74" s="80" t="b">
        <v>0</v>
      </c>
      <c r="AR74" s="80" t="b">
        <v>1</v>
      </c>
      <c r="AS74" s="80"/>
      <c r="AT74" s="80">
        <v>13</v>
      </c>
      <c r="AU74" s="84" t="s">
        <v>427</v>
      </c>
      <c r="AV74" s="80" t="b">
        <v>0</v>
      </c>
      <c r="AW74" s="80" t="s">
        <v>448</v>
      </c>
      <c r="AX74" s="84" t="s">
        <v>1777</v>
      </c>
      <c r="AY74" s="80" t="s">
        <v>65</v>
      </c>
      <c r="AZ74" s="79"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5" t="s">
        <v>1261</v>
      </c>
      <c r="B75" s="66"/>
      <c r="C75" s="66" t="s">
        <v>64</v>
      </c>
      <c r="D75" s="67">
        <v>271.9636964605426</v>
      </c>
      <c r="E75" s="111"/>
      <c r="F75" s="102" t="s">
        <v>1738</v>
      </c>
      <c r="G75" s="112"/>
      <c r="H75" s="70" t="s">
        <v>1261</v>
      </c>
      <c r="I75" s="71"/>
      <c r="J75" s="113"/>
      <c r="K75" s="70" t="s">
        <v>1823</v>
      </c>
      <c r="L75" s="114">
        <v>8.555767638167856</v>
      </c>
      <c r="M75" s="75">
        <v>2438.9443359375</v>
      </c>
      <c r="N75" s="75">
        <v>3514.443115234375</v>
      </c>
      <c r="O75" s="76"/>
      <c r="P75" s="77"/>
      <c r="Q75" s="77"/>
      <c r="R75" s="141"/>
      <c r="S75" s="48">
        <v>1</v>
      </c>
      <c r="T75" s="48">
        <v>0</v>
      </c>
      <c r="U75" s="49">
        <v>0</v>
      </c>
      <c r="V75" s="49">
        <v>0.005556</v>
      </c>
      <c r="W75" s="49">
        <v>0.007998</v>
      </c>
      <c r="X75" s="49">
        <v>0.450404</v>
      </c>
      <c r="Y75" s="49">
        <v>0</v>
      </c>
      <c r="Z75" s="49">
        <v>0</v>
      </c>
      <c r="AA75" s="72">
        <v>75</v>
      </c>
      <c r="AB75" s="72"/>
      <c r="AC75" s="73"/>
      <c r="AD75" s="80" t="s">
        <v>1586</v>
      </c>
      <c r="AE75" s="80">
        <v>4325</v>
      </c>
      <c r="AF75" s="80">
        <v>42935</v>
      </c>
      <c r="AG75" s="80">
        <v>204074</v>
      </c>
      <c r="AH75" s="80">
        <v>133890</v>
      </c>
      <c r="AI75" s="80"/>
      <c r="AJ75" s="80" t="s">
        <v>1626</v>
      </c>
      <c r="AK75" s="80"/>
      <c r="AL75" s="84" t="s">
        <v>1667</v>
      </c>
      <c r="AM75" s="80"/>
      <c r="AN75" s="82">
        <v>42930.83765046296</v>
      </c>
      <c r="AO75" s="84" t="s">
        <v>1699</v>
      </c>
      <c r="AP75" s="80" t="b">
        <v>0</v>
      </c>
      <c r="AQ75" s="80" t="b">
        <v>0</v>
      </c>
      <c r="AR75" s="80" t="b">
        <v>0</v>
      </c>
      <c r="AS75" s="80"/>
      <c r="AT75" s="80">
        <v>212</v>
      </c>
      <c r="AU75" s="84" t="s">
        <v>427</v>
      </c>
      <c r="AV75" s="80" t="b">
        <v>0</v>
      </c>
      <c r="AW75" s="80" t="s">
        <v>448</v>
      </c>
      <c r="AX75" s="84" t="s">
        <v>1778</v>
      </c>
      <c r="AY75" s="80" t="s">
        <v>65</v>
      </c>
      <c r="AZ75" s="79"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1262</v>
      </c>
      <c r="B76" s="66"/>
      <c r="C76" s="66" t="s">
        <v>64</v>
      </c>
      <c r="D76" s="67">
        <v>167.09347656429327</v>
      </c>
      <c r="E76" s="111"/>
      <c r="F76" s="102" t="s">
        <v>1739</v>
      </c>
      <c r="G76" s="112"/>
      <c r="H76" s="70" t="s">
        <v>1262</v>
      </c>
      <c r="I76" s="71"/>
      <c r="J76" s="113"/>
      <c r="K76" s="70" t="s">
        <v>1824</v>
      </c>
      <c r="L76" s="114">
        <v>1.3499802810290455</v>
      </c>
      <c r="M76" s="75">
        <v>1194.874755859375</v>
      </c>
      <c r="N76" s="75">
        <v>1888.9122314453125</v>
      </c>
      <c r="O76" s="76"/>
      <c r="P76" s="77"/>
      <c r="Q76" s="77"/>
      <c r="R76" s="141"/>
      <c r="S76" s="48">
        <v>1</v>
      </c>
      <c r="T76" s="48">
        <v>0</v>
      </c>
      <c r="U76" s="49">
        <v>0</v>
      </c>
      <c r="V76" s="49">
        <v>0.005556</v>
      </c>
      <c r="W76" s="49">
        <v>0.007998</v>
      </c>
      <c r="X76" s="49">
        <v>0.450404</v>
      </c>
      <c r="Y76" s="49">
        <v>0</v>
      </c>
      <c r="Z76" s="49">
        <v>0</v>
      </c>
      <c r="AA76" s="72">
        <v>76</v>
      </c>
      <c r="AB76" s="72"/>
      <c r="AC76" s="73"/>
      <c r="AD76" s="80" t="s">
        <v>1587</v>
      </c>
      <c r="AE76" s="80">
        <v>372</v>
      </c>
      <c r="AF76" s="80">
        <v>2045</v>
      </c>
      <c r="AG76" s="80">
        <v>4116</v>
      </c>
      <c r="AH76" s="80">
        <v>2755</v>
      </c>
      <c r="AI76" s="80"/>
      <c r="AJ76" s="80" t="s">
        <v>1627</v>
      </c>
      <c r="AK76" s="80"/>
      <c r="AL76" s="84" t="s">
        <v>1668</v>
      </c>
      <c r="AM76" s="80"/>
      <c r="AN76" s="82">
        <v>40641.48131944444</v>
      </c>
      <c r="AO76" s="84" t="s">
        <v>1700</v>
      </c>
      <c r="AP76" s="80" t="b">
        <v>1</v>
      </c>
      <c r="AQ76" s="80" t="b">
        <v>0</v>
      </c>
      <c r="AR76" s="80" t="b">
        <v>0</v>
      </c>
      <c r="AS76" s="80"/>
      <c r="AT76" s="80">
        <v>50</v>
      </c>
      <c r="AU76" s="84" t="s">
        <v>427</v>
      </c>
      <c r="AV76" s="80" t="b">
        <v>0</v>
      </c>
      <c r="AW76" s="80" t="s">
        <v>448</v>
      </c>
      <c r="AX76" s="84" t="s">
        <v>1779</v>
      </c>
      <c r="AY76" s="80" t="s">
        <v>65</v>
      </c>
      <c r="AZ76" s="79"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1263</v>
      </c>
      <c r="B77" s="66"/>
      <c r="C77" s="66" t="s">
        <v>64</v>
      </c>
      <c r="D77" s="67">
        <v>162.89764189199528</v>
      </c>
      <c r="E77" s="111"/>
      <c r="F77" s="102" t="s">
        <v>1740</v>
      </c>
      <c r="G77" s="112"/>
      <c r="H77" s="70" t="s">
        <v>1263</v>
      </c>
      <c r="I77" s="71"/>
      <c r="J77" s="113"/>
      <c r="K77" s="70" t="s">
        <v>1825</v>
      </c>
      <c r="L77" s="114">
        <v>1.0616782972609093</v>
      </c>
      <c r="M77" s="75">
        <v>3344.071044921875</v>
      </c>
      <c r="N77" s="75">
        <v>8891.5029296875</v>
      </c>
      <c r="O77" s="76"/>
      <c r="P77" s="77"/>
      <c r="Q77" s="77"/>
      <c r="R77" s="141"/>
      <c r="S77" s="48">
        <v>1</v>
      </c>
      <c r="T77" s="48">
        <v>0</v>
      </c>
      <c r="U77" s="49">
        <v>0</v>
      </c>
      <c r="V77" s="49">
        <v>0.005556</v>
      </c>
      <c r="W77" s="49">
        <v>0.007998</v>
      </c>
      <c r="X77" s="49">
        <v>0.450404</v>
      </c>
      <c r="Y77" s="49">
        <v>0</v>
      </c>
      <c r="Z77" s="49">
        <v>0</v>
      </c>
      <c r="AA77" s="72">
        <v>77</v>
      </c>
      <c r="AB77" s="72"/>
      <c r="AC77" s="73"/>
      <c r="AD77" s="80" t="s">
        <v>1588</v>
      </c>
      <c r="AE77" s="80">
        <v>344</v>
      </c>
      <c r="AF77" s="80">
        <v>409</v>
      </c>
      <c r="AG77" s="80">
        <v>1061</v>
      </c>
      <c r="AH77" s="80">
        <v>1584</v>
      </c>
      <c r="AI77" s="80"/>
      <c r="AJ77" s="80" t="s">
        <v>1628</v>
      </c>
      <c r="AK77" s="80"/>
      <c r="AL77" s="80"/>
      <c r="AM77" s="80"/>
      <c r="AN77" s="82">
        <v>43329.49684027778</v>
      </c>
      <c r="AO77" s="84" t="s">
        <v>1701</v>
      </c>
      <c r="AP77" s="80" t="b">
        <v>1</v>
      </c>
      <c r="AQ77" s="80" t="b">
        <v>0</v>
      </c>
      <c r="AR77" s="80" t="b">
        <v>1</v>
      </c>
      <c r="AS77" s="80"/>
      <c r="AT77" s="80">
        <v>0</v>
      </c>
      <c r="AU77" s="80"/>
      <c r="AV77" s="80" t="b">
        <v>0</v>
      </c>
      <c r="AW77" s="80" t="s">
        <v>448</v>
      </c>
      <c r="AX77" s="84" t="s">
        <v>1780</v>
      </c>
      <c r="AY77" s="80" t="s">
        <v>65</v>
      </c>
      <c r="AZ77" s="79"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1264</v>
      </c>
      <c r="B78" s="66"/>
      <c r="C78" s="66" t="s">
        <v>64</v>
      </c>
      <c r="D78" s="67">
        <v>205.85365346064975</v>
      </c>
      <c r="E78" s="111"/>
      <c r="F78" s="102" t="s">
        <v>1741</v>
      </c>
      <c r="G78" s="112"/>
      <c r="H78" s="70" t="s">
        <v>1264</v>
      </c>
      <c r="I78" s="71"/>
      <c r="J78" s="113"/>
      <c r="K78" s="70" t="s">
        <v>1826</v>
      </c>
      <c r="L78" s="114">
        <v>4.013249156755111</v>
      </c>
      <c r="M78" s="75">
        <v>1067.686767578125</v>
      </c>
      <c r="N78" s="75">
        <v>6103.869140625</v>
      </c>
      <c r="O78" s="76"/>
      <c r="P78" s="77"/>
      <c r="Q78" s="77"/>
      <c r="R78" s="141"/>
      <c r="S78" s="48">
        <v>1</v>
      </c>
      <c r="T78" s="48">
        <v>0</v>
      </c>
      <c r="U78" s="49">
        <v>0</v>
      </c>
      <c r="V78" s="49">
        <v>0.005556</v>
      </c>
      <c r="W78" s="49">
        <v>0.007998</v>
      </c>
      <c r="X78" s="49">
        <v>0.450404</v>
      </c>
      <c r="Y78" s="49">
        <v>0</v>
      </c>
      <c r="Z78" s="49">
        <v>0</v>
      </c>
      <c r="AA78" s="72">
        <v>78</v>
      </c>
      <c r="AB78" s="72"/>
      <c r="AC78" s="73"/>
      <c r="AD78" s="80" t="s">
        <v>1589</v>
      </c>
      <c r="AE78" s="80">
        <v>860</v>
      </c>
      <c r="AF78" s="80">
        <v>17158</v>
      </c>
      <c r="AG78" s="80">
        <v>5534</v>
      </c>
      <c r="AH78" s="80">
        <v>2836</v>
      </c>
      <c r="AI78" s="80"/>
      <c r="AJ78" s="80" t="s">
        <v>1629</v>
      </c>
      <c r="AK78" s="80" t="s">
        <v>1640</v>
      </c>
      <c r="AL78" s="84" t="s">
        <v>1669</v>
      </c>
      <c r="AM78" s="80"/>
      <c r="AN78" s="82">
        <v>40681.49387731482</v>
      </c>
      <c r="AO78" s="84" t="s">
        <v>1702</v>
      </c>
      <c r="AP78" s="80" t="b">
        <v>0</v>
      </c>
      <c r="AQ78" s="80" t="b">
        <v>0</v>
      </c>
      <c r="AR78" s="80" t="b">
        <v>0</v>
      </c>
      <c r="AS78" s="80"/>
      <c r="AT78" s="80">
        <v>271</v>
      </c>
      <c r="AU78" s="84" t="s">
        <v>429</v>
      </c>
      <c r="AV78" s="80" t="b">
        <v>0</v>
      </c>
      <c r="AW78" s="80" t="s">
        <v>448</v>
      </c>
      <c r="AX78" s="84" t="s">
        <v>1781</v>
      </c>
      <c r="AY78" s="80" t="s">
        <v>65</v>
      </c>
      <c r="AZ78" s="79"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1265</v>
      </c>
      <c r="B79" s="66"/>
      <c r="C79" s="66" t="s">
        <v>64</v>
      </c>
      <c r="D79" s="67">
        <v>166.50872698893633</v>
      </c>
      <c r="E79" s="111"/>
      <c r="F79" s="102" t="s">
        <v>1742</v>
      </c>
      <c r="G79" s="112"/>
      <c r="H79" s="70" t="s">
        <v>1265</v>
      </c>
      <c r="I79" s="71"/>
      <c r="J79" s="113"/>
      <c r="K79" s="70" t="s">
        <v>1827</v>
      </c>
      <c r="L79" s="114">
        <v>1.3098012759562248</v>
      </c>
      <c r="M79" s="75">
        <v>515.5119018554688</v>
      </c>
      <c r="N79" s="75">
        <v>4943.3046875</v>
      </c>
      <c r="O79" s="76"/>
      <c r="P79" s="77"/>
      <c r="Q79" s="77"/>
      <c r="R79" s="141"/>
      <c r="S79" s="48">
        <v>1</v>
      </c>
      <c r="T79" s="48">
        <v>0</v>
      </c>
      <c r="U79" s="49">
        <v>0</v>
      </c>
      <c r="V79" s="49">
        <v>0.005556</v>
      </c>
      <c r="W79" s="49">
        <v>0.007998</v>
      </c>
      <c r="X79" s="49">
        <v>0.450404</v>
      </c>
      <c r="Y79" s="49">
        <v>0</v>
      </c>
      <c r="Z79" s="49">
        <v>0</v>
      </c>
      <c r="AA79" s="72">
        <v>79</v>
      </c>
      <c r="AB79" s="72"/>
      <c r="AC79" s="73"/>
      <c r="AD79" s="80" t="s">
        <v>1590</v>
      </c>
      <c r="AE79" s="80">
        <v>2084</v>
      </c>
      <c r="AF79" s="80">
        <v>1817</v>
      </c>
      <c r="AG79" s="80">
        <v>1267</v>
      </c>
      <c r="AH79" s="80">
        <v>469</v>
      </c>
      <c r="AI79" s="80"/>
      <c r="AJ79" s="80" t="s">
        <v>1630</v>
      </c>
      <c r="AK79" s="80" t="s">
        <v>377</v>
      </c>
      <c r="AL79" s="84" t="s">
        <v>1670</v>
      </c>
      <c r="AM79" s="80"/>
      <c r="AN79" s="82">
        <v>41830.657430555555</v>
      </c>
      <c r="AO79" s="84" t="s">
        <v>1703</v>
      </c>
      <c r="AP79" s="80" t="b">
        <v>1</v>
      </c>
      <c r="AQ79" s="80" t="b">
        <v>0</v>
      </c>
      <c r="AR79" s="80" t="b">
        <v>1</v>
      </c>
      <c r="AS79" s="80"/>
      <c r="AT79" s="80">
        <v>38</v>
      </c>
      <c r="AU79" s="84" t="s">
        <v>427</v>
      </c>
      <c r="AV79" s="80" t="b">
        <v>0</v>
      </c>
      <c r="AW79" s="80" t="s">
        <v>448</v>
      </c>
      <c r="AX79" s="84" t="s">
        <v>1782</v>
      </c>
      <c r="AY79" s="80" t="s">
        <v>65</v>
      </c>
      <c r="AZ79" s="79"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89" t="s">
        <v>1266</v>
      </c>
      <c r="B80" s="90"/>
      <c r="C80" s="90" t="s">
        <v>64</v>
      </c>
      <c r="D80" s="91">
        <v>163.16949915071385</v>
      </c>
      <c r="E80" s="92"/>
      <c r="F80" s="103" t="s">
        <v>1743</v>
      </c>
      <c r="G80" s="90"/>
      <c r="H80" s="93" t="s">
        <v>1266</v>
      </c>
      <c r="I80" s="94"/>
      <c r="J80" s="94"/>
      <c r="K80" s="93" t="s">
        <v>1828</v>
      </c>
      <c r="L80" s="95">
        <v>1.0803580101456418</v>
      </c>
      <c r="M80" s="96">
        <v>5076.662109375</v>
      </c>
      <c r="N80" s="96">
        <v>3929.02978515625</v>
      </c>
      <c r="O80" s="97"/>
      <c r="P80" s="98"/>
      <c r="Q80" s="98"/>
      <c r="R80" s="99"/>
      <c r="S80" s="48">
        <v>1</v>
      </c>
      <c r="T80" s="48">
        <v>0</v>
      </c>
      <c r="U80" s="49">
        <v>0</v>
      </c>
      <c r="V80" s="49">
        <v>0.005556</v>
      </c>
      <c r="W80" s="49">
        <v>0.007998</v>
      </c>
      <c r="X80" s="49">
        <v>0.450404</v>
      </c>
      <c r="Y80" s="49">
        <v>0</v>
      </c>
      <c r="Z80" s="49">
        <v>0</v>
      </c>
      <c r="AA80" s="100">
        <v>80</v>
      </c>
      <c r="AB80" s="100"/>
      <c r="AC80" s="101"/>
      <c r="AD80" s="106" t="s">
        <v>1591</v>
      </c>
      <c r="AE80" s="106">
        <v>96</v>
      </c>
      <c r="AF80" s="106">
        <v>515</v>
      </c>
      <c r="AG80" s="106">
        <v>222</v>
      </c>
      <c r="AH80" s="106">
        <v>755</v>
      </c>
      <c r="AI80" s="106"/>
      <c r="AJ80" s="106" t="s">
        <v>1631</v>
      </c>
      <c r="AK80" s="106" t="s">
        <v>1641</v>
      </c>
      <c r="AL80" s="106"/>
      <c r="AM80" s="106"/>
      <c r="AN80" s="107">
        <v>41993.07005787037</v>
      </c>
      <c r="AO80" s="106"/>
      <c r="AP80" s="106" t="b">
        <v>1</v>
      </c>
      <c r="AQ80" s="106" t="b">
        <v>0</v>
      </c>
      <c r="AR80" s="106" t="b">
        <v>1</v>
      </c>
      <c r="AS80" s="106"/>
      <c r="AT80" s="106">
        <v>1</v>
      </c>
      <c r="AU80" s="108" t="s">
        <v>427</v>
      </c>
      <c r="AV80" s="106" t="b">
        <v>0</v>
      </c>
      <c r="AW80" s="106" t="s">
        <v>448</v>
      </c>
      <c r="AX80" s="108" t="s">
        <v>1783</v>
      </c>
      <c r="AY80" s="106" t="s">
        <v>65</v>
      </c>
      <c r="AZ80" s="79"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c r="J81"/>
      <c r="AA81"/>
      <c r="AB81"/>
      <c r="AC81"/>
      <c r="AD81"/>
      <c r="AE81"/>
      <c r="AF81"/>
      <c r="AG81"/>
      <c r="AH81"/>
      <c r="BT81" s="2"/>
      <c r="BU81" s="3"/>
      <c r="BV81" s="3"/>
      <c r="BW81" s="3"/>
      <c r="BX81" s="3"/>
    </row>
    <row r="82" spans="1:76" ht="15">
      <c r="A82"/>
      <c r="J82"/>
      <c r="AA82"/>
      <c r="AB82"/>
      <c r="AC82"/>
      <c r="AD82"/>
      <c r="AE82"/>
      <c r="AF82"/>
      <c r="AG82"/>
      <c r="AH82"/>
      <c r="BT82" s="2"/>
      <c r="BU82" s="3"/>
      <c r="BV82" s="3"/>
      <c r="BW82" s="3"/>
      <c r="BX82" s="3"/>
    </row>
    <row r="83" spans="1:76" ht="15">
      <c r="A83"/>
      <c r="J83"/>
      <c r="AA83"/>
      <c r="AB83"/>
      <c r="AC83"/>
      <c r="AD83"/>
      <c r="AE83"/>
      <c r="AF83"/>
      <c r="AG83"/>
      <c r="AH83"/>
      <c r="BT83" s="2"/>
      <c r="BU83" s="3"/>
      <c r="BV83" s="3"/>
      <c r="BW83" s="3"/>
      <c r="BX83" s="3"/>
    </row>
    <row r="84" spans="1:76" ht="15">
      <c r="A84"/>
      <c r="J84"/>
      <c r="AA84"/>
      <c r="AB84"/>
      <c r="AC84"/>
      <c r="AD84"/>
      <c r="AE84"/>
      <c r="AF84"/>
      <c r="AG84"/>
      <c r="AH84"/>
      <c r="BT84" s="2"/>
      <c r="BU84" s="3"/>
      <c r="BV84" s="3"/>
      <c r="BW84" s="3"/>
      <c r="BX84" s="3"/>
    </row>
    <row r="85" spans="1:76" ht="15">
      <c r="A85"/>
      <c r="J85"/>
      <c r="AA85"/>
      <c r="AB85"/>
      <c r="AC85"/>
      <c r="AD85"/>
      <c r="AE85"/>
      <c r="AF85"/>
      <c r="AG85"/>
      <c r="AH85"/>
      <c r="BT85" s="2"/>
      <c r="BU85" s="3"/>
      <c r="BV85" s="3"/>
      <c r="BW85" s="3"/>
      <c r="BX85" s="3"/>
    </row>
    <row r="86" spans="1:76" ht="15">
      <c r="A86"/>
      <c r="J86"/>
      <c r="AA86"/>
      <c r="AB86"/>
      <c r="AC86"/>
      <c r="AD86"/>
      <c r="AE86"/>
      <c r="AF86"/>
      <c r="AG86"/>
      <c r="AH86"/>
      <c r="BT86" s="2"/>
      <c r="BU86" s="3"/>
      <c r="BV86" s="3"/>
      <c r="BW86" s="3"/>
      <c r="BX86" s="3"/>
    </row>
    <row r="87" spans="1:76" ht="15">
      <c r="A87"/>
      <c r="J87"/>
      <c r="AA87"/>
      <c r="AB87"/>
      <c r="AC87"/>
      <c r="AD87"/>
      <c r="AE87"/>
      <c r="AF87"/>
      <c r="AG87"/>
      <c r="AH87"/>
      <c r="BT87" s="2"/>
      <c r="BU87" s="3"/>
      <c r="BV87" s="3"/>
      <c r="BW87" s="3"/>
      <c r="BX87" s="3"/>
    </row>
    <row r="88" spans="1:76" ht="15">
      <c r="A88"/>
      <c r="J88"/>
      <c r="AA88"/>
      <c r="AB88"/>
      <c r="AC88"/>
      <c r="AD88"/>
      <c r="AE88"/>
      <c r="AF88"/>
      <c r="AG88"/>
      <c r="AH88"/>
      <c r="BT88" s="2"/>
      <c r="BU88" s="3"/>
      <c r="BV88" s="3"/>
      <c r="BW88" s="3"/>
      <c r="BX88" s="3"/>
    </row>
    <row r="89" spans="1:76" ht="15">
      <c r="A89"/>
      <c r="J89"/>
      <c r="AA89"/>
      <c r="AB89"/>
      <c r="AC89"/>
      <c r="AD89"/>
      <c r="AE89"/>
      <c r="AF89"/>
      <c r="AG89"/>
      <c r="AH89"/>
      <c r="BT89" s="2"/>
      <c r="BU89" s="3"/>
      <c r="BV89" s="3"/>
      <c r="BW89" s="3"/>
      <c r="BX89" s="3"/>
    </row>
    <row r="90" spans="1:76" ht="15">
      <c r="A90"/>
      <c r="J90"/>
      <c r="AA90"/>
      <c r="AB90"/>
      <c r="AC90"/>
      <c r="AD90"/>
      <c r="AE90"/>
      <c r="AF90"/>
      <c r="AG90"/>
      <c r="AH90"/>
      <c r="BT90" s="2"/>
      <c r="BU90" s="3"/>
      <c r="BV90" s="3"/>
      <c r="BW90" s="3"/>
      <c r="BX90" s="3"/>
    </row>
    <row r="91" spans="1:76" ht="15">
      <c r="A91"/>
      <c r="J91"/>
      <c r="AA91"/>
      <c r="AB91"/>
      <c r="AC91"/>
      <c r="AD91"/>
      <c r="AE91"/>
      <c r="AF91"/>
      <c r="AG91"/>
      <c r="AH91"/>
      <c r="BT91" s="2"/>
      <c r="BU91" s="3"/>
      <c r="BV91" s="3"/>
      <c r="BW91" s="3"/>
      <c r="BX91" s="3"/>
    </row>
    <row r="92" spans="1:76" ht="15">
      <c r="A92"/>
      <c r="J92"/>
      <c r="AA92"/>
      <c r="AB92"/>
      <c r="AC92"/>
      <c r="AD92"/>
      <c r="AE92"/>
      <c r="AF92"/>
      <c r="AG92"/>
      <c r="AH92"/>
      <c r="BT92" s="2"/>
      <c r="BU92" s="3"/>
      <c r="BV92" s="3"/>
      <c r="BW92" s="3"/>
      <c r="BX92" s="3"/>
    </row>
    <row r="93" spans="1:76" ht="15">
      <c r="A93"/>
      <c r="J93"/>
      <c r="AA93"/>
      <c r="AB93"/>
      <c r="AC93"/>
      <c r="AD93"/>
      <c r="AE93"/>
      <c r="AF93"/>
      <c r="AG93"/>
      <c r="AH93"/>
      <c r="BT93" s="2"/>
      <c r="BU93" s="3"/>
      <c r="BV93" s="3"/>
      <c r="BW93" s="3"/>
      <c r="BX93" s="3"/>
    </row>
    <row r="94" spans="1:76" ht="15">
      <c r="A94"/>
      <c r="J94"/>
      <c r="AA94"/>
      <c r="AB94"/>
      <c r="AC94"/>
      <c r="AD94"/>
      <c r="AE94"/>
      <c r="AF94"/>
      <c r="AG94"/>
      <c r="AH94"/>
      <c r="BT94" s="2"/>
      <c r="BU94" s="3"/>
      <c r="BV94" s="3"/>
      <c r="BW94" s="3"/>
      <c r="BX94" s="3"/>
    </row>
    <row r="95" spans="1:76" ht="15">
      <c r="A95"/>
      <c r="J95"/>
      <c r="AA95"/>
      <c r="AB95"/>
      <c r="AC95"/>
      <c r="AD95"/>
      <c r="AE95"/>
      <c r="AF95"/>
      <c r="AG95"/>
      <c r="AH95"/>
      <c r="BT95" s="2"/>
      <c r="BU95" s="3"/>
      <c r="BV95" s="3"/>
      <c r="BW95" s="3"/>
      <c r="BX95" s="3"/>
    </row>
    <row r="96" spans="1:76" ht="15">
      <c r="A96"/>
      <c r="J96"/>
      <c r="AA96"/>
      <c r="AB96"/>
      <c r="AC96"/>
      <c r="AD96"/>
      <c r="AE96"/>
      <c r="AF96"/>
      <c r="AG96"/>
      <c r="AH96"/>
      <c r="BT96" s="2"/>
      <c r="BU96" s="3"/>
      <c r="BV96" s="3"/>
      <c r="BW96" s="3"/>
      <c r="BX96" s="3"/>
    </row>
    <row r="97" spans="1:76" ht="15">
      <c r="A97"/>
      <c r="J97"/>
      <c r="AA97"/>
      <c r="AB97"/>
      <c r="AC97"/>
      <c r="AD97"/>
      <c r="AE97"/>
      <c r="AF97"/>
      <c r="AG97"/>
      <c r="AH97"/>
      <c r="BT97" s="2"/>
      <c r="BU97" s="3"/>
      <c r="BV97" s="3"/>
      <c r="BW97" s="3"/>
      <c r="BX97" s="3"/>
    </row>
    <row r="98" spans="1:76" ht="15">
      <c r="A98"/>
      <c r="J98"/>
      <c r="AA98"/>
      <c r="AB98"/>
      <c r="AC98"/>
      <c r="AD98"/>
      <c r="AE98"/>
      <c r="AF98"/>
      <c r="AG98"/>
      <c r="AH98"/>
      <c r="BT98" s="2"/>
      <c r="BU98" s="3"/>
      <c r="BV98" s="3"/>
      <c r="BW98" s="3"/>
      <c r="BX98" s="3"/>
    </row>
    <row r="99" spans="1:76" ht="15">
      <c r="A99"/>
      <c r="J99"/>
      <c r="AA99"/>
      <c r="AB99"/>
      <c r="AC99"/>
      <c r="AD99"/>
      <c r="AE99"/>
      <c r="AF99"/>
      <c r="AG99"/>
      <c r="AH99"/>
      <c r="BT99" s="2"/>
      <c r="BU99" s="3"/>
      <c r="BV99" s="3"/>
      <c r="BW99" s="3"/>
      <c r="BX99" s="3"/>
    </row>
    <row r="100" spans="1:76" ht="15">
      <c r="A100"/>
      <c r="J100"/>
      <c r="AA100"/>
      <c r="AB100"/>
      <c r="AC100"/>
      <c r="AD100"/>
      <c r="AE100"/>
      <c r="AF100"/>
      <c r="AG100"/>
      <c r="AH100"/>
      <c r="BT100" s="2"/>
      <c r="BU100" s="3"/>
      <c r="BV100" s="3"/>
      <c r="BW100" s="3"/>
      <c r="BX100" s="3"/>
    </row>
    <row r="101" spans="1:76" ht="15">
      <c r="A101"/>
      <c r="J101"/>
      <c r="AA101"/>
      <c r="AB101"/>
      <c r="AC101"/>
      <c r="AD101"/>
      <c r="AE101"/>
      <c r="AF101"/>
      <c r="AG101"/>
      <c r="AH101"/>
      <c r="BT101" s="2"/>
      <c r="BU101" s="3"/>
      <c r="BV101" s="3"/>
      <c r="BW101" s="3"/>
      <c r="BX101" s="3"/>
    </row>
    <row r="102" spans="1:76" ht="15">
      <c r="A102"/>
      <c r="J102"/>
      <c r="AA102"/>
      <c r="AB102"/>
      <c r="AC102"/>
      <c r="AD102"/>
      <c r="AE102"/>
      <c r="AF102"/>
      <c r="AG102"/>
      <c r="AH102"/>
      <c r="BT102" s="2"/>
      <c r="BU102" s="3"/>
      <c r="BV102" s="3"/>
      <c r="BW102" s="3"/>
      <c r="BX102" s="3"/>
    </row>
    <row r="103" spans="1:76" ht="15">
      <c r="A103"/>
      <c r="J103"/>
      <c r="AA103"/>
      <c r="AB103"/>
      <c r="AC103"/>
      <c r="AD103"/>
      <c r="AE103"/>
      <c r="AF103"/>
      <c r="AG103"/>
      <c r="AH103"/>
      <c r="BT103" s="2"/>
      <c r="BU103" s="3"/>
      <c r="BV103" s="3"/>
      <c r="BW103" s="3"/>
      <c r="BX103" s="3"/>
    </row>
    <row r="104" spans="1:76" ht="15">
      <c r="A104"/>
      <c r="J104"/>
      <c r="AA104"/>
      <c r="AB104"/>
      <c r="AC104"/>
      <c r="AD104"/>
      <c r="AE104"/>
      <c r="AF104"/>
      <c r="AG104"/>
      <c r="AH104"/>
      <c r="BT104" s="2"/>
      <c r="BU104" s="3"/>
      <c r="BV104" s="3"/>
      <c r="BW104" s="3"/>
      <c r="BX104" s="3"/>
    </row>
    <row r="105" spans="1:76" ht="15">
      <c r="A105"/>
      <c r="J105"/>
      <c r="AA105"/>
      <c r="AB105"/>
      <c r="AC105"/>
      <c r="AD105"/>
      <c r="AE105"/>
      <c r="AF105"/>
      <c r="AG105"/>
      <c r="AH105"/>
      <c r="BT105" s="2"/>
      <c r="BU105" s="3"/>
      <c r="BV105" s="3"/>
      <c r="BW105" s="3"/>
      <c r="BX105" s="3"/>
    </row>
    <row r="106" spans="1:76" ht="15">
      <c r="A106"/>
      <c r="J106"/>
      <c r="AA106"/>
      <c r="AB106"/>
      <c r="AC106"/>
      <c r="AD106"/>
      <c r="AE106"/>
      <c r="AF106"/>
      <c r="AG106"/>
      <c r="AH106"/>
      <c r="BT106" s="2"/>
      <c r="BU106" s="3"/>
      <c r="BV106" s="3"/>
      <c r="BW106" s="3"/>
      <c r="BX106" s="3"/>
    </row>
    <row r="107" spans="1:76" ht="15">
      <c r="A107"/>
      <c r="J107"/>
      <c r="AA107"/>
      <c r="AB107"/>
      <c r="AC107"/>
      <c r="AD107"/>
      <c r="AE107"/>
      <c r="AF107"/>
      <c r="AG107"/>
      <c r="AH107"/>
      <c r="BT107" s="2"/>
      <c r="BU107" s="3"/>
      <c r="BV107" s="3"/>
      <c r="BW107" s="3"/>
      <c r="BX107" s="3"/>
    </row>
    <row r="108" spans="1:76" ht="15">
      <c r="A108"/>
      <c r="J108"/>
      <c r="AA108"/>
      <c r="AB108"/>
      <c r="AC108"/>
      <c r="AD108"/>
      <c r="AE108"/>
      <c r="AF108"/>
      <c r="AG108"/>
      <c r="AH108"/>
      <c r="BT108" s="2"/>
      <c r="BU108" s="3"/>
      <c r="BV108" s="3"/>
      <c r="BW108" s="3"/>
      <c r="BX108" s="3"/>
    </row>
    <row r="109" spans="1:76" ht="15">
      <c r="A109"/>
      <c r="J109"/>
      <c r="AA109"/>
      <c r="AB109"/>
      <c r="AC109"/>
      <c r="AD109"/>
      <c r="AE109"/>
      <c r="AF109"/>
      <c r="AG109"/>
      <c r="AH109"/>
      <c r="BT109" s="2"/>
      <c r="BU109" s="3"/>
      <c r="BV109" s="3"/>
      <c r="BW109" s="3"/>
      <c r="BX109" s="3"/>
    </row>
    <row r="110" spans="1:76" ht="15">
      <c r="A110"/>
      <c r="J110"/>
      <c r="AA110"/>
      <c r="AB110"/>
      <c r="AC110"/>
      <c r="AD110"/>
      <c r="AE110"/>
      <c r="AF110"/>
      <c r="AG110"/>
      <c r="AH110"/>
      <c r="BT110" s="2"/>
      <c r="BU110" s="3"/>
      <c r="BV110" s="3"/>
      <c r="BW110" s="3"/>
      <c r="BX110" s="3"/>
    </row>
    <row r="111" spans="1:76" ht="15">
      <c r="A111"/>
      <c r="J111"/>
      <c r="AA111"/>
      <c r="AB111"/>
      <c r="AC111"/>
      <c r="AD111"/>
      <c r="AE111"/>
      <c r="AF111"/>
      <c r="AG111"/>
      <c r="AH111"/>
      <c r="BT111" s="2"/>
      <c r="BU111" s="3"/>
      <c r="BV111" s="3"/>
      <c r="BW111" s="3"/>
      <c r="BX111" s="3"/>
    </row>
    <row r="112" spans="1:76" ht="15">
      <c r="A112"/>
      <c r="J112"/>
      <c r="AA112"/>
      <c r="AB112"/>
      <c r="AC112"/>
      <c r="AD112"/>
      <c r="AE112"/>
      <c r="AF112"/>
      <c r="AG112"/>
      <c r="AH112"/>
      <c r="BT112" s="2"/>
      <c r="BU112" s="3"/>
      <c r="BV112" s="3"/>
      <c r="BW112" s="3"/>
      <c r="BX112" s="3"/>
    </row>
    <row r="113" spans="1:76" ht="15">
      <c r="A113"/>
      <c r="J113"/>
      <c r="AA113"/>
      <c r="AB113"/>
      <c r="AC113"/>
      <c r="AD113"/>
      <c r="AE113"/>
      <c r="AF113"/>
      <c r="AG113"/>
      <c r="AH113"/>
      <c r="BT113" s="2"/>
      <c r="BU113" s="3"/>
      <c r="BV113" s="3"/>
      <c r="BW113" s="3"/>
      <c r="BX113" s="3"/>
    </row>
    <row r="114" spans="1:76" ht="15">
      <c r="A114"/>
      <c r="J114"/>
      <c r="AA114"/>
      <c r="AB114"/>
      <c r="AC114"/>
      <c r="AD114"/>
      <c r="AE114"/>
      <c r="AF114"/>
      <c r="AG114"/>
      <c r="AH114"/>
      <c r="BT114" s="2"/>
      <c r="BU114" s="3"/>
      <c r="BV114" s="3"/>
      <c r="BW114" s="3"/>
      <c r="BX114" s="3"/>
    </row>
    <row r="115" spans="1:76" ht="15">
      <c r="A115"/>
      <c r="J115"/>
      <c r="AA115"/>
      <c r="AB115"/>
      <c r="AC115"/>
      <c r="AD115"/>
      <c r="AE115"/>
      <c r="AF115"/>
      <c r="AG115"/>
      <c r="AH115"/>
      <c r="BT115" s="2"/>
      <c r="BU115" s="3"/>
      <c r="BV115" s="3"/>
      <c r="BW115" s="3"/>
      <c r="BX115" s="3"/>
    </row>
    <row r="116" spans="1:76" ht="15">
      <c r="A116"/>
      <c r="J116"/>
      <c r="AA116"/>
      <c r="AB116"/>
      <c r="AC116"/>
      <c r="AD116"/>
      <c r="AE116"/>
      <c r="AF116"/>
      <c r="AG116"/>
      <c r="AH116"/>
      <c r="BT116" s="2"/>
      <c r="BU116" s="3"/>
      <c r="BV116" s="3"/>
      <c r="BW116" s="3"/>
      <c r="BX116" s="3"/>
    </row>
    <row r="117" spans="1:76" ht="15">
      <c r="A117"/>
      <c r="J117"/>
      <c r="AA117"/>
      <c r="AB117"/>
      <c r="AC117"/>
      <c r="AD117"/>
      <c r="AE117"/>
      <c r="AF117"/>
      <c r="AG117"/>
      <c r="AH117"/>
      <c r="BT117" s="2"/>
      <c r="BU117" s="3"/>
      <c r="BV117" s="3"/>
      <c r="BW117" s="3"/>
      <c r="BX117" s="3"/>
    </row>
    <row r="118" spans="1:76" ht="15">
      <c r="A118"/>
      <c r="J118"/>
      <c r="AA118"/>
      <c r="AB118"/>
      <c r="AC118"/>
      <c r="AD118"/>
      <c r="AE118"/>
      <c r="AF118"/>
      <c r="AG118"/>
      <c r="AH118"/>
      <c r="BT118" s="2"/>
      <c r="BU118" s="3"/>
      <c r="BV118" s="3"/>
      <c r="BW118" s="3"/>
      <c r="BX118" s="3"/>
    </row>
    <row r="119" spans="1:76" ht="15">
      <c r="A119"/>
      <c r="J119"/>
      <c r="AA119"/>
      <c r="AB119"/>
      <c r="AC119"/>
      <c r="AD119"/>
      <c r="AE119"/>
      <c r="AF119"/>
      <c r="AG119"/>
      <c r="AH119"/>
      <c r="BT119" s="2"/>
      <c r="BU119" s="3"/>
      <c r="BV119" s="3"/>
      <c r="BW119" s="3"/>
      <c r="BX119" s="3"/>
    </row>
    <row r="120" spans="1:76" ht="15">
      <c r="A120"/>
      <c r="J120"/>
      <c r="AA120"/>
      <c r="AB120"/>
      <c r="AC120"/>
      <c r="AD120"/>
      <c r="AE120"/>
      <c r="AF120"/>
      <c r="AG120"/>
      <c r="AH120"/>
      <c r="BT120" s="2"/>
      <c r="BU120" s="3"/>
      <c r="BV120" s="3"/>
      <c r="BW120" s="3"/>
      <c r="BX120" s="3"/>
    </row>
    <row r="121" spans="1:76" ht="15">
      <c r="A121"/>
      <c r="J121"/>
      <c r="AA121"/>
      <c r="AB121"/>
      <c r="AC121"/>
      <c r="AD121"/>
      <c r="AE121"/>
      <c r="AF121"/>
      <c r="AG121"/>
      <c r="AH121"/>
      <c r="BT121" s="2"/>
      <c r="BU121" s="3"/>
      <c r="BV121" s="3"/>
      <c r="BW121" s="3"/>
      <c r="BX121" s="3"/>
    </row>
    <row r="122" spans="1:76" ht="15">
      <c r="A122"/>
      <c r="J122"/>
      <c r="AA122"/>
      <c r="AB122"/>
      <c r="AC122"/>
      <c r="AD122"/>
      <c r="AE122"/>
      <c r="AF122"/>
      <c r="AG122"/>
      <c r="AH122"/>
      <c r="BT122" s="2"/>
      <c r="BU122" s="3"/>
      <c r="BV122" s="3"/>
      <c r="BW122" s="3"/>
      <c r="BX122" s="3"/>
    </row>
    <row r="123" spans="1:76" ht="15">
      <c r="A123"/>
      <c r="J123"/>
      <c r="AA123"/>
      <c r="AB123"/>
      <c r="AC123"/>
      <c r="AD123"/>
      <c r="AE123"/>
      <c r="AF123"/>
      <c r="AG123"/>
      <c r="AH123"/>
      <c r="BT123" s="2"/>
      <c r="BU123" s="3"/>
      <c r="BV123" s="3"/>
      <c r="BW123" s="3"/>
      <c r="BX123" s="3"/>
    </row>
    <row r="124" spans="1:76" ht="15">
      <c r="A124"/>
      <c r="J124"/>
      <c r="AA124"/>
      <c r="AB124"/>
      <c r="AC124"/>
      <c r="AD124"/>
      <c r="AE124"/>
      <c r="AF124"/>
      <c r="AG124"/>
      <c r="AH124"/>
      <c r="BT124" s="2"/>
      <c r="BU124" s="3"/>
      <c r="BV124" s="3"/>
      <c r="BW124" s="3"/>
      <c r="BX124" s="3"/>
    </row>
    <row r="125" spans="1:76" ht="15">
      <c r="A125"/>
      <c r="J125"/>
      <c r="AA125"/>
      <c r="AB125"/>
      <c r="AC125"/>
      <c r="AD125"/>
      <c r="AE125"/>
      <c r="AF125"/>
      <c r="AG125"/>
      <c r="AH125"/>
      <c r="BT125" s="2"/>
      <c r="BU125" s="3"/>
      <c r="BV125" s="3"/>
      <c r="BW125" s="3"/>
      <c r="BX125" s="3"/>
    </row>
    <row r="126" spans="1:76" ht="15">
      <c r="A126"/>
      <c r="J126"/>
      <c r="AA126"/>
      <c r="AB126"/>
      <c r="AC126"/>
      <c r="AD126"/>
      <c r="AE126"/>
      <c r="AF126"/>
      <c r="AG126"/>
      <c r="AH126"/>
      <c r="BT126" s="2"/>
      <c r="BU126" s="3"/>
      <c r="BV126" s="3"/>
      <c r="BW126" s="3"/>
      <c r="BX126" s="3"/>
    </row>
    <row r="127" spans="1:76" ht="15">
      <c r="A127"/>
      <c r="J127"/>
      <c r="AA127"/>
      <c r="AB127"/>
      <c r="AC127"/>
      <c r="AD127"/>
      <c r="AE127"/>
      <c r="AF127"/>
      <c r="AG127"/>
      <c r="AH127"/>
      <c r="BT127" s="2"/>
      <c r="BU127" s="3"/>
      <c r="BV127" s="3"/>
      <c r="BW127" s="3"/>
      <c r="BX127" s="3"/>
    </row>
    <row r="128" spans="1:76" ht="15">
      <c r="A128"/>
      <c r="J128"/>
      <c r="AA128"/>
      <c r="AB128"/>
      <c r="AC128"/>
      <c r="AD128"/>
      <c r="AE128"/>
      <c r="AF128"/>
      <c r="AG128"/>
      <c r="AH128"/>
      <c r="BT128" s="2"/>
      <c r="BU128" s="3"/>
      <c r="BV128" s="3"/>
      <c r="BW128" s="3"/>
      <c r="BX128" s="3"/>
    </row>
    <row r="129" spans="1:76" ht="15">
      <c r="A129"/>
      <c r="J129"/>
      <c r="AA129"/>
      <c r="AB129"/>
      <c r="AC129"/>
      <c r="AD129"/>
      <c r="AE129"/>
      <c r="AF129"/>
      <c r="AG129"/>
      <c r="AH129"/>
      <c r="BT129" s="2"/>
      <c r="BU129" s="3"/>
      <c r="BV129" s="3"/>
      <c r="BW129" s="3"/>
      <c r="BX129" s="3"/>
    </row>
    <row r="130" spans="1:76" ht="15">
      <c r="A130"/>
      <c r="J130"/>
      <c r="AA130"/>
      <c r="AB130"/>
      <c r="AC130"/>
      <c r="AD130"/>
      <c r="AE130"/>
      <c r="AF130"/>
      <c r="AG130"/>
      <c r="AH130"/>
      <c r="BT130" s="2"/>
      <c r="BU130" s="3"/>
      <c r="BV130" s="3"/>
      <c r="BW130" s="3"/>
      <c r="BX130" s="3"/>
    </row>
    <row r="131" spans="1:76" ht="15">
      <c r="A131"/>
      <c r="J131"/>
      <c r="AA131"/>
      <c r="AB131"/>
      <c r="AC131"/>
      <c r="AD131"/>
      <c r="AE131"/>
      <c r="AF131"/>
      <c r="AG131"/>
      <c r="AH131"/>
      <c r="BT131" s="2"/>
      <c r="BU131" s="3"/>
      <c r="BV131" s="3"/>
      <c r="BW131" s="3"/>
      <c r="BX131" s="3"/>
    </row>
    <row r="132" spans="1:76" ht="15">
      <c r="A132"/>
      <c r="J132"/>
      <c r="AA132"/>
      <c r="AB132"/>
      <c r="AC132"/>
      <c r="AD132"/>
      <c r="AE132"/>
      <c r="AF132"/>
      <c r="AG132"/>
      <c r="AH132"/>
      <c r="BT132" s="2"/>
      <c r="BU132" s="3"/>
      <c r="BV132" s="3"/>
      <c r="BW132" s="3"/>
      <c r="BX132" s="3"/>
    </row>
    <row r="133" spans="1:76" ht="15">
      <c r="A133"/>
      <c r="J133"/>
      <c r="AA133"/>
      <c r="AB133"/>
      <c r="AC133"/>
      <c r="AD133"/>
      <c r="AE133"/>
      <c r="AF133"/>
      <c r="AG133"/>
      <c r="AH133"/>
      <c r="BT133" s="2"/>
      <c r="BU133" s="3"/>
      <c r="BV133" s="3"/>
      <c r="BW133" s="3"/>
      <c r="BX133" s="3"/>
    </row>
    <row r="134" spans="1:76" ht="15">
      <c r="A134"/>
      <c r="J134"/>
      <c r="AA134"/>
      <c r="AB134"/>
      <c r="AC134"/>
      <c r="AD134"/>
      <c r="AE134"/>
      <c r="AF134"/>
      <c r="AG134"/>
      <c r="AH134"/>
      <c r="BT134" s="2"/>
      <c r="BU134" s="3"/>
      <c r="BV134" s="3"/>
      <c r="BW134" s="3"/>
      <c r="BX134" s="3"/>
    </row>
    <row r="135" spans="1:76" ht="15">
      <c r="A135"/>
      <c r="J135"/>
      <c r="AA135"/>
      <c r="AB135"/>
      <c r="AC135"/>
      <c r="AD135"/>
      <c r="AE135"/>
      <c r="AF135"/>
      <c r="AG135"/>
      <c r="AH135"/>
      <c r="BT135" s="2"/>
      <c r="BU135" s="3"/>
      <c r="BV135" s="3"/>
      <c r="BW135" s="3"/>
      <c r="BX135" s="3"/>
    </row>
    <row r="136" spans="1:76" ht="15">
      <c r="A136"/>
      <c r="J136"/>
      <c r="AA136"/>
      <c r="AB136"/>
      <c r="AC136"/>
      <c r="AD136"/>
      <c r="AE136"/>
      <c r="AF136"/>
      <c r="AG136"/>
      <c r="AH136"/>
      <c r="BT136" s="2"/>
      <c r="BU136" s="3"/>
      <c r="BV136" s="3"/>
      <c r="BW136" s="3"/>
      <c r="BX136" s="3"/>
    </row>
    <row r="137" spans="1:76" ht="15">
      <c r="A137"/>
      <c r="J137"/>
      <c r="AA137"/>
      <c r="AB137"/>
      <c r="AC137"/>
      <c r="AD137"/>
      <c r="AE137"/>
      <c r="AF137"/>
      <c r="AG137"/>
      <c r="AH137"/>
      <c r="BT137" s="2"/>
      <c r="BU137" s="3"/>
      <c r="BV137" s="3"/>
      <c r="BW137" s="3"/>
      <c r="BX137" s="3"/>
    </row>
    <row r="138" spans="1:76" ht="15">
      <c r="A138"/>
      <c r="J138"/>
      <c r="AA138"/>
      <c r="AB138"/>
      <c r="AC138"/>
      <c r="AD138"/>
      <c r="AE138"/>
      <c r="AF138"/>
      <c r="AG138"/>
      <c r="AH138"/>
      <c r="BT138" s="2"/>
      <c r="BU138" s="3"/>
      <c r="BV138" s="3"/>
      <c r="BW138" s="3"/>
      <c r="BX138" s="3"/>
    </row>
    <row r="139" spans="1:76" ht="15">
      <c r="A139"/>
      <c r="J139"/>
      <c r="AA139"/>
      <c r="AB139"/>
      <c r="AC139"/>
      <c r="AD139"/>
      <c r="AE139"/>
      <c r="AF139"/>
      <c r="AG139"/>
      <c r="AH139"/>
      <c r="BT139" s="2"/>
      <c r="BU139" s="3"/>
      <c r="BV139" s="3"/>
      <c r="BW139" s="3"/>
      <c r="BX139" s="3"/>
    </row>
    <row r="140" spans="1:76" ht="15">
      <c r="A140"/>
      <c r="J140"/>
      <c r="AA140"/>
      <c r="AB140"/>
      <c r="AC140"/>
      <c r="AD140"/>
      <c r="AE140"/>
      <c r="AF140"/>
      <c r="AG140"/>
      <c r="AH140"/>
      <c r="BT140" s="2"/>
      <c r="BU140" s="3"/>
      <c r="BV140" s="3"/>
      <c r="BW140" s="3"/>
      <c r="BX140" s="3"/>
    </row>
    <row r="141" spans="1:76" ht="15">
      <c r="A141"/>
      <c r="J141"/>
      <c r="AA141"/>
      <c r="AB141"/>
      <c r="AC141"/>
      <c r="AD141"/>
      <c r="AE141"/>
      <c r="AF141"/>
      <c r="AG141"/>
      <c r="AH141"/>
      <c r="BT141" s="2"/>
      <c r="BU141" s="3"/>
      <c r="BV141" s="3"/>
      <c r="BW141" s="3"/>
      <c r="BX141" s="3"/>
    </row>
    <row r="142" spans="1:76" ht="15">
      <c r="A142"/>
      <c r="J142"/>
      <c r="AA142"/>
      <c r="AB142"/>
      <c r="AC142"/>
      <c r="AD142"/>
      <c r="AE142"/>
      <c r="AF142"/>
      <c r="AG142"/>
      <c r="AH142"/>
      <c r="BT142" s="2"/>
      <c r="BU142" s="3"/>
      <c r="BV142" s="3"/>
      <c r="BW142" s="3"/>
      <c r="BX142" s="3"/>
    </row>
    <row r="143" spans="1:76" ht="15">
      <c r="A143"/>
      <c r="J143"/>
      <c r="AA143"/>
      <c r="AB143"/>
      <c r="AC143"/>
      <c r="AD143"/>
      <c r="AE143"/>
      <c r="AF143"/>
      <c r="AG143"/>
      <c r="AH143"/>
      <c r="BT143" s="2"/>
      <c r="BU143" s="3"/>
      <c r="BV143" s="3"/>
      <c r="BW143" s="3"/>
      <c r="BX143" s="3"/>
    </row>
    <row r="144" spans="1:76" ht="15">
      <c r="A144"/>
      <c r="J144"/>
      <c r="AA144"/>
      <c r="AB144"/>
      <c r="AC144"/>
      <c r="AD144"/>
      <c r="AE144"/>
      <c r="AF144"/>
      <c r="AG144"/>
      <c r="AH144"/>
      <c r="BT144" s="2"/>
      <c r="BU144" s="3"/>
      <c r="BV144" s="3"/>
      <c r="BW144" s="3"/>
      <c r="BX144" s="3"/>
    </row>
    <row r="145" spans="1:76" ht="15">
      <c r="A145"/>
      <c r="J145"/>
      <c r="AA145"/>
      <c r="AB145"/>
      <c r="AC145"/>
      <c r="AD145"/>
      <c r="AE145"/>
      <c r="AF145"/>
      <c r="AG145"/>
      <c r="AH145"/>
      <c r="BT145" s="2"/>
      <c r="BU145" s="3"/>
      <c r="BV145" s="3"/>
      <c r="BW145" s="3"/>
      <c r="BX145" s="3"/>
    </row>
    <row r="146" spans="1:76" ht="15">
      <c r="A146"/>
      <c r="J146"/>
      <c r="AA146"/>
      <c r="AB146"/>
      <c r="AC146"/>
      <c r="AD146"/>
      <c r="AE146"/>
      <c r="AF146"/>
      <c r="AG146"/>
      <c r="AH146"/>
      <c r="BT146" s="2"/>
      <c r="BU146" s="3"/>
      <c r="BV146" s="3"/>
      <c r="BW146" s="3"/>
      <c r="BX146" s="3"/>
    </row>
    <row r="147" spans="1:76" ht="15">
      <c r="A147"/>
      <c r="J147"/>
      <c r="AA147"/>
      <c r="AB147"/>
      <c r="AC147"/>
      <c r="AD147"/>
      <c r="AE147"/>
      <c r="AF147"/>
      <c r="AG147"/>
      <c r="AH147"/>
      <c r="BT147" s="2"/>
      <c r="BU147" s="3"/>
      <c r="BV147" s="3"/>
      <c r="BW147" s="3"/>
      <c r="BX147" s="3"/>
    </row>
    <row r="148" spans="1:76" ht="15">
      <c r="A148"/>
      <c r="J148"/>
      <c r="AA148"/>
      <c r="AB148"/>
      <c r="AC148"/>
      <c r="AD148"/>
      <c r="AE148"/>
      <c r="AF148"/>
      <c r="AG148"/>
      <c r="AH148"/>
      <c r="BT148" s="2"/>
      <c r="BU148" s="3"/>
      <c r="BV148" s="3"/>
      <c r="BW148" s="3"/>
      <c r="BX148" s="3"/>
    </row>
    <row r="149" spans="1:76" ht="15">
      <c r="A149"/>
      <c r="J149"/>
      <c r="AA149"/>
      <c r="AB149"/>
      <c r="AC149"/>
      <c r="AD149"/>
      <c r="AE149"/>
      <c r="AF149"/>
      <c r="AG149"/>
      <c r="AH149"/>
      <c r="BT149" s="2"/>
      <c r="BU149" s="3"/>
      <c r="BV149" s="3"/>
      <c r="BW149" s="3"/>
      <c r="BX149" s="3"/>
    </row>
    <row r="150" spans="1:76" ht="15">
      <c r="A150"/>
      <c r="J150"/>
      <c r="AA150"/>
      <c r="AB150"/>
      <c r="AC150"/>
      <c r="AD150"/>
      <c r="AE150"/>
      <c r="AF150"/>
      <c r="AG150"/>
      <c r="AH150"/>
      <c r="BT150" s="2"/>
      <c r="BU150" s="3"/>
      <c r="BV150" s="3"/>
      <c r="BW150" s="3"/>
      <c r="BX150" s="3"/>
    </row>
    <row r="151" spans="1:76" ht="15">
      <c r="A151"/>
      <c r="J151"/>
      <c r="AA151"/>
      <c r="AB151"/>
      <c r="AC151"/>
      <c r="AD151"/>
      <c r="AE151"/>
      <c r="AF151"/>
      <c r="AG151"/>
      <c r="AH151"/>
      <c r="BT151" s="2"/>
      <c r="BU151" s="3"/>
      <c r="BV151" s="3"/>
      <c r="BW151" s="3"/>
      <c r="BX151" s="3"/>
    </row>
    <row r="152" spans="1:76" ht="15">
      <c r="A152"/>
      <c r="J152"/>
      <c r="AA152"/>
      <c r="AB152"/>
      <c r="AC152"/>
      <c r="AD152"/>
      <c r="AE152"/>
      <c r="AF152"/>
      <c r="AG152"/>
      <c r="AH152"/>
      <c r="BT152" s="2"/>
      <c r="BU152" s="3"/>
      <c r="BV152" s="3"/>
      <c r="BW152" s="3"/>
      <c r="BX152" s="3"/>
    </row>
    <row r="153" spans="1:76" ht="15">
      <c r="A153"/>
      <c r="J153"/>
      <c r="AA153"/>
      <c r="AB153"/>
      <c r="AC153"/>
      <c r="AD153"/>
      <c r="AE153"/>
      <c r="AF153"/>
      <c r="AG153"/>
      <c r="AH153"/>
      <c r="BT153" s="2"/>
      <c r="BU153" s="3"/>
      <c r="BV153" s="3"/>
      <c r="BW153" s="3"/>
      <c r="BX153" s="3"/>
    </row>
    <row r="154" spans="1:76" ht="15">
      <c r="A154"/>
      <c r="J154"/>
      <c r="AA154"/>
      <c r="AB154"/>
      <c r="AC154"/>
      <c r="AD154"/>
      <c r="AE154"/>
      <c r="AF154"/>
      <c r="AG154"/>
      <c r="AH154"/>
      <c r="BT154" s="2"/>
      <c r="BU154" s="3"/>
      <c r="BV154" s="3"/>
      <c r="BW154" s="3"/>
      <c r="BX154" s="3"/>
    </row>
    <row r="155" spans="1:76" ht="15">
      <c r="A155"/>
      <c r="J155"/>
      <c r="AA155"/>
      <c r="AB155"/>
      <c r="AC155"/>
      <c r="AD155"/>
      <c r="AE155"/>
      <c r="AF155"/>
      <c r="AG155"/>
      <c r="AH155"/>
      <c r="BT155" s="2"/>
      <c r="BU155" s="3"/>
      <c r="BV155" s="3"/>
      <c r="BW155" s="3"/>
      <c r="BX155" s="3"/>
    </row>
    <row r="156" spans="1:76" ht="15">
      <c r="A156"/>
      <c r="J156"/>
      <c r="AA156"/>
      <c r="AB156"/>
      <c r="AC156"/>
      <c r="AD156"/>
      <c r="AE156"/>
      <c r="AF156"/>
      <c r="AG156"/>
      <c r="AH156"/>
      <c r="BT156" s="2"/>
      <c r="BU156" s="3"/>
      <c r="BV156" s="3"/>
      <c r="BW156" s="3"/>
      <c r="BX156" s="3"/>
    </row>
    <row r="157" spans="1:76" ht="15">
      <c r="A157"/>
      <c r="J157"/>
      <c r="AA157"/>
      <c r="AB157"/>
      <c r="AC157"/>
      <c r="AD157"/>
      <c r="AE157"/>
      <c r="AF157"/>
      <c r="AG157"/>
      <c r="AH157"/>
      <c r="BT157" s="2"/>
      <c r="BU157" s="3"/>
      <c r="BV157" s="3"/>
      <c r="BW157" s="3"/>
      <c r="BX157" s="3"/>
    </row>
    <row r="158" spans="1:76" ht="15">
      <c r="A158"/>
      <c r="J158"/>
      <c r="AA158"/>
      <c r="AB158"/>
      <c r="AC158"/>
      <c r="AD158"/>
      <c r="AE158"/>
      <c r="AF158"/>
      <c r="AG158"/>
      <c r="AH158"/>
      <c r="BT158" s="2"/>
      <c r="BU158" s="3"/>
      <c r="BV158" s="3"/>
      <c r="BW158" s="3"/>
      <c r="BX158" s="3"/>
    </row>
    <row r="159" spans="1:76" ht="15">
      <c r="A159"/>
      <c r="J159"/>
      <c r="AA159"/>
      <c r="AB159"/>
      <c r="AC159"/>
      <c r="AD159"/>
      <c r="AE159"/>
      <c r="AF159"/>
      <c r="AG159"/>
      <c r="AH159"/>
      <c r="BT159" s="2"/>
      <c r="BU159" s="3"/>
      <c r="BV159" s="3"/>
      <c r="BW159" s="3"/>
      <c r="BX159" s="3"/>
    </row>
    <row r="160" spans="1:76" ht="15">
      <c r="A160"/>
      <c r="J160"/>
      <c r="AA160"/>
      <c r="AB160"/>
      <c r="AC160"/>
      <c r="AD160"/>
      <c r="AE160"/>
      <c r="AF160"/>
      <c r="AG160"/>
      <c r="AH160"/>
      <c r="BT160" s="2"/>
      <c r="BU160" s="3"/>
      <c r="BV160" s="3"/>
      <c r="BW160" s="3"/>
      <c r="BX160" s="3"/>
    </row>
    <row r="161" spans="1:76" ht="15">
      <c r="A161"/>
      <c r="J161"/>
      <c r="AA161"/>
      <c r="AB161"/>
      <c r="AC161"/>
      <c r="AD161"/>
      <c r="AE161"/>
      <c r="AF161"/>
      <c r="AG161"/>
      <c r="AH161"/>
      <c r="BT161" s="2"/>
      <c r="BU161" s="3"/>
      <c r="BV161" s="3"/>
      <c r="BW161" s="3"/>
      <c r="BX161" s="3"/>
    </row>
    <row r="162" spans="1:76" ht="15">
      <c r="A162"/>
      <c r="J162"/>
      <c r="AA162"/>
      <c r="AB162"/>
      <c r="AC162"/>
      <c r="AD162"/>
      <c r="AE162"/>
      <c r="AF162"/>
      <c r="AG162"/>
      <c r="AH162"/>
      <c r="BT162" s="2"/>
      <c r="BU162" s="3"/>
      <c r="BV162" s="3"/>
      <c r="BW162" s="3"/>
      <c r="BX162" s="3"/>
    </row>
    <row r="163" spans="1:76" ht="15">
      <c r="A163"/>
      <c r="J163"/>
      <c r="AA163"/>
      <c r="AB163"/>
      <c r="AC163"/>
      <c r="AD163"/>
      <c r="AE163"/>
      <c r="AF163"/>
      <c r="AG163"/>
      <c r="AH163"/>
      <c r="BT163" s="2"/>
      <c r="BU163" s="3"/>
      <c r="BV163" s="3"/>
      <c r="BW163" s="3"/>
      <c r="BX163" s="3"/>
    </row>
    <row r="164" spans="1:76" ht="15">
      <c r="A164"/>
      <c r="J164"/>
      <c r="AA164"/>
      <c r="AB164"/>
      <c r="AC164"/>
      <c r="AD164"/>
      <c r="AE164"/>
      <c r="AF164"/>
      <c r="AG164"/>
      <c r="AH164"/>
      <c r="BT164" s="2"/>
      <c r="BU164" s="3"/>
      <c r="BV164" s="3"/>
      <c r="BW164" s="3"/>
      <c r="BX164" s="3"/>
    </row>
    <row r="165" spans="1:76" ht="15">
      <c r="A165"/>
      <c r="J165"/>
      <c r="AA165"/>
      <c r="AB165"/>
      <c r="AC165"/>
      <c r="AD165"/>
      <c r="AE165"/>
      <c r="AF165"/>
      <c r="AG165"/>
      <c r="AH165"/>
      <c r="BT165" s="2"/>
      <c r="BU165" s="3"/>
      <c r="BV165" s="3"/>
      <c r="BW165" s="3"/>
      <c r="BX165" s="3"/>
    </row>
    <row r="166" spans="1:76" ht="15">
      <c r="A166"/>
      <c r="J166"/>
      <c r="AA166"/>
      <c r="AB166"/>
      <c r="AC166"/>
      <c r="AD166"/>
      <c r="AE166"/>
      <c r="AF166"/>
      <c r="AG166"/>
      <c r="AH166"/>
      <c r="BT166" s="2"/>
      <c r="BU166" s="3"/>
      <c r="BV166" s="3"/>
      <c r="BW166" s="3"/>
      <c r="BX166" s="3"/>
    </row>
    <row r="167" spans="1:76" ht="15">
      <c r="A167"/>
      <c r="J167"/>
      <c r="AA167"/>
      <c r="AB167"/>
      <c r="AC167"/>
      <c r="AD167"/>
      <c r="AE167"/>
      <c r="AF167"/>
      <c r="AG167"/>
      <c r="AH167"/>
      <c r="BT167" s="2"/>
      <c r="BU167" s="3"/>
      <c r="BV167" s="3"/>
      <c r="BW167" s="3"/>
      <c r="BX167" s="3"/>
    </row>
    <row r="168" spans="1:76" ht="15">
      <c r="A168"/>
      <c r="J168"/>
      <c r="AA168"/>
      <c r="AB168"/>
      <c r="AC168"/>
      <c r="AD168"/>
      <c r="AE168"/>
      <c r="AF168"/>
      <c r="AG168"/>
      <c r="AH168"/>
      <c r="BT168" s="2"/>
      <c r="BU168" s="3"/>
      <c r="BV168" s="3"/>
      <c r="BW168" s="3"/>
      <c r="BX168" s="3"/>
    </row>
    <row r="169" spans="1:76" ht="15">
      <c r="A169"/>
      <c r="J169"/>
      <c r="AA169"/>
      <c r="AB169"/>
      <c r="AC169"/>
      <c r="AD169"/>
      <c r="AE169"/>
      <c r="AF169"/>
      <c r="AG169"/>
      <c r="AH169"/>
      <c r="BT169" s="2"/>
      <c r="BU169" s="3"/>
      <c r="BV169" s="3"/>
      <c r="BW169" s="3"/>
      <c r="BX169" s="3"/>
    </row>
    <row r="170" spans="1:76" ht="15">
      <c r="A170"/>
      <c r="J170"/>
      <c r="AA170"/>
      <c r="AB170"/>
      <c r="AC170"/>
      <c r="AD170"/>
      <c r="AE170"/>
      <c r="AF170"/>
      <c r="AG170"/>
      <c r="AH170"/>
      <c r="BT170" s="2"/>
      <c r="BU170" s="3"/>
      <c r="BV170" s="3"/>
      <c r="BW170" s="3"/>
      <c r="BX170" s="3"/>
    </row>
    <row r="171" spans="1:76" ht="15">
      <c r="A171"/>
      <c r="J171"/>
      <c r="AA171"/>
      <c r="AB171"/>
      <c r="AC171"/>
      <c r="AD171"/>
      <c r="AE171"/>
      <c r="AF171"/>
      <c r="AG171"/>
      <c r="AH171"/>
      <c r="BT171" s="2"/>
      <c r="BU171" s="3"/>
      <c r="BV171" s="3"/>
      <c r="BW171" s="3"/>
      <c r="BX171" s="3"/>
    </row>
    <row r="172" spans="1:76" ht="15">
      <c r="A172"/>
      <c r="J172"/>
      <c r="AA172"/>
      <c r="AB172"/>
      <c r="AC172"/>
      <c r="AD172"/>
      <c r="AE172"/>
      <c r="AF172"/>
      <c r="AG172"/>
      <c r="AH172"/>
      <c r="BT172" s="2"/>
      <c r="BU172" s="3"/>
      <c r="BV172" s="3"/>
      <c r="BW172" s="3"/>
      <c r="BX172" s="3"/>
    </row>
    <row r="173" spans="1:76" ht="15">
      <c r="A173"/>
      <c r="J173"/>
      <c r="AA173"/>
      <c r="AB173"/>
      <c r="AC173"/>
      <c r="AD173"/>
      <c r="AE173"/>
      <c r="AF173"/>
      <c r="AG173"/>
      <c r="AH173"/>
      <c r="BT173" s="2"/>
      <c r="BU173" s="3"/>
      <c r="BV173" s="3"/>
      <c r="BW173" s="3"/>
      <c r="BX173" s="3"/>
    </row>
    <row r="174" spans="1:76" ht="15">
      <c r="A174"/>
      <c r="J174"/>
      <c r="AA174"/>
      <c r="AB174"/>
      <c r="AC174"/>
      <c r="AD174"/>
      <c r="AE174"/>
      <c r="AF174"/>
      <c r="AG174"/>
      <c r="AH174"/>
      <c r="BT174" s="2"/>
      <c r="BU174" s="3"/>
      <c r="BV174" s="3"/>
      <c r="BW174" s="3"/>
      <c r="BX174" s="3"/>
    </row>
    <row r="175" spans="1:76" ht="15">
      <c r="A175"/>
      <c r="J175"/>
      <c r="AA175"/>
      <c r="AB175"/>
      <c r="AC175"/>
      <c r="AD175"/>
      <c r="AE175"/>
      <c r="AF175"/>
      <c r="AG175"/>
      <c r="AH175"/>
      <c r="BT175" s="2"/>
      <c r="BU175" s="3"/>
      <c r="BV175" s="3"/>
      <c r="BW175" s="3"/>
      <c r="BX175" s="3"/>
    </row>
    <row r="176" spans="1:76" ht="15">
      <c r="A176"/>
      <c r="J176"/>
      <c r="AA176"/>
      <c r="AB176"/>
      <c r="AC176"/>
      <c r="AD176"/>
      <c r="AE176"/>
      <c r="AF176"/>
      <c r="AG176"/>
      <c r="AH176"/>
      <c r="BT176" s="2"/>
      <c r="BU176" s="3"/>
      <c r="BV176" s="3"/>
      <c r="BW176" s="3"/>
      <c r="BX176" s="3"/>
    </row>
    <row r="177" spans="1:76" ht="15">
      <c r="A177"/>
      <c r="J177"/>
      <c r="AA177"/>
      <c r="AB177"/>
      <c r="AC177"/>
      <c r="AD177"/>
      <c r="AE177"/>
      <c r="AF177"/>
      <c r="AG177"/>
      <c r="AH177"/>
      <c r="BT177" s="2"/>
      <c r="BU177" s="3"/>
      <c r="BV177" s="3"/>
      <c r="BW177" s="3"/>
      <c r="BX177" s="3"/>
    </row>
    <row r="178" spans="1:76" ht="15">
      <c r="A178"/>
      <c r="J178"/>
      <c r="AA178"/>
      <c r="AB178"/>
      <c r="AC178"/>
      <c r="AD178"/>
      <c r="AE178"/>
      <c r="AF178"/>
      <c r="AG178"/>
      <c r="AH178"/>
      <c r="BT178" s="2"/>
      <c r="BU178" s="3"/>
      <c r="BV178" s="3"/>
      <c r="BW178" s="3"/>
      <c r="BX178" s="3"/>
    </row>
    <row r="179" spans="1:76" ht="15">
      <c r="A179"/>
      <c r="J179"/>
      <c r="AA179"/>
      <c r="AB179"/>
      <c r="AC179"/>
      <c r="AD179"/>
      <c r="AE179"/>
      <c r="AF179"/>
      <c r="AG179"/>
      <c r="AH179"/>
      <c r="BT179" s="2"/>
      <c r="BU179" s="3"/>
      <c r="BV179" s="3"/>
      <c r="BW179" s="3"/>
      <c r="BX179" s="3"/>
    </row>
    <row r="180" spans="1:76" ht="15">
      <c r="A180"/>
      <c r="J180"/>
      <c r="AA180"/>
      <c r="AB180"/>
      <c r="AC180"/>
      <c r="AD180"/>
      <c r="AE180"/>
      <c r="AF180"/>
      <c r="AG180"/>
      <c r="AH180"/>
      <c r="BT180" s="2"/>
      <c r="BU180" s="3"/>
      <c r="BV180" s="3"/>
      <c r="BW180" s="3"/>
      <c r="BX180" s="3"/>
    </row>
    <row r="181" spans="1:76" ht="15">
      <c r="A181"/>
      <c r="J181"/>
      <c r="AA181"/>
      <c r="AB181"/>
      <c r="AC181"/>
      <c r="AD181"/>
      <c r="AE181"/>
      <c r="AF181"/>
      <c r="AG181"/>
      <c r="AH181"/>
      <c r="BT181" s="2"/>
      <c r="BU181" s="3"/>
      <c r="BV181" s="3"/>
      <c r="BW181" s="3"/>
      <c r="BX181" s="3"/>
    </row>
    <row r="182" spans="1:76" ht="15">
      <c r="A182"/>
      <c r="J182"/>
      <c r="AA182"/>
      <c r="AB182"/>
      <c r="AC182"/>
      <c r="AD182"/>
      <c r="AE182"/>
      <c r="AF182"/>
      <c r="AG182"/>
      <c r="AH182"/>
      <c r="BT182" s="2"/>
      <c r="BU182" s="3"/>
      <c r="BV182" s="3"/>
      <c r="BW182" s="3"/>
      <c r="BX182" s="3"/>
    </row>
    <row r="183" spans="1:76" ht="15">
      <c r="A183"/>
      <c r="J183"/>
      <c r="AA183"/>
      <c r="AB183"/>
      <c r="AC183"/>
      <c r="AD183"/>
      <c r="AE183"/>
      <c r="AF183"/>
      <c r="AG183"/>
      <c r="AH183"/>
      <c r="BT183" s="2"/>
      <c r="BU183" s="3"/>
      <c r="BV183" s="3"/>
      <c r="BW183" s="3"/>
      <c r="BX183" s="3"/>
    </row>
    <row r="184" spans="1:76" ht="15">
      <c r="A184"/>
      <c r="J184"/>
      <c r="AA184"/>
      <c r="AB184"/>
      <c r="AC184"/>
      <c r="AD184"/>
      <c r="AE184"/>
      <c r="AF184"/>
      <c r="AG184"/>
      <c r="AH184"/>
      <c r="BT184" s="2"/>
      <c r="BU184" s="3"/>
      <c r="BV184" s="3"/>
      <c r="BW184" s="3"/>
      <c r="BX184" s="3"/>
    </row>
    <row r="185" spans="1:76" ht="15">
      <c r="A185"/>
      <c r="J185"/>
      <c r="AA185"/>
      <c r="AB185"/>
      <c r="AC185"/>
      <c r="AD185"/>
      <c r="AE185"/>
      <c r="AF185"/>
      <c r="AG185"/>
      <c r="AH185"/>
      <c r="BT185" s="2"/>
      <c r="BU185" s="3"/>
      <c r="BV185" s="3"/>
      <c r="BW185" s="3"/>
      <c r="BX185" s="3"/>
    </row>
    <row r="186" spans="1:76" ht="15">
      <c r="A186"/>
      <c r="J186"/>
      <c r="AA186"/>
      <c r="AB186"/>
      <c r="AC186"/>
      <c r="AD186"/>
      <c r="AE186"/>
      <c r="AF186"/>
      <c r="AG186"/>
      <c r="AH186"/>
      <c r="BT186" s="2"/>
      <c r="BU186" s="3"/>
      <c r="BV186" s="3"/>
      <c r="BW186" s="3"/>
      <c r="BX186" s="3"/>
    </row>
    <row r="187" spans="1:76" ht="15">
      <c r="A187"/>
      <c r="J187"/>
      <c r="AA187"/>
      <c r="AB187"/>
      <c r="AC187"/>
      <c r="AD187"/>
      <c r="AE187"/>
      <c r="AF187"/>
      <c r="AG187"/>
      <c r="AH187"/>
      <c r="BT187" s="2"/>
      <c r="BU187" s="3"/>
      <c r="BV187" s="3"/>
      <c r="BW187" s="3"/>
      <c r="BX187" s="3"/>
    </row>
    <row r="188" spans="1:76" ht="15">
      <c r="A188"/>
      <c r="J188"/>
      <c r="AA188"/>
      <c r="AB188"/>
      <c r="AC188"/>
      <c r="AD188"/>
      <c r="AE188"/>
      <c r="AF188"/>
      <c r="AG188"/>
      <c r="AH188"/>
      <c r="BT188" s="2"/>
      <c r="BU188" s="3"/>
      <c r="BV188" s="3"/>
      <c r="BW188" s="3"/>
      <c r="BX188" s="3"/>
    </row>
    <row r="189" spans="1:76" ht="15">
      <c r="A189"/>
      <c r="J189"/>
      <c r="AA189"/>
      <c r="AB189"/>
      <c r="AC189"/>
      <c r="AD189"/>
      <c r="AE189"/>
      <c r="AF189"/>
      <c r="AG189"/>
      <c r="AH189"/>
      <c r="BT189" s="2"/>
      <c r="BU189" s="3"/>
      <c r="BV189" s="3"/>
      <c r="BW189" s="3"/>
      <c r="BX189" s="3"/>
    </row>
    <row r="190" spans="1:76" ht="15">
      <c r="A190"/>
      <c r="J190"/>
      <c r="AA190"/>
      <c r="AB190"/>
      <c r="AC190"/>
      <c r="AD190"/>
      <c r="AE190"/>
      <c r="AF190"/>
      <c r="AG190"/>
      <c r="AH190"/>
      <c r="BT190" s="2"/>
      <c r="BU190" s="3"/>
      <c r="BV190" s="3"/>
      <c r="BW190" s="3"/>
      <c r="BX190" s="3"/>
    </row>
    <row r="191" spans="1:76" ht="15">
      <c r="A191"/>
      <c r="J191"/>
      <c r="AA191"/>
      <c r="AB191"/>
      <c r="AC191"/>
      <c r="AD191"/>
      <c r="AE191"/>
      <c r="AF191"/>
      <c r="AG191"/>
      <c r="AH191"/>
      <c r="BT191" s="2"/>
      <c r="BU191" s="3"/>
      <c r="BV191" s="3"/>
      <c r="BW191" s="3"/>
      <c r="BX191" s="3"/>
    </row>
    <row r="192" spans="1:76" ht="15">
      <c r="A192"/>
      <c r="J192"/>
      <c r="AA192"/>
      <c r="AB192"/>
      <c r="AC192"/>
      <c r="AD192"/>
      <c r="AE192"/>
      <c r="AF192"/>
      <c r="AG192"/>
      <c r="AH192"/>
      <c r="BT192" s="2"/>
      <c r="BU192" s="3"/>
      <c r="BV192" s="3"/>
      <c r="BW192" s="3"/>
      <c r="BX192" s="3"/>
    </row>
    <row r="193" spans="1:76" ht="15">
      <c r="A193"/>
      <c r="J193"/>
      <c r="AA193"/>
      <c r="AB193"/>
      <c r="AC193"/>
      <c r="AD193"/>
      <c r="AE193"/>
      <c r="AF193"/>
      <c r="AG193"/>
      <c r="AH193"/>
      <c r="BT193" s="2"/>
      <c r="BU193" s="3"/>
      <c r="BV193" s="3"/>
      <c r="BW193" s="3"/>
      <c r="BX193" s="3"/>
    </row>
    <row r="194" spans="1:76" ht="15">
      <c r="A194"/>
      <c r="J194"/>
      <c r="AA194"/>
      <c r="AB194"/>
      <c r="AC194"/>
      <c r="AD194"/>
      <c r="AE194"/>
      <c r="AF194"/>
      <c r="AG194"/>
      <c r="AH194"/>
      <c r="BT194" s="2"/>
      <c r="BU194" s="3"/>
      <c r="BV194" s="3"/>
      <c r="BW194" s="3"/>
      <c r="BX194" s="3"/>
    </row>
    <row r="195" spans="1:76" ht="15">
      <c r="A195"/>
      <c r="J195"/>
      <c r="AA195"/>
      <c r="AB195"/>
      <c r="AC195"/>
      <c r="AD195"/>
      <c r="AE195"/>
      <c r="AF195"/>
      <c r="AG195"/>
      <c r="AH195"/>
      <c r="BT195" s="2"/>
      <c r="BU195" s="3"/>
      <c r="BV195" s="3"/>
      <c r="BW195" s="3"/>
      <c r="BX195" s="3"/>
    </row>
    <row r="196" spans="1:76" ht="15">
      <c r="A196"/>
      <c r="J196"/>
      <c r="AA196"/>
      <c r="AB196"/>
      <c r="AC196"/>
      <c r="AD196"/>
      <c r="AE196"/>
      <c r="AF196"/>
      <c r="AG196"/>
      <c r="AH196"/>
      <c r="BT196" s="2"/>
      <c r="BU196" s="3"/>
      <c r="BV196" s="3"/>
      <c r="BW196" s="3"/>
      <c r="BX196" s="3"/>
    </row>
    <row r="197" spans="1:76" ht="15">
      <c r="A197"/>
      <c r="J197"/>
      <c r="AA197"/>
      <c r="AB197"/>
      <c r="AC197"/>
      <c r="AD197"/>
      <c r="AE197"/>
      <c r="AF197"/>
      <c r="AG197"/>
      <c r="AH197"/>
      <c r="BT197" s="2"/>
      <c r="BU197" s="3"/>
      <c r="BV197" s="3"/>
      <c r="BW197" s="3"/>
      <c r="BX197" s="3"/>
    </row>
    <row r="198" spans="1:76" ht="15">
      <c r="A198"/>
      <c r="J198"/>
      <c r="AA198"/>
      <c r="AB198"/>
      <c r="AC198"/>
      <c r="AD198"/>
      <c r="AE198"/>
      <c r="AF198"/>
      <c r="AG198"/>
      <c r="AH198"/>
      <c r="BT198" s="2"/>
      <c r="BU198" s="3"/>
      <c r="BV198" s="3"/>
      <c r="BW198" s="3"/>
      <c r="BX198" s="3"/>
    </row>
    <row r="199" spans="1:76" ht="15">
      <c r="A199"/>
      <c r="J199"/>
      <c r="AA199"/>
      <c r="AB199"/>
      <c r="AC199"/>
      <c r="AD199"/>
      <c r="AE199"/>
      <c r="AF199"/>
      <c r="AG199"/>
      <c r="AH199"/>
      <c r="BT199" s="2"/>
      <c r="BU199" s="3"/>
      <c r="BV199" s="3"/>
      <c r="BW199" s="3"/>
      <c r="BX199" s="3"/>
    </row>
    <row r="200" spans="1:76" ht="15">
      <c r="A200"/>
      <c r="J200"/>
      <c r="AA200"/>
      <c r="AB200"/>
      <c r="AC200"/>
      <c r="AD200"/>
      <c r="AE200"/>
      <c r="AF200"/>
      <c r="AG200"/>
      <c r="AH200"/>
      <c r="BT200" s="2"/>
      <c r="BU200" s="3"/>
      <c r="BV200" s="3"/>
      <c r="BW200" s="3"/>
      <c r="BX200" s="3"/>
    </row>
    <row r="201" spans="1:76" ht="15">
      <c r="A201"/>
      <c r="J201"/>
      <c r="AA201"/>
      <c r="AB201"/>
      <c r="AC201"/>
      <c r="AD201"/>
      <c r="AE201"/>
      <c r="AF201"/>
      <c r="AG201"/>
      <c r="AH201"/>
      <c r="BT201" s="2"/>
      <c r="BU201" s="3"/>
      <c r="BV201" s="3"/>
      <c r="BW201" s="3"/>
      <c r="BX201" s="3"/>
    </row>
    <row r="202" spans="1:76" ht="15">
      <c r="A202"/>
      <c r="J202"/>
      <c r="AA202"/>
      <c r="AB202"/>
      <c r="AC202"/>
      <c r="AD202"/>
      <c r="AE202"/>
      <c r="AF202"/>
      <c r="AG202"/>
      <c r="AH202"/>
      <c r="BT202" s="2"/>
      <c r="BU202" s="3"/>
      <c r="BV202" s="3"/>
      <c r="BW202" s="3"/>
      <c r="BX202" s="3"/>
    </row>
    <row r="203" spans="1:76" ht="15">
      <c r="A203"/>
      <c r="J203"/>
      <c r="AA203"/>
      <c r="AB203"/>
      <c r="AC203"/>
      <c r="AD203"/>
      <c r="AE203"/>
      <c r="AF203"/>
      <c r="AG203"/>
      <c r="AH203"/>
      <c r="BT203" s="2"/>
      <c r="BU203" s="3"/>
      <c r="BV203" s="3"/>
      <c r="BW203" s="3"/>
      <c r="BX203" s="3"/>
    </row>
    <row r="204" spans="1:76" ht="15">
      <c r="A204"/>
      <c r="J204"/>
      <c r="AA204"/>
      <c r="AB204"/>
      <c r="AC204"/>
      <c r="AD204"/>
      <c r="AE204"/>
      <c r="AF204"/>
      <c r="AG204"/>
      <c r="AH204"/>
      <c r="BT204" s="2"/>
      <c r="BU204" s="3"/>
      <c r="BV204" s="3"/>
      <c r="BW204" s="3"/>
      <c r="BX204" s="3"/>
    </row>
    <row r="205" spans="1:76" ht="15">
      <c r="A205"/>
      <c r="J205"/>
      <c r="AA205"/>
      <c r="AB205"/>
      <c r="AC205"/>
      <c r="AD205"/>
      <c r="AE205"/>
      <c r="AF205"/>
      <c r="AG205"/>
      <c r="AH205"/>
      <c r="BT205" s="2"/>
      <c r="BU205" s="3"/>
      <c r="BV205" s="3"/>
      <c r="BW205" s="3"/>
      <c r="BX205" s="3"/>
    </row>
    <row r="206" spans="1:76" ht="15">
      <c r="A206"/>
      <c r="J206"/>
      <c r="AA206"/>
      <c r="AB206"/>
      <c r="AC206"/>
      <c r="AD206"/>
      <c r="AE206"/>
      <c r="AF206"/>
      <c r="AG206"/>
      <c r="AH206"/>
      <c r="BT206" s="2"/>
      <c r="BU206" s="3"/>
      <c r="BV206" s="3"/>
      <c r="BW206" s="3"/>
      <c r="BX206" s="3"/>
    </row>
    <row r="207" spans="1:76" ht="15">
      <c r="A207"/>
      <c r="J207"/>
      <c r="AA207"/>
      <c r="AB207"/>
      <c r="AC207"/>
      <c r="AD207"/>
      <c r="AE207"/>
      <c r="AF207"/>
      <c r="AG207"/>
      <c r="AH207"/>
      <c r="BT207" s="2"/>
      <c r="BU207" s="3"/>
      <c r="BV207" s="3"/>
      <c r="BW207" s="3"/>
      <c r="BX207" s="3"/>
    </row>
    <row r="208" spans="1:76" ht="15">
      <c r="A208"/>
      <c r="J208"/>
      <c r="AA208"/>
      <c r="AB208"/>
      <c r="AC208"/>
      <c r="AD208"/>
      <c r="AE208"/>
      <c r="AF208"/>
      <c r="AG208"/>
      <c r="AH208"/>
      <c r="BT208" s="2"/>
      <c r="BU208" s="3"/>
      <c r="BV208" s="3"/>
      <c r="BW208" s="3"/>
      <c r="BX208" s="3"/>
    </row>
    <row r="209" spans="1:76" ht="15">
      <c r="A209"/>
      <c r="J209"/>
      <c r="AA209"/>
      <c r="AB209"/>
      <c r="AC209"/>
      <c r="AD209"/>
      <c r="AE209"/>
      <c r="AF209"/>
      <c r="AG209"/>
      <c r="AH209"/>
      <c r="BT209" s="2"/>
      <c r="BU209" s="3"/>
      <c r="BV209" s="3"/>
      <c r="BW209" s="3"/>
      <c r="BX209" s="3"/>
    </row>
    <row r="210" spans="1:76" ht="15">
      <c r="A210"/>
      <c r="J210"/>
      <c r="AA210"/>
      <c r="AB210"/>
      <c r="AC210"/>
      <c r="AD210"/>
      <c r="AE210"/>
      <c r="AF210"/>
      <c r="AG210"/>
      <c r="AH210"/>
      <c r="BT210" s="2"/>
      <c r="BU210" s="3"/>
      <c r="BV210" s="3"/>
      <c r="BW210" s="3"/>
      <c r="BX210" s="3"/>
    </row>
    <row r="211" spans="1:76" ht="15">
      <c r="A211"/>
      <c r="J211"/>
      <c r="AA211"/>
      <c r="AB211"/>
      <c r="AC211"/>
      <c r="AD211"/>
      <c r="AE211"/>
      <c r="AF211"/>
      <c r="AG211"/>
      <c r="AH211"/>
      <c r="BT211" s="2"/>
      <c r="BU211" s="3"/>
      <c r="BV211" s="3"/>
      <c r="BW211" s="3"/>
      <c r="BX211" s="3"/>
    </row>
    <row r="212" spans="1:76" ht="15">
      <c r="A212"/>
      <c r="J212"/>
      <c r="AA212"/>
      <c r="AB212"/>
      <c r="AC212"/>
      <c r="AD212"/>
      <c r="AE212"/>
      <c r="AF212"/>
      <c r="AG212"/>
      <c r="AH212"/>
      <c r="BT212" s="2"/>
      <c r="BU212" s="3"/>
      <c r="BV212" s="3"/>
      <c r="BW212" s="3"/>
      <c r="BX212" s="3"/>
    </row>
    <row r="213" spans="1:76" ht="15">
      <c r="A213"/>
      <c r="J213"/>
      <c r="AA213"/>
      <c r="AB213"/>
      <c r="AC213"/>
      <c r="AD213"/>
      <c r="AE213"/>
      <c r="AF213"/>
      <c r="AG213"/>
      <c r="AH213"/>
      <c r="BT213" s="2"/>
      <c r="BU213" s="3"/>
      <c r="BV213" s="3"/>
      <c r="BW213" s="3"/>
      <c r="BX213" s="3"/>
    </row>
    <row r="214" spans="1:76" ht="15">
      <c r="A214"/>
      <c r="J214"/>
      <c r="AA214"/>
      <c r="AB214"/>
      <c r="AC214"/>
      <c r="AD214"/>
      <c r="AE214"/>
      <c r="AF214"/>
      <c r="AG214"/>
      <c r="AH214"/>
      <c r="BT214" s="2"/>
      <c r="BU214" s="3"/>
      <c r="BV214" s="3"/>
      <c r="BW214" s="3"/>
      <c r="BX214" s="3"/>
    </row>
    <row r="215" spans="1:76" ht="15">
      <c r="A215"/>
      <c r="J215"/>
      <c r="AA215"/>
      <c r="AB215"/>
      <c r="AC215"/>
      <c r="AD215"/>
      <c r="AE215"/>
      <c r="AF215"/>
      <c r="AG215"/>
      <c r="AH215"/>
      <c r="BT215" s="2"/>
      <c r="BU215" s="3"/>
      <c r="BV215" s="3"/>
      <c r="BW215" s="3"/>
      <c r="BX215" s="3"/>
    </row>
    <row r="216" spans="1:76" ht="15">
      <c r="A216"/>
      <c r="J216"/>
      <c r="AA216"/>
      <c r="AB216"/>
      <c r="AC216"/>
      <c r="AD216"/>
      <c r="AE216"/>
      <c r="AF216"/>
      <c r="AG216"/>
      <c r="AH216"/>
      <c r="BT216" s="2"/>
      <c r="BU216" s="3"/>
      <c r="BV216" s="3"/>
      <c r="BW216" s="3"/>
      <c r="BX216" s="3"/>
    </row>
    <row r="217" spans="1:76" ht="15">
      <c r="A217"/>
      <c r="J217"/>
      <c r="AA217"/>
      <c r="AB217"/>
      <c r="AC217"/>
      <c r="AD217"/>
      <c r="AE217"/>
      <c r="AF217"/>
      <c r="AG217"/>
      <c r="AH217"/>
      <c r="BT217" s="2"/>
      <c r="BU217" s="3"/>
      <c r="BV217" s="3"/>
      <c r="BW217" s="3"/>
      <c r="BX217" s="3"/>
    </row>
    <row r="218" spans="1:76" ht="15">
      <c r="A218"/>
      <c r="J218"/>
      <c r="AA218"/>
      <c r="AB218"/>
      <c r="AC218"/>
      <c r="AD218"/>
      <c r="AE218"/>
      <c r="AF218"/>
      <c r="AG218"/>
      <c r="AH218"/>
      <c r="BT218" s="2"/>
      <c r="BU218" s="3"/>
      <c r="BV218" s="3"/>
      <c r="BW218" s="3"/>
      <c r="BX218" s="3"/>
    </row>
    <row r="219" spans="1:76" ht="15">
      <c r="A219"/>
      <c r="J219"/>
      <c r="AA219"/>
      <c r="AB219"/>
      <c r="AC219"/>
      <c r="AD219"/>
      <c r="AE219"/>
      <c r="AF219"/>
      <c r="AG219"/>
      <c r="AH219"/>
      <c r="BT219" s="2"/>
      <c r="BU219" s="3"/>
      <c r="BV219" s="3"/>
      <c r="BW219" s="3"/>
      <c r="BX219" s="3"/>
    </row>
    <row r="220" spans="1:76" ht="15">
      <c r="A220"/>
      <c r="J220"/>
      <c r="AA220"/>
      <c r="AB220"/>
      <c r="AC220"/>
      <c r="AD220"/>
      <c r="AE220"/>
      <c r="AF220"/>
      <c r="AG220"/>
      <c r="AH220"/>
      <c r="BT220" s="2"/>
      <c r="BU220" s="3"/>
      <c r="BV220" s="3"/>
      <c r="BW220" s="3"/>
      <c r="BX220" s="3"/>
    </row>
    <row r="221" spans="1:76" ht="15">
      <c r="A221"/>
      <c r="J221"/>
      <c r="AA221"/>
      <c r="AB221"/>
      <c r="AC221"/>
      <c r="AD221"/>
      <c r="AE221"/>
      <c r="AF221"/>
      <c r="AG221"/>
      <c r="AH221"/>
      <c r="BT221" s="2"/>
      <c r="BU221" s="3"/>
      <c r="BV221" s="3"/>
      <c r="BW221" s="3"/>
      <c r="BX221" s="3"/>
    </row>
    <row r="222" spans="1:76" ht="15">
      <c r="A222"/>
      <c r="J222"/>
      <c r="AA222"/>
      <c r="AB222"/>
      <c r="AC222"/>
      <c r="AD222"/>
      <c r="AE222"/>
      <c r="AF222"/>
      <c r="AG222"/>
      <c r="AH222"/>
      <c r="BT222" s="2"/>
      <c r="BU222" s="3"/>
      <c r="BV222" s="3"/>
      <c r="BW222" s="3"/>
      <c r="BX222" s="3"/>
    </row>
    <row r="223" spans="1:76" ht="15">
      <c r="A223"/>
      <c r="J223"/>
      <c r="AA223"/>
      <c r="AB223"/>
      <c r="AC223"/>
      <c r="AD223"/>
      <c r="AE223"/>
      <c r="AF223"/>
      <c r="AG223"/>
      <c r="AH223"/>
      <c r="BT223" s="2"/>
      <c r="BU223" s="3"/>
      <c r="BV223" s="3"/>
      <c r="BW223" s="3"/>
      <c r="BX223" s="3"/>
    </row>
    <row r="224" spans="1:76" ht="15">
      <c r="A224"/>
      <c r="J224"/>
      <c r="AA224"/>
      <c r="AB224"/>
      <c r="AC224"/>
      <c r="AD224"/>
      <c r="AE224"/>
      <c r="AF224"/>
      <c r="AG224"/>
      <c r="AH224"/>
      <c r="BT224" s="2"/>
      <c r="BU224" s="3"/>
      <c r="BV224" s="3"/>
      <c r="BW224" s="3"/>
      <c r="BX224" s="3"/>
    </row>
    <row r="225" spans="1:76" ht="15">
      <c r="A225"/>
      <c r="J225"/>
      <c r="AA225"/>
      <c r="AB225"/>
      <c r="AC225"/>
      <c r="AD225"/>
      <c r="AE225"/>
      <c r="AF225"/>
      <c r="AG225"/>
      <c r="AH225"/>
      <c r="BT225" s="2"/>
      <c r="BU225" s="3"/>
      <c r="BV225" s="3"/>
      <c r="BW225" s="3"/>
      <c r="BX225" s="3"/>
    </row>
    <row r="226" spans="1:76" ht="15">
      <c r="A226"/>
      <c r="J226"/>
      <c r="AA226"/>
      <c r="AB226"/>
      <c r="AC226"/>
      <c r="AD226"/>
      <c r="AE226"/>
      <c r="AF226"/>
      <c r="AG226"/>
      <c r="AH226"/>
      <c r="BT226" s="2"/>
      <c r="BU226" s="3"/>
      <c r="BV226" s="3"/>
      <c r="BW226" s="3"/>
      <c r="BX226" s="3"/>
    </row>
    <row r="227" spans="1:76" ht="15">
      <c r="A227"/>
      <c r="J227"/>
      <c r="AA227"/>
      <c r="AB227"/>
      <c r="AC227"/>
      <c r="AD227"/>
      <c r="AE227"/>
      <c r="AF227"/>
      <c r="AG227"/>
      <c r="AH227"/>
      <c r="BT227" s="2"/>
      <c r="BU227" s="3"/>
      <c r="BV227" s="3"/>
      <c r="BW227" s="3"/>
      <c r="BX227" s="3"/>
    </row>
    <row r="228" spans="1:76" ht="15">
      <c r="A228"/>
      <c r="J228"/>
      <c r="AA228"/>
      <c r="AB228"/>
      <c r="AC228"/>
      <c r="AD228"/>
      <c r="AE228"/>
      <c r="AF228"/>
      <c r="AG228"/>
      <c r="AH228"/>
      <c r="BT228" s="2"/>
      <c r="BU228" s="3"/>
      <c r="BV228" s="3"/>
      <c r="BW228" s="3"/>
      <c r="BX228" s="3"/>
    </row>
    <row r="229" spans="1:76" ht="15">
      <c r="A229"/>
      <c r="J229"/>
      <c r="AA229"/>
      <c r="AB229"/>
      <c r="AC229"/>
      <c r="AD229"/>
      <c r="AE229"/>
      <c r="AF229"/>
      <c r="AG229"/>
      <c r="AH229"/>
      <c r="BT229" s="2"/>
      <c r="BU229" s="3"/>
      <c r="BV229" s="3"/>
      <c r="BW229" s="3"/>
      <c r="BX229" s="3"/>
    </row>
    <row r="230" spans="1:76" ht="15">
      <c r="A230"/>
      <c r="J230"/>
      <c r="AA230"/>
      <c r="AB230"/>
      <c r="AC230"/>
      <c r="AD230"/>
      <c r="AE230"/>
      <c r="AF230"/>
      <c r="AG230"/>
      <c r="AH230"/>
      <c r="BT230" s="2"/>
      <c r="BU230" s="3"/>
      <c r="BV230" s="3"/>
      <c r="BW230" s="3"/>
      <c r="BX230" s="3"/>
    </row>
    <row r="231" spans="1:76" ht="15">
      <c r="A231"/>
      <c r="J231"/>
      <c r="AA231"/>
      <c r="AB231"/>
      <c r="AC231"/>
      <c r="AD231"/>
      <c r="AE231"/>
      <c r="AF231"/>
      <c r="AG231"/>
      <c r="AH231"/>
      <c r="BT231" s="2"/>
      <c r="BU231" s="3"/>
      <c r="BV231" s="3"/>
      <c r="BW231" s="3"/>
      <c r="BX231" s="3"/>
    </row>
    <row r="232" spans="1:76" ht="15">
      <c r="A232"/>
      <c r="J232"/>
      <c r="AA232"/>
      <c r="AB232"/>
      <c r="AC232"/>
      <c r="AD232"/>
      <c r="AE232"/>
      <c r="AF232"/>
      <c r="AG232"/>
      <c r="AH232"/>
      <c r="BT232" s="2"/>
      <c r="BU232" s="3"/>
      <c r="BV232" s="3"/>
      <c r="BW232" s="3"/>
      <c r="BX232" s="3"/>
    </row>
    <row r="233" spans="1:76" ht="15">
      <c r="A233"/>
      <c r="J233"/>
      <c r="AA233"/>
      <c r="AB233"/>
      <c r="AC233"/>
      <c r="AD233"/>
      <c r="AE233"/>
      <c r="AF233"/>
      <c r="AG233"/>
      <c r="AH233"/>
      <c r="BT233" s="2"/>
      <c r="BU233" s="3"/>
      <c r="BV233" s="3"/>
      <c r="BW233" s="3"/>
      <c r="BX233" s="3"/>
    </row>
    <row r="234" spans="1:76" ht="15">
      <c r="A234"/>
      <c r="J234"/>
      <c r="AA234"/>
      <c r="AB234"/>
      <c r="AC234"/>
      <c r="AD234"/>
      <c r="AE234"/>
      <c r="AF234"/>
      <c r="AG234"/>
      <c r="AH234"/>
      <c r="BT234" s="2"/>
      <c r="BU234" s="3"/>
      <c r="BV234" s="3"/>
      <c r="BW234" s="3"/>
      <c r="BX234" s="3"/>
    </row>
    <row r="235" spans="1:76" ht="15">
      <c r="A235"/>
      <c r="J235"/>
      <c r="AA235"/>
      <c r="AB235"/>
      <c r="AC235"/>
      <c r="AD235"/>
      <c r="AE235"/>
      <c r="AF235"/>
      <c r="AG235"/>
      <c r="AH235"/>
      <c r="BT235" s="2"/>
      <c r="BU235" s="3"/>
      <c r="BV235" s="3"/>
      <c r="BW235" s="3"/>
      <c r="BX235" s="3"/>
    </row>
    <row r="236" spans="1:76" ht="15">
      <c r="A236"/>
      <c r="J236"/>
      <c r="AA236"/>
      <c r="AB236"/>
      <c r="AC236"/>
      <c r="AD236"/>
      <c r="AE236"/>
      <c r="AF236"/>
      <c r="AG236"/>
      <c r="AH236"/>
      <c r="BT236" s="2"/>
      <c r="BU236" s="3"/>
      <c r="BV236" s="3"/>
      <c r="BW236" s="3"/>
      <c r="BX236" s="3"/>
    </row>
    <row r="237" spans="1:76" ht="15">
      <c r="A237"/>
      <c r="J237"/>
      <c r="AA237"/>
      <c r="AB237"/>
      <c r="AC237"/>
      <c r="AD237"/>
      <c r="AE237"/>
      <c r="AF237"/>
      <c r="AG237"/>
      <c r="AH237"/>
      <c r="BT237" s="2"/>
      <c r="BU237" s="3"/>
      <c r="BV237" s="3"/>
      <c r="BW237" s="3"/>
      <c r="BX237" s="3"/>
    </row>
    <row r="238" spans="1:76" ht="15">
      <c r="A238"/>
      <c r="J238"/>
      <c r="AA238"/>
      <c r="AB238"/>
      <c r="AC238"/>
      <c r="AD238"/>
      <c r="AE238"/>
      <c r="AF238"/>
      <c r="AG238"/>
      <c r="AH238"/>
      <c r="BT238" s="2"/>
      <c r="BU238" s="3"/>
      <c r="BV238" s="3"/>
      <c r="BW238" s="3"/>
      <c r="BX238" s="3"/>
    </row>
    <row r="239" spans="1:76" ht="15">
      <c r="A239"/>
      <c r="J239"/>
      <c r="AA239"/>
      <c r="AB239"/>
      <c r="AC239"/>
      <c r="AD239"/>
      <c r="AE239"/>
      <c r="AF239"/>
      <c r="AG239"/>
      <c r="AH239"/>
      <c r="BT239" s="2"/>
      <c r="BU239" s="3"/>
      <c r="BV239" s="3"/>
      <c r="BW239" s="3"/>
      <c r="BX239" s="3"/>
    </row>
    <row r="240" spans="1:76" ht="15">
      <c r="A240"/>
      <c r="J240"/>
      <c r="AA240"/>
      <c r="AB240"/>
      <c r="AC240"/>
      <c r="AD240"/>
      <c r="AE240"/>
      <c r="AF240"/>
      <c r="AG240"/>
      <c r="AH240"/>
      <c r="BT240" s="2"/>
      <c r="BU240" s="3"/>
      <c r="BV240" s="3"/>
      <c r="BW240" s="3"/>
      <c r="BX240" s="3"/>
    </row>
    <row r="241" spans="1:76" ht="15">
      <c r="A241"/>
      <c r="J241"/>
      <c r="AA241"/>
      <c r="AB241"/>
      <c r="AC241"/>
      <c r="AD241"/>
      <c r="AE241"/>
      <c r="AF241"/>
      <c r="AG241"/>
      <c r="AH241"/>
      <c r="BT241" s="2"/>
      <c r="BU241" s="3"/>
      <c r="BV241" s="3"/>
      <c r="BW241" s="3"/>
      <c r="BX241" s="3"/>
    </row>
    <row r="242" spans="1:76" ht="15">
      <c r="A242"/>
      <c r="J242"/>
      <c r="AA242"/>
      <c r="AB242"/>
      <c r="AC242"/>
      <c r="AD242"/>
      <c r="AE242"/>
      <c r="AF242"/>
      <c r="AG242"/>
      <c r="AH242"/>
      <c r="BT242" s="2"/>
      <c r="BU242" s="3"/>
      <c r="BV242" s="3"/>
      <c r="BW242" s="3"/>
      <c r="BX242" s="3"/>
    </row>
    <row r="243" spans="1:76" ht="15">
      <c r="A243"/>
      <c r="J243"/>
      <c r="AA243"/>
      <c r="AB243"/>
      <c r="AC243"/>
      <c r="AD243"/>
      <c r="AE243"/>
      <c r="AF243"/>
      <c r="AG243"/>
      <c r="AH243"/>
      <c r="BT243" s="2"/>
      <c r="BU243" s="3"/>
      <c r="BV243" s="3"/>
      <c r="BW243" s="3"/>
      <c r="BX243" s="3"/>
    </row>
    <row r="244" spans="1:76" ht="15">
      <c r="A244"/>
      <c r="J244"/>
      <c r="AA244"/>
      <c r="AB244"/>
      <c r="AC244"/>
      <c r="AD244"/>
      <c r="AE244"/>
      <c r="AF244"/>
      <c r="AG244"/>
      <c r="AH244"/>
      <c r="BT244" s="2"/>
      <c r="BU244" s="3"/>
      <c r="BV244" s="3"/>
      <c r="BW244" s="3"/>
      <c r="BX244" s="3"/>
    </row>
    <row r="245" spans="1:76" ht="15">
      <c r="A245"/>
      <c r="J245"/>
      <c r="AA245"/>
      <c r="AB245"/>
      <c r="AC245"/>
      <c r="AD245"/>
      <c r="AE245"/>
      <c r="AF245"/>
      <c r="AG245"/>
      <c r="AH245"/>
      <c r="BT245" s="2"/>
      <c r="BU245" s="3"/>
      <c r="BV245" s="3"/>
      <c r="BW245" s="3"/>
      <c r="BX245" s="3"/>
    </row>
    <row r="246" spans="1:76" ht="15">
      <c r="A246"/>
      <c r="J246"/>
      <c r="AA246"/>
      <c r="AB246"/>
      <c r="AC246"/>
      <c r="AD246"/>
      <c r="AE246"/>
      <c r="AF246"/>
      <c r="AG246"/>
      <c r="AH246"/>
      <c r="BT246" s="2"/>
      <c r="BU246" s="3"/>
      <c r="BV246" s="3"/>
      <c r="BW246" s="3"/>
      <c r="BX246" s="3"/>
    </row>
    <row r="247" spans="1:76" ht="15">
      <c r="A247"/>
      <c r="J247"/>
      <c r="AA247"/>
      <c r="AB247"/>
      <c r="AC247"/>
      <c r="AD247"/>
      <c r="AE247"/>
      <c r="AF247"/>
      <c r="AG247"/>
      <c r="AH247"/>
      <c r="BT247" s="2"/>
      <c r="BU247" s="3"/>
      <c r="BV247" s="3"/>
      <c r="BW247" s="3"/>
      <c r="BX247" s="3"/>
    </row>
    <row r="248" spans="1:76" ht="15">
      <c r="A248"/>
      <c r="J248"/>
      <c r="AA248"/>
      <c r="AB248"/>
      <c r="AC248"/>
      <c r="AD248"/>
      <c r="AE248"/>
      <c r="AF248"/>
      <c r="AG248"/>
      <c r="AH248"/>
      <c r="BT248" s="2"/>
      <c r="BU248" s="3"/>
      <c r="BV248" s="3"/>
      <c r="BW248" s="3"/>
      <c r="BX248" s="3"/>
    </row>
    <row r="249" spans="1:76" ht="15">
      <c r="A249"/>
      <c r="J249"/>
      <c r="AA249"/>
      <c r="AB249"/>
      <c r="AC249"/>
      <c r="AD249"/>
      <c r="AE249"/>
      <c r="AF249"/>
      <c r="AG249"/>
      <c r="AH249"/>
      <c r="BT249" s="2"/>
      <c r="BU249" s="3"/>
      <c r="BV249" s="3"/>
      <c r="BW249" s="3"/>
      <c r="BX249" s="3"/>
    </row>
    <row r="250" spans="1:76" ht="15">
      <c r="A250"/>
      <c r="J250"/>
      <c r="AA250"/>
      <c r="AB250"/>
      <c r="AC250"/>
      <c r="AD250"/>
      <c r="AE250"/>
      <c r="AF250"/>
      <c r="AG250"/>
      <c r="AH250"/>
      <c r="BT250" s="2"/>
      <c r="BU250" s="3"/>
      <c r="BV250" s="3"/>
      <c r="BW250" s="3"/>
      <c r="BX250" s="3"/>
    </row>
    <row r="251" spans="1:76" ht="15">
      <c r="A251"/>
      <c r="J251"/>
      <c r="AA251"/>
      <c r="AB251"/>
      <c r="AC251"/>
      <c r="AD251"/>
      <c r="AE251"/>
      <c r="AF251"/>
      <c r="AG251"/>
      <c r="AH251"/>
      <c r="BT251" s="2"/>
      <c r="BU251" s="3"/>
      <c r="BV251" s="3"/>
      <c r="BW251" s="3"/>
      <c r="BX251" s="3"/>
    </row>
    <row r="252" spans="1:76" ht="15">
      <c r="A252"/>
      <c r="J252"/>
      <c r="AA252"/>
      <c r="AB252"/>
      <c r="AC252"/>
      <c r="AD252"/>
      <c r="AE252"/>
      <c r="AF252"/>
      <c r="AG252"/>
      <c r="AH252"/>
      <c r="BT252" s="2"/>
      <c r="BU252" s="3"/>
      <c r="BV252" s="3"/>
      <c r="BW252" s="3"/>
      <c r="BX252" s="3"/>
    </row>
    <row r="253" spans="1:76" ht="15">
      <c r="A253"/>
      <c r="J253"/>
      <c r="AA253"/>
      <c r="AB253"/>
      <c r="AC253"/>
      <c r="AD253"/>
      <c r="AE253"/>
      <c r="AF253"/>
      <c r="AG253"/>
      <c r="AH253"/>
      <c r="BT253" s="2"/>
      <c r="BU253" s="3"/>
      <c r="BV253" s="3"/>
      <c r="BW253" s="3"/>
      <c r="BX253" s="3"/>
    </row>
    <row r="254" spans="1:76" ht="15">
      <c r="A254"/>
      <c r="J254"/>
      <c r="AA254"/>
      <c r="AB254"/>
      <c r="AC254"/>
      <c r="AD254"/>
      <c r="AE254"/>
      <c r="AF254"/>
      <c r="AG254"/>
      <c r="AH254"/>
      <c r="BT254" s="2"/>
      <c r="BU254" s="3"/>
      <c r="BV254" s="3"/>
      <c r="BW254" s="3"/>
      <c r="BX254" s="3"/>
    </row>
    <row r="255" spans="1:76" ht="15">
      <c r="A255"/>
      <c r="J255"/>
      <c r="AA255"/>
      <c r="AB255"/>
      <c r="AC255"/>
      <c r="AD255"/>
      <c r="AE255"/>
      <c r="AF255"/>
      <c r="AG255"/>
      <c r="AH255"/>
      <c r="BT255" s="2"/>
      <c r="BU255" s="3"/>
      <c r="BV255" s="3"/>
      <c r="BW255" s="3"/>
      <c r="BX255" s="3"/>
    </row>
    <row r="256" spans="1:76" ht="15">
      <c r="A256"/>
      <c r="J256"/>
      <c r="AA256"/>
      <c r="AB256"/>
      <c r="AC256"/>
      <c r="AD256"/>
      <c r="AE256"/>
      <c r="AF256"/>
      <c r="AG256"/>
      <c r="AH256"/>
      <c r="BT256" s="2"/>
      <c r="BU256" s="3"/>
      <c r="BV256" s="3"/>
      <c r="BW256" s="3"/>
      <c r="BX256" s="3"/>
    </row>
    <row r="257" spans="1:76" ht="15">
      <c r="A257"/>
      <c r="J257"/>
      <c r="AA257"/>
      <c r="AB257"/>
      <c r="AC257"/>
      <c r="AD257"/>
      <c r="AE257"/>
      <c r="AF257"/>
      <c r="AG257"/>
      <c r="AH257"/>
      <c r="BT257" s="2"/>
      <c r="BU257" s="3"/>
      <c r="BV257" s="3"/>
      <c r="BW257" s="3"/>
      <c r="BX257" s="3"/>
    </row>
    <row r="258" spans="1:76" ht="15">
      <c r="A258"/>
      <c r="J258"/>
      <c r="AA258"/>
      <c r="AB258"/>
      <c r="AC258"/>
      <c r="AD258"/>
      <c r="AE258"/>
      <c r="AF258"/>
      <c r="AG258"/>
      <c r="AH258"/>
      <c r="BT258" s="2"/>
      <c r="BU258" s="3"/>
      <c r="BV258" s="3"/>
      <c r="BW258" s="3"/>
      <c r="BX258" s="3"/>
    </row>
    <row r="259" spans="1:76" ht="15">
      <c r="A259"/>
      <c r="J259"/>
      <c r="AA259"/>
      <c r="AB259"/>
      <c r="AC259"/>
      <c r="AD259"/>
      <c r="AE259"/>
      <c r="AF259"/>
      <c r="AG259"/>
      <c r="AH259"/>
      <c r="BT259" s="2"/>
      <c r="BU259" s="3"/>
      <c r="BV259" s="3"/>
      <c r="BW259" s="3"/>
      <c r="BX259" s="3"/>
    </row>
    <row r="260" spans="1:34" ht="15">
      <c r="A260"/>
      <c r="J260"/>
      <c r="AA260"/>
      <c r="AB260"/>
      <c r="AC260"/>
      <c r="AD260"/>
      <c r="AE260"/>
      <c r="AF260"/>
      <c r="AG260"/>
      <c r="AH260"/>
    </row>
    <row r="261" spans="1:34" ht="15">
      <c r="A261"/>
      <c r="J261"/>
      <c r="AA261"/>
      <c r="AB261"/>
      <c r="AC261"/>
      <c r="AD261"/>
      <c r="AE261"/>
      <c r="AF261"/>
      <c r="AG261"/>
      <c r="AH261"/>
    </row>
    <row r="262" spans="1:34" ht="15">
      <c r="A262"/>
      <c r="J262"/>
      <c r="AA262"/>
      <c r="AB262"/>
      <c r="AC262"/>
      <c r="AD262"/>
      <c r="AE262"/>
      <c r="AF262"/>
      <c r="AG262"/>
      <c r="AH262"/>
    </row>
    <row r="263" spans="1:34" ht="15">
      <c r="A263"/>
      <c r="J263"/>
      <c r="AA263"/>
      <c r="AB263"/>
      <c r="AC263"/>
      <c r="AD263"/>
      <c r="AE263"/>
      <c r="AF263"/>
      <c r="AG263"/>
      <c r="AH263"/>
    </row>
    <row r="264" spans="1:34" ht="15">
      <c r="A264"/>
      <c r="J264"/>
      <c r="AA264"/>
      <c r="AB264"/>
      <c r="AC264"/>
      <c r="AD264"/>
      <c r="AE264"/>
      <c r="AF264"/>
      <c r="AG264"/>
      <c r="AH264"/>
    </row>
    <row r="265" spans="1:34" ht="15">
      <c r="A265"/>
      <c r="J265"/>
      <c r="AA265"/>
      <c r="AB265"/>
      <c r="AC265"/>
      <c r="AD265"/>
      <c r="AE265"/>
      <c r="AF265"/>
      <c r="AG265"/>
      <c r="AH265"/>
    </row>
    <row r="266" spans="1:34" ht="15">
      <c r="A266"/>
      <c r="J266"/>
      <c r="AA266"/>
      <c r="AB266"/>
      <c r="AC266"/>
      <c r="AD266"/>
      <c r="AE266"/>
      <c r="AF266"/>
      <c r="AG266"/>
      <c r="AH266"/>
    </row>
    <row r="267" spans="1:34" ht="15">
      <c r="A267"/>
      <c r="J267"/>
      <c r="AA267"/>
      <c r="AB267"/>
      <c r="AC267"/>
      <c r="AD267"/>
      <c r="AE267"/>
      <c r="AF267"/>
      <c r="AG267"/>
      <c r="AH267"/>
    </row>
    <row r="268" spans="1:34" ht="15">
      <c r="A268"/>
      <c r="J268"/>
      <c r="AA268"/>
      <c r="AB268"/>
      <c r="AC268"/>
      <c r="AD268"/>
      <c r="AE268"/>
      <c r="AF268"/>
      <c r="AG268"/>
      <c r="AH268"/>
    </row>
    <row r="269" spans="1:34" ht="15">
      <c r="A269"/>
      <c r="J269"/>
      <c r="AA269"/>
      <c r="AB269"/>
      <c r="AC269"/>
      <c r="AD269"/>
      <c r="AE269"/>
      <c r="AF269"/>
      <c r="AG269"/>
      <c r="AH269"/>
    </row>
    <row r="270" spans="1:34" ht="15">
      <c r="A270"/>
      <c r="J270"/>
      <c r="AA270"/>
      <c r="AB270"/>
      <c r="AC270"/>
      <c r="AD270"/>
      <c r="AE270"/>
      <c r="AF270"/>
      <c r="AG270"/>
      <c r="AH270"/>
    </row>
    <row r="271" spans="1:34" ht="15">
      <c r="A271"/>
      <c r="J271"/>
      <c r="AA271"/>
      <c r="AB271"/>
      <c r="AC271"/>
      <c r="AD271"/>
      <c r="AE271"/>
      <c r="AF271"/>
      <c r="AG271"/>
      <c r="AH271"/>
    </row>
    <row r="272" spans="1:34" ht="15">
      <c r="A272"/>
      <c r="J272"/>
      <c r="AA272"/>
      <c r="AB272"/>
      <c r="AC272"/>
      <c r="AD272"/>
      <c r="AE272"/>
      <c r="AF272"/>
      <c r="AG272"/>
      <c r="AH272"/>
    </row>
    <row r="273" spans="1:34" ht="15">
      <c r="A273"/>
      <c r="J273"/>
      <c r="AA273"/>
      <c r="AB273"/>
      <c r="AC273"/>
      <c r="AD273"/>
      <c r="AE273"/>
      <c r="AF273"/>
      <c r="AG273"/>
      <c r="AH273"/>
    </row>
    <row r="274" spans="1:34" ht="15">
      <c r="A274"/>
      <c r="J274"/>
      <c r="AA274"/>
      <c r="AB274"/>
      <c r="AC274"/>
      <c r="AD274"/>
      <c r="AE274"/>
      <c r="AF274"/>
      <c r="AG274"/>
      <c r="AH274"/>
    </row>
    <row r="275" spans="1:34" ht="15">
      <c r="A275"/>
      <c r="J275"/>
      <c r="AA275"/>
      <c r="AB275"/>
      <c r="AC275"/>
      <c r="AD275"/>
      <c r="AE275"/>
      <c r="AF275"/>
      <c r="AG275"/>
      <c r="AH275"/>
    </row>
    <row r="276" spans="1:34" ht="15">
      <c r="A276"/>
      <c r="J276"/>
      <c r="AA276"/>
      <c r="AB276"/>
      <c r="AC276"/>
      <c r="AD276"/>
      <c r="AE276"/>
      <c r="AF276"/>
      <c r="AG276"/>
      <c r="AH276"/>
    </row>
    <row r="277" spans="1:34" ht="15">
      <c r="A277"/>
      <c r="J277"/>
      <c r="AA277"/>
      <c r="AB277"/>
      <c r="AC277"/>
      <c r="AD277"/>
      <c r="AE277"/>
      <c r="AF277"/>
      <c r="AG277"/>
      <c r="AH277"/>
    </row>
    <row r="278" spans="1:34" ht="15">
      <c r="A278"/>
      <c r="J278"/>
      <c r="AA278"/>
      <c r="AB278"/>
      <c r="AC278"/>
      <c r="AD278"/>
      <c r="AE278"/>
      <c r="AF278"/>
      <c r="AG278"/>
      <c r="AH278"/>
    </row>
    <row r="279" spans="1:34" ht="15">
      <c r="A279"/>
      <c r="J279"/>
      <c r="AA279"/>
      <c r="AB279"/>
      <c r="AC279"/>
      <c r="AD279"/>
      <c r="AE279"/>
      <c r="AF279"/>
      <c r="AG279"/>
      <c r="AH279"/>
    </row>
    <row r="280" spans="1:34" ht="15">
      <c r="A280"/>
      <c r="J280"/>
      <c r="AA280"/>
      <c r="AB280"/>
      <c r="AC280"/>
      <c r="AD280"/>
      <c r="AE280"/>
      <c r="AF280"/>
      <c r="AG280"/>
      <c r="AH280"/>
    </row>
    <row r="281" spans="1:34" ht="15">
      <c r="A281"/>
      <c r="J281"/>
      <c r="AA281"/>
      <c r="AB281"/>
      <c r="AC281"/>
      <c r="AD281"/>
      <c r="AE281"/>
      <c r="AF281"/>
      <c r="AG281"/>
      <c r="AH281"/>
    </row>
    <row r="282" spans="1:34" ht="15">
      <c r="A282"/>
      <c r="J282"/>
      <c r="AA282"/>
      <c r="AB282"/>
      <c r="AC282"/>
      <c r="AD282"/>
      <c r="AE282"/>
      <c r="AF282"/>
      <c r="AG282"/>
      <c r="AH282"/>
    </row>
    <row r="283" spans="1:34" ht="15">
      <c r="A283"/>
      <c r="J283"/>
      <c r="AA283"/>
      <c r="AB283"/>
      <c r="AC283"/>
      <c r="AD283"/>
      <c r="AE283"/>
      <c r="AF283"/>
      <c r="AG283"/>
      <c r="AH283"/>
    </row>
    <row r="284" spans="1:34" ht="15">
      <c r="A284"/>
      <c r="J284"/>
      <c r="AA284"/>
      <c r="AB284"/>
      <c r="AC284"/>
      <c r="AD284"/>
      <c r="AE284"/>
      <c r="AF284"/>
      <c r="AG284"/>
      <c r="AH28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3" r:id="rId1" display="http://t.co/M9SWtE39KN"/>
    <hyperlink ref="AL4" r:id="rId2" display="https://t.co/ZdQo9bNfEs"/>
    <hyperlink ref="AL5" r:id="rId3" display="https://t.co/UWrodKaQLd"/>
    <hyperlink ref="AL8" r:id="rId4" display="https://t.co/nA2gSqPgC8"/>
    <hyperlink ref="AL10" r:id="rId5" display="https://t.co/8HAfUkD3lk"/>
    <hyperlink ref="AL11" r:id="rId6" display="https://t.co/BXMTBgSRHk"/>
    <hyperlink ref="AL13" r:id="rId7" display="http://t.co/7tyEm2bWZO"/>
    <hyperlink ref="AL14" r:id="rId8" display="https://t.co/NZRN47zNyC"/>
    <hyperlink ref="AL16" r:id="rId9" display="http://t.co/WqJXRafMGI"/>
    <hyperlink ref="AL17" r:id="rId10" display="https://t.co/kH1gy7tCID"/>
    <hyperlink ref="AL19" r:id="rId11" display="https://t.co/S0K7PqMx9v"/>
    <hyperlink ref="AL20" r:id="rId12" display="https://t.co/q3mDRo7zX3"/>
    <hyperlink ref="AL21" r:id="rId13" display="https://t.co/CqrJfitILM"/>
    <hyperlink ref="AL22" r:id="rId14" display="https://t.co/Zhyf9cQipz"/>
    <hyperlink ref="AL26" r:id="rId15" display="https://t.co/WqJXRafeRa"/>
    <hyperlink ref="AL27" r:id="rId16" display="https://t.co/SchIebDif9"/>
    <hyperlink ref="AL28" r:id="rId17" display="https://t.co/UBOio0VEqZ"/>
    <hyperlink ref="AL29" r:id="rId18" display="https://t.co/6Spi7u6BQl"/>
    <hyperlink ref="AL30" r:id="rId19" display="https://t.co/F048kOco4b"/>
    <hyperlink ref="AL31" r:id="rId20" display="https://t.co/mA5GAdSEzZ"/>
    <hyperlink ref="AL32" r:id="rId21" display="http://t.co/d7hBNekdUq"/>
    <hyperlink ref="AL33" r:id="rId22" display="https://t.co/NfoMJJHTtl"/>
    <hyperlink ref="AL36" r:id="rId23" display="https://t.co/6Yn8TCd0KZ"/>
    <hyperlink ref="AL37" r:id="rId24" display="https://t.co/mQZdQOrCAe"/>
    <hyperlink ref="AL38" r:id="rId25" display="https://t.co/8QerwBA5PJ"/>
    <hyperlink ref="AO4" r:id="rId26" display="https://pbs.twimg.com/profile_banners/56366858/1479122559"/>
    <hyperlink ref="AO5" r:id="rId27" display="https://pbs.twimg.com/profile_banners/55448837/1555627842"/>
    <hyperlink ref="AO6" r:id="rId28" display="https://pbs.twimg.com/profile_banners/246951711/1485288052"/>
    <hyperlink ref="AO7" r:id="rId29" display="https://pbs.twimg.com/profile_banners/987423597324103680/1528061353"/>
    <hyperlink ref="AO8" r:id="rId30" display="https://pbs.twimg.com/profile_banners/558091832/1522083865"/>
    <hyperlink ref="AO9" r:id="rId31" display="https://pbs.twimg.com/profile_banners/1666499978/1400604660"/>
    <hyperlink ref="AO10" r:id="rId32" display="https://pbs.twimg.com/profile_banners/1274404952/1570985441"/>
    <hyperlink ref="AO11" r:id="rId33" display="https://pbs.twimg.com/profile_banners/859771153321259009/1526588492"/>
    <hyperlink ref="AO12" r:id="rId34" display="https://pbs.twimg.com/profile_banners/1536569971/1495438188"/>
    <hyperlink ref="AO13" r:id="rId35" display="https://pbs.twimg.com/profile_banners/34904126/1348772653"/>
    <hyperlink ref="AO14" r:id="rId36" display="https://pbs.twimg.com/profile_banners/3346395670/1573480736"/>
    <hyperlink ref="AO15" r:id="rId37" display="https://pbs.twimg.com/profile_banners/890261403793281025/1501090472"/>
    <hyperlink ref="AO16" r:id="rId38" display="https://pbs.twimg.com/profile_banners/14908181/1566203432"/>
    <hyperlink ref="AO17" r:id="rId39" display="https://pbs.twimg.com/profile_banners/159626527/1513897848"/>
    <hyperlink ref="AO18" r:id="rId40" display="https://pbs.twimg.com/profile_banners/54259070/1564322209"/>
    <hyperlink ref="AO19" r:id="rId41" display="https://pbs.twimg.com/profile_banners/3311856665/1573236062"/>
    <hyperlink ref="AO20" r:id="rId42" display="https://pbs.twimg.com/profile_banners/974590030445514753/1524842205"/>
    <hyperlink ref="AO21" r:id="rId43" display="https://pbs.twimg.com/profile_banners/1059747227755864064/1541512939"/>
    <hyperlink ref="AO22" r:id="rId44" display="https://pbs.twimg.com/profile_banners/3678721937/1573167406"/>
    <hyperlink ref="AO23" r:id="rId45" display="https://pbs.twimg.com/profile_banners/22756431/1407749591"/>
    <hyperlink ref="AO24" r:id="rId46" display="https://pbs.twimg.com/profile_banners/249686528/1448008572"/>
    <hyperlink ref="AO25" r:id="rId47" display="https://pbs.twimg.com/profile_banners/3086163993/1438795379"/>
    <hyperlink ref="AO26" r:id="rId48" display="https://pbs.twimg.com/profile_banners/204746761/1569449971"/>
    <hyperlink ref="AO27" r:id="rId49" display="https://pbs.twimg.com/profile_banners/20992039/1568717070"/>
    <hyperlink ref="AO28" r:id="rId50" display="https://pbs.twimg.com/profile_banners/4074758303/1446205340"/>
    <hyperlink ref="AO29" r:id="rId51" display="https://pbs.twimg.com/profile_banners/20133813/1451845144"/>
    <hyperlink ref="AO30" r:id="rId52" display="https://pbs.twimg.com/profile_banners/231750350/1388520591"/>
    <hyperlink ref="AO31" r:id="rId53" display="https://pbs.twimg.com/profile_banners/245499504/1573054971"/>
    <hyperlink ref="AO32" r:id="rId54" display="https://pbs.twimg.com/profile_banners/41210876/1570791245"/>
    <hyperlink ref="AO33" r:id="rId55" display="https://pbs.twimg.com/profile_banners/212935959/1566481571"/>
    <hyperlink ref="AO34" r:id="rId56" display="https://pbs.twimg.com/profile_banners/20172991/1531326091"/>
    <hyperlink ref="AO35" r:id="rId57" display="https://pbs.twimg.com/profile_banners/559593264/1372658744"/>
    <hyperlink ref="AO36" r:id="rId58" display="https://pbs.twimg.com/profile_banners/784101598691745792/1475951553"/>
    <hyperlink ref="AO37" r:id="rId59" display="https://pbs.twimg.com/profile_banners/19968678/1568647447"/>
    <hyperlink ref="AO38" r:id="rId60" display="https://pbs.twimg.com/profile_banners/263182459/1460110373"/>
    <hyperlink ref="AU3" r:id="rId61" display="http://abs.twimg.com/images/themes/theme5/bg.gif"/>
    <hyperlink ref="AU4" r:id="rId62" display="http://abs.twimg.com/images/themes/theme5/bg.gif"/>
    <hyperlink ref="AU5" r:id="rId63" display="http://abs.twimg.com/images/themes/theme1/bg.png"/>
    <hyperlink ref="AU6" r:id="rId64" display="http://abs.twimg.com/images/themes/theme19/bg.gif"/>
    <hyperlink ref="AU8" r:id="rId65" display="http://abs.twimg.com/images/themes/theme10/bg.gif"/>
    <hyperlink ref="AU9" r:id="rId66" display="http://abs.twimg.com/images/themes/theme1/bg.png"/>
    <hyperlink ref="AU10" r:id="rId67" display="http://abs.twimg.com/images/themes/theme1/bg.png"/>
    <hyperlink ref="AU12" r:id="rId68" display="http://abs.twimg.com/images/themes/theme1/bg.png"/>
    <hyperlink ref="AU13" r:id="rId69" display="http://abs.twimg.com/images/themes/theme4/bg.gif"/>
    <hyperlink ref="AU14" r:id="rId70" display="http://abs.twimg.com/images/themes/theme1/bg.png"/>
    <hyperlink ref="AU16" r:id="rId71" display="http://abs.twimg.com/images/themes/theme14/bg.gif"/>
    <hyperlink ref="AU17" r:id="rId72" display="http://abs.twimg.com/images/themes/theme15/bg.png"/>
    <hyperlink ref="AU18" r:id="rId73" display="http://abs.twimg.com/images/themes/theme1/bg.png"/>
    <hyperlink ref="AU19" r:id="rId74" display="http://abs.twimg.com/images/themes/theme1/bg.png"/>
    <hyperlink ref="AU20" r:id="rId75" display="http://abs.twimg.com/images/themes/theme1/bg.png"/>
    <hyperlink ref="AU21" r:id="rId76" display="http://abs.twimg.com/images/themes/theme1/bg.png"/>
    <hyperlink ref="AU22" r:id="rId77" display="http://abs.twimg.com/images/themes/theme1/bg.png"/>
    <hyperlink ref="AU23" r:id="rId78" display="http://abs.twimg.com/images/themes/theme1/bg.png"/>
    <hyperlink ref="AU24" r:id="rId79" display="http://abs.twimg.com/images/themes/theme1/bg.png"/>
    <hyperlink ref="AU25" r:id="rId80" display="http://abs.twimg.com/images/themes/theme5/bg.gif"/>
    <hyperlink ref="AU26" r:id="rId81" display="http://abs.twimg.com/images/themes/theme10/bg.gif"/>
    <hyperlink ref="AU27" r:id="rId82" display="http://abs.twimg.com/images/themes/theme18/bg.gif"/>
    <hyperlink ref="AU28" r:id="rId83" display="http://abs.twimg.com/images/themes/theme1/bg.png"/>
    <hyperlink ref="AU29" r:id="rId84" display="http://abs.twimg.com/images/themes/theme11/bg.gif"/>
    <hyperlink ref="AU30" r:id="rId85" display="http://abs.twimg.com/images/themes/theme11/bg.gif"/>
    <hyperlink ref="AU31" r:id="rId86" display="http://abs.twimg.com/images/themes/theme15/bg.png"/>
    <hyperlink ref="AU32" r:id="rId87" display="http://abs.twimg.com/images/themes/theme1/bg.png"/>
    <hyperlink ref="AU33" r:id="rId88" display="http://abs.twimg.com/images/themes/theme1/bg.png"/>
    <hyperlink ref="AU34" r:id="rId89" display="http://abs.twimg.com/images/themes/theme1/bg.png"/>
    <hyperlink ref="AU35" r:id="rId90" display="http://abs.twimg.com/images/themes/theme13/bg.gif"/>
    <hyperlink ref="AU37" r:id="rId91" display="http://abs.twimg.com/images/themes/theme4/bg.gif"/>
    <hyperlink ref="AU38" r:id="rId92" display="http://abs.twimg.com/images/themes/theme1/bg.png"/>
    <hyperlink ref="AU39" r:id="rId93" display="http://abs.twimg.com/images/themes/theme1/bg.png"/>
    <hyperlink ref="F3" r:id="rId94" display="http://pbs.twimg.com/profile_images/1850681547/course_wordle_normal.PNG"/>
    <hyperlink ref="F4" r:id="rId95" display="http://pbs.twimg.com/profile_images/707234049144840195/oOSySzdy_normal.jpg"/>
    <hyperlink ref="F5" r:id="rId96" display="http://pbs.twimg.com/profile_images/753894560108011520/7h68mawt_normal.jpg"/>
    <hyperlink ref="F6" r:id="rId97" display="http://pbs.twimg.com/profile_images/915596670959783936/8Hysdkh__normal.jpg"/>
    <hyperlink ref="F7" r:id="rId98" display="http://pbs.twimg.com/profile_images/987430781655109632/8RyhQqng_normal.jpg"/>
    <hyperlink ref="F8" r:id="rId99" display="http://pbs.twimg.com/profile_images/1047122314276614144/XdsZ7BKr_normal.jpg"/>
    <hyperlink ref="F9" r:id="rId100" display="http://pbs.twimg.com/profile_images/529840471070089216/p6tNp5mO_normal.jpeg"/>
    <hyperlink ref="F10" r:id="rId101" display="http://pbs.twimg.com/profile_images/1103357355784318976/hBegLP4W_normal.png"/>
    <hyperlink ref="F11" r:id="rId102" display="http://pbs.twimg.com/profile_images/878517414471897088/4UzVqIN1_normal.jpg"/>
    <hyperlink ref="F12" r:id="rId103" display="http://pbs.twimg.com/profile_images/851363734333403136/lpJIZJKc_normal.jpg"/>
    <hyperlink ref="F13" r:id="rId104" display="http://pbs.twimg.com/profile_images/1169988780637528064/ZfOi1CD8_normal.jpg"/>
    <hyperlink ref="F14" r:id="rId105" display="http://pbs.twimg.com/profile_images/1193890852000673793/7tTW8VtU_normal.jpg"/>
    <hyperlink ref="F15" r:id="rId106" display="http://pbs.twimg.com/profile_images/890263311765340162/0FV-rf2__normal.jpg"/>
    <hyperlink ref="F16" r:id="rId107" display="http://pbs.twimg.com/profile_images/876750567183462400/c7tK8Hod_normal.jpg"/>
    <hyperlink ref="F17" r:id="rId108" display="http://pbs.twimg.com/profile_images/1149448287667314689/la9ljH4e_normal.jpg"/>
    <hyperlink ref="F18" r:id="rId109" display="http://pbs.twimg.com/profile_images/924387507072131073/nFTEbQzK_normal.jpg"/>
    <hyperlink ref="F19" r:id="rId110" display="http://pbs.twimg.com/profile_images/1187126428653047809/GARFFNrI_normal.jpg"/>
    <hyperlink ref="F20" r:id="rId111" display="http://pbs.twimg.com/profile_images/976468361868730368/q8SSX7xY_normal.jpg"/>
    <hyperlink ref="F21" r:id="rId112" display="http://pbs.twimg.com/profile_images/1059750498163703808/EKoyKkrI_normal.jpg"/>
    <hyperlink ref="F22" r:id="rId113" display="http://pbs.twimg.com/profile_images/1156863293828534272/IfKckWAd_normal.jpg"/>
    <hyperlink ref="F23" r:id="rId114" display="http://pbs.twimg.com/profile_images/1173330403475828737/d7clMgmt_normal.jpg"/>
    <hyperlink ref="F24" r:id="rId115" display="http://pbs.twimg.com/profile_images/3230210603/cfc48af828b67bcb8c8f75f46701f929_normal.jpeg"/>
    <hyperlink ref="F25" r:id="rId116" display="http://pbs.twimg.com/profile_images/934543152861589505/yPZfYsDw_normal.jpg"/>
    <hyperlink ref="F26" r:id="rId117" display="http://pbs.twimg.com/profile_images/1064628081363742721/NVh24-lS_normal.jpg"/>
    <hyperlink ref="F27" r:id="rId118" display="http://pbs.twimg.com/profile_images/1176820487457894400/WkvX3c3X_normal.png"/>
    <hyperlink ref="F28" r:id="rId119" display="http://pbs.twimg.com/profile_images/660057558628114432/kJMuXFFN_normal.jpg"/>
    <hyperlink ref="F29" r:id="rId120" display="http://pbs.twimg.com/profile_images/847763097796452353/va0rEOzL_normal.jpg"/>
    <hyperlink ref="F30" r:id="rId121" display="http://pbs.twimg.com/profile_images/862616430835097601/2ki8W-6__normal.jpg"/>
    <hyperlink ref="F31" r:id="rId122" display="http://pbs.twimg.com/profile_images/1094997148175867905/idiJakac_normal.jpg"/>
    <hyperlink ref="F32" r:id="rId123" display="http://pbs.twimg.com/profile_images/439001186385944576/mrtJJX5d_normal.png"/>
    <hyperlink ref="F33" r:id="rId124" display="http://pbs.twimg.com/profile_images/1127474739247759360/Bqjhv2ii_normal.jpg"/>
    <hyperlink ref="F34" r:id="rId125" display="http://pbs.twimg.com/profile_images/645137978034114560/vLWsVJ_u_normal.jpg"/>
    <hyperlink ref="F35" r:id="rId126" display="http://pbs.twimg.com/profile_images/2162629389/imgres_normal.jpg"/>
    <hyperlink ref="F36" r:id="rId127" display="http://pbs.twimg.com/profile_images/784823806388998144/Xo2ubVym_normal.jpg"/>
    <hyperlink ref="F37" r:id="rId128" display="http://pbs.twimg.com/profile_images/832657387660009473/C5MRwE0Y_normal.jpg"/>
    <hyperlink ref="F38" r:id="rId129" display="http://pbs.twimg.com/profile_images/1030813591748964352/SK1WVieR_normal.jpg"/>
    <hyperlink ref="F39" r:id="rId130" display="http://pbs.twimg.com/profile_images/969244225689833473/_S2XNjmi_normal.jpg"/>
    <hyperlink ref="AX3" r:id="rId131" display="https://twitter.com/uoncomputing"/>
    <hyperlink ref="AX4" r:id="rId132" display="https://twitter.com/scottturneruon"/>
    <hyperlink ref="AX5" r:id="rId133" display="https://twitter.com/leefallin"/>
    <hyperlink ref="AX6" r:id="rId134" display="https://twitter.com/kiusum"/>
    <hyperlink ref="AX7" r:id="rId135" display="https://twitter.com/baaanedict"/>
    <hyperlink ref="AX8" r:id="rId136" display="https://twitter.com/nomadwarmachine"/>
    <hyperlink ref="AX9" r:id="rId137" display="https://twitter.com/sharonmallonphd"/>
    <hyperlink ref="AX10" r:id="rId138" display="https://twitter.com/belld17"/>
    <hyperlink ref="AX11" r:id="rId139" display="https://twitter.com/sfaulknerpando"/>
    <hyperlink ref="AX12" r:id="rId140" display="https://twitter.com/jones23emma"/>
    <hyperlink ref="AX13" r:id="rId141" display="https://twitter.com/suebecks"/>
    <hyperlink ref="AX14" r:id="rId142" display="https://twitter.com/socmedhe"/>
    <hyperlink ref="AX15" r:id="rId143" display="https://twitter.com/cwaterhouse_e"/>
    <hyperlink ref="AX16" r:id="rId144" display="https://twitter.com/edgehill"/>
    <hyperlink ref="AX17" r:id="rId145" display="https://twitter.com/jonnygucks"/>
    <hyperlink ref="AX18" r:id="rId146" display="https://twitter.com/danniedge"/>
    <hyperlink ref="AX19" r:id="rId147" display="https://twitter.com/medicinegov"/>
    <hyperlink ref="AX20" r:id="rId148" display="https://twitter.com/esht_pathology"/>
    <hyperlink ref="AX21" r:id="rId149" display="https://twitter.com/ntutilt"/>
    <hyperlink ref="AX22" r:id="rId150" display="https://twitter.com/nusratmedicine"/>
    <hyperlink ref="AX23" r:id="rId151" display="https://twitter.com/livinginhope"/>
    <hyperlink ref="AX24" r:id="rId152" display="https://twitter.com/neilwithnell"/>
    <hyperlink ref="AX25" r:id="rId153" display="https://twitter.com/saramursic"/>
    <hyperlink ref="AX26" r:id="rId154" display="https://twitter.com/sarah__wright1"/>
    <hyperlink ref="AX27" r:id="rId155" display="https://twitter.com/jesslsainsbury"/>
    <hyperlink ref="AX28" r:id="rId156" display="https://twitter.com/strathbiomedeng"/>
    <hyperlink ref="AX29" r:id="rId157" display="https://twitter.com/melhayward"/>
    <hyperlink ref="AX30" r:id="rId158" display="https://twitter.com/debbaff"/>
    <hyperlink ref="AX31" r:id="rId159" display="https://twitter.com/wonkhe"/>
    <hyperlink ref="AX32" r:id="rId160" display="https://twitter.com/a_l_t"/>
    <hyperlink ref="AX33" r:id="rId161" display="https://twitter.com/agencynurse"/>
    <hyperlink ref="AX34" r:id="rId162" display="https://twitter.com/anna_chick"/>
    <hyperlink ref="AX35" r:id="rId163" display="https://twitter.com/merielchudleigh"/>
    <hyperlink ref="AX36" r:id="rId164" display="https://twitter.com/hannahlames1"/>
    <hyperlink ref="AX37" r:id="rId165" display="https://twitter.com/rkchallen"/>
    <hyperlink ref="AX38" r:id="rId166" display="https://twitter.com/andy_tattersall"/>
    <hyperlink ref="AX39" r:id="rId167" display="https://twitter.com/profsallybrown"/>
    <hyperlink ref="AL40" r:id="rId168" display="https://t.co/mPUeaKBjOK"/>
    <hyperlink ref="AL43" r:id="rId169" display="https://t.co/YSnoK0UHUe"/>
    <hyperlink ref="AL44" r:id="rId170" display="https://t.co/TAXQpsHa5X"/>
    <hyperlink ref="AL46" r:id="rId171" display="http://t.co/nQPG0Rl5Ym"/>
    <hyperlink ref="AL48" r:id="rId172" display="https://t.co/WI6xUwMl9I"/>
    <hyperlink ref="AL49" r:id="rId173" display="http://t.co/sXr0OSk7mp"/>
    <hyperlink ref="AL50" r:id="rId174" display="http://t.co/tRVQ8HkHQm"/>
    <hyperlink ref="AL53" r:id="rId175" display="http://t.co/n32oMCFU7Y"/>
    <hyperlink ref="AL54" r:id="rId176" display="http://t.co/8CTiD7MJhR"/>
    <hyperlink ref="AL55" r:id="rId177" display="https://t.co/i3mtjHqXf2"/>
    <hyperlink ref="AL57" r:id="rId178" display="https://t.co/tLhn4LTSRh"/>
    <hyperlink ref="AL58" r:id="rId179" display="https://t.co/043ykATQwS"/>
    <hyperlink ref="AL59" r:id="rId180" display="https://t.co/K9SqzOkWBu"/>
    <hyperlink ref="AL60" r:id="rId181" display="http://t.co/Zje1IdbZMR"/>
    <hyperlink ref="AL61" r:id="rId182" display="https://t.co/wvFqUvSabv"/>
    <hyperlink ref="AL62" r:id="rId183" display="https://t.co/ZnO9xx3NX9"/>
    <hyperlink ref="AL64" r:id="rId184" display="http://t.co/P6DCdM8BlQ"/>
    <hyperlink ref="AL65" r:id="rId185" display="https://t.co/iqgjbaBMHV"/>
    <hyperlink ref="AL66" r:id="rId186" display="http://t.co/4qpVCJ93o7"/>
    <hyperlink ref="AL67" r:id="rId187" display="http://t.co/c67GN6LuEc"/>
    <hyperlink ref="AL68" r:id="rId188" display="https://t.co/3fPYduCpcv"/>
    <hyperlink ref="AL69" r:id="rId189" display="https://t.co/kmVZOzBVba"/>
    <hyperlink ref="AL70" r:id="rId190" display="https://t.co/8hd6A1eVT3"/>
    <hyperlink ref="AL71" r:id="rId191" display="https://t.co/xoyBjkV7QY"/>
    <hyperlink ref="AL72" r:id="rId192" display="https://t.co/cUdKj2QoaX"/>
    <hyperlink ref="AL73" r:id="rId193" display="https://t.co/MHooYtLTcH"/>
    <hyperlink ref="AL75" r:id="rId194" display="https://t.co/HsMrVOg8bf"/>
    <hyperlink ref="AL76" r:id="rId195" display="https://t.co/EYz9gAJGJ9"/>
    <hyperlink ref="AL78" r:id="rId196" display="http://t.co/wJutLZKimQ"/>
    <hyperlink ref="AL79" r:id="rId197" display="https://t.co/XWFJsPWTjm"/>
    <hyperlink ref="AO40" r:id="rId198" display="https://pbs.twimg.com/profile_banners/22471301/1471425503"/>
    <hyperlink ref="AO41" r:id="rId199" display="https://pbs.twimg.com/profile_banners/21103885/1571773916"/>
    <hyperlink ref="AO42" r:id="rId200" display="https://pbs.twimg.com/profile_banners/245288415/1494783033"/>
    <hyperlink ref="AO44" r:id="rId201" display="https://pbs.twimg.com/profile_banners/783214/1556918042"/>
    <hyperlink ref="AO46" r:id="rId202" display="https://pbs.twimg.com/profile_banners/8511332/1565091218"/>
    <hyperlink ref="AO48" r:id="rId203" display="https://pbs.twimg.com/profile_banners/793843329981001728/1478109124"/>
    <hyperlink ref="AO49" r:id="rId204" display="https://pbs.twimg.com/profile_banners/81074497/1573032327"/>
    <hyperlink ref="AO50" r:id="rId205" display="https://pbs.twimg.com/profile_banners/365941621/1490620868"/>
    <hyperlink ref="AO52" r:id="rId206" display="https://pbs.twimg.com/profile_banners/466903067/1498219616"/>
    <hyperlink ref="AO53" r:id="rId207" display="https://pbs.twimg.com/profile_banners/323099924/1473688603"/>
    <hyperlink ref="AO54" r:id="rId208" display="https://pbs.twimg.com/profile_banners/2803744129/1425288267"/>
    <hyperlink ref="AO55" r:id="rId209" display="https://pbs.twimg.com/profile_banners/2542988810/1454150617"/>
    <hyperlink ref="AO57" r:id="rId210" display="https://pbs.twimg.com/profile_banners/544356210/1468581792"/>
    <hyperlink ref="AO58" r:id="rId211" display="https://pbs.twimg.com/profile_banners/802463360/1571055178"/>
    <hyperlink ref="AO59" r:id="rId212" display="https://pbs.twimg.com/profile_banners/1034768469722652672/1536269766"/>
    <hyperlink ref="AO60" r:id="rId213" display="https://pbs.twimg.com/profile_banners/356110573/1473148291"/>
    <hyperlink ref="AO61" r:id="rId214" display="https://pbs.twimg.com/profile_banners/417167006/1549385401"/>
    <hyperlink ref="AO62" r:id="rId215" display="https://pbs.twimg.com/profile_banners/73694428/1370536498"/>
    <hyperlink ref="AO63" r:id="rId216" display="https://pbs.twimg.com/profile_banners/1244460732/1563177825"/>
    <hyperlink ref="AO64" r:id="rId217" display="https://pbs.twimg.com/profile_banners/74724779/1480933070"/>
    <hyperlink ref="AO65" r:id="rId218" display="https://pbs.twimg.com/profile_banners/887648194603212800/1529828015"/>
    <hyperlink ref="AO66" r:id="rId219" display="https://pbs.twimg.com/profile_banners/3086279907/1426070234"/>
    <hyperlink ref="AO67" r:id="rId220" display="https://pbs.twimg.com/profile_banners/42651647/1559220279"/>
    <hyperlink ref="AO68" r:id="rId221" display="https://pbs.twimg.com/profile_banners/1105819735453827073/1552485981"/>
    <hyperlink ref="AO69" r:id="rId222" display="https://pbs.twimg.com/profile_banners/592836192/1548088052"/>
    <hyperlink ref="AO71" r:id="rId223" display="https://pbs.twimg.com/profile_banners/865509216982671360/1495189392"/>
    <hyperlink ref="AO72" r:id="rId224" display="https://pbs.twimg.com/profile_banners/1047426094725586944/1543402614"/>
    <hyperlink ref="AO73" r:id="rId225" display="https://pbs.twimg.com/profile_banners/4836947526/1573154411"/>
    <hyperlink ref="AO74" r:id="rId226" display="https://pbs.twimg.com/profile_banners/295125124/1416088812"/>
    <hyperlink ref="AO75" r:id="rId227" display="https://pbs.twimg.com/profile_banners/885953601067208705/1573270186"/>
    <hyperlink ref="AO76" r:id="rId228" display="https://pbs.twimg.com/profile_banners/278996983/1379593374"/>
    <hyperlink ref="AO77" r:id="rId229" display="https://pbs.twimg.com/profile_banners/1030422854775525376/1534507636"/>
    <hyperlink ref="AO78" r:id="rId230" display="https://pbs.twimg.com/profile_banners/300807465/1558358226"/>
    <hyperlink ref="AO79" r:id="rId231" display="https://pbs.twimg.com/profile_banners/2615709314/1405084460"/>
    <hyperlink ref="AU40" r:id="rId232" display="http://abs.twimg.com/images/themes/theme15/bg.png"/>
    <hyperlink ref="AU41" r:id="rId233" display="http://abs.twimg.com/images/themes/theme1/bg.png"/>
    <hyperlink ref="AU42" r:id="rId234" display="http://abs.twimg.com/images/themes/theme1/bg.png"/>
    <hyperlink ref="AU43" r:id="rId235" display="http://abs.twimg.com/images/themes/theme1/bg.png"/>
    <hyperlink ref="AU44" r:id="rId236" display="http://abs.twimg.com/images/themes/theme18/bg.gif"/>
    <hyperlink ref="AU45" r:id="rId237" display="http://abs.twimg.com/images/themes/theme1/bg.png"/>
    <hyperlink ref="AU46" r:id="rId238" display="http://abs.twimg.com/images/themes/theme1/bg.png"/>
    <hyperlink ref="AU47" r:id="rId239" display="http://abs.twimg.com/images/themes/theme1/bg.png"/>
    <hyperlink ref="AU48" r:id="rId240" display="http://abs.twimg.com/images/themes/theme1/bg.png"/>
    <hyperlink ref="AU49" r:id="rId241" display="http://abs.twimg.com/images/themes/theme13/bg.gif"/>
    <hyperlink ref="AU50" r:id="rId242" display="http://abs.twimg.com/images/themes/theme15/bg.png"/>
    <hyperlink ref="AU52" r:id="rId243" display="http://abs.twimg.com/images/themes/theme7/bg.gif"/>
    <hyperlink ref="AU53" r:id="rId244" display="http://abs.twimg.com/images/themes/theme1/bg.png"/>
    <hyperlink ref="AU54" r:id="rId245" display="http://abs.twimg.com/images/themes/theme1/bg.png"/>
    <hyperlink ref="AU55" r:id="rId246" display="http://abs.twimg.com/images/themes/theme14/bg.gif"/>
    <hyperlink ref="AU56" r:id="rId247" display="http://abs.twimg.com/images/themes/theme1/bg.png"/>
    <hyperlink ref="AU57" r:id="rId248" display="http://abs.twimg.com/images/themes/theme1/bg.png"/>
    <hyperlink ref="AU58" r:id="rId249" display="http://abs.twimg.com/images/themes/theme17/bg.gif"/>
    <hyperlink ref="AU59" r:id="rId250" display="http://abs.twimg.com/images/themes/theme1/bg.png"/>
    <hyperlink ref="AU60" r:id="rId251" display="http://abs.twimg.com/images/themes/theme1/bg.png"/>
    <hyperlink ref="AU61" r:id="rId252" display="http://abs.twimg.com/images/themes/theme15/bg.png"/>
    <hyperlink ref="AU62" r:id="rId253" display="http://abs.twimg.com/images/themes/theme15/bg.png"/>
    <hyperlink ref="AU63" r:id="rId254" display="http://abs.twimg.com/images/themes/theme1/bg.png"/>
    <hyperlink ref="AU64" r:id="rId255" display="http://abs.twimg.com/images/themes/theme1/bg.png"/>
    <hyperlink ref="AU65" r:id="rId256" display="http://abs.twimg.com/images/themes/theme1/bg.png"/>
    <hyperlink ref="AU66" r:id="rId257" display="http://abs.twimg.com/images/themes/theme15/bg.png"/>
    <hyperlink ref="AU67" r:id="rId258" display="http://abs.twimg.com/images/themes/theme14/bg.gif"/>
    <hyperlink ref="AU69" r:id="rId259" display="http://abs.twimg.com/images/themes/theme1/bg.png"/>
    <hyperlink ref="AU70" r:id="rId260" display="http://abs.twimg.com/images/themes/theme1/bg.png"/>
    <hyperlink ref="AU71" r:id="rId261" display="http://abs.twimg.com/images/themes/theme1/bg.png"/>
    <hyperlink ref="AU73" r:id="rId262" display="http://abs.twimg.com/images/themes/theme1/bg.png"/>
    <hyperlink ref="AU74" r:id="rId263" display="http://abs.twimg.com/images/themes/theme1/bg.png"/>
    <hyperlink ref="AU75" r:id="rId264" display="http://abs.twimg.com/images/themes/theme1/bg.png"/>
    <hyperlink ref="AU76" r:id="rId265" display="http://abs.twimg.com/images/themes/theme1/bg.png"/>
    <hyperlink ref="AU78" r:id="rId266" display="http://abs.twimg.com/images/themes/theme16/bg.gif"/>
    <hyperlink ref="AU79" r:id="rId267" display="http://abs.twimg.com/images/themes/theme1/bg.png"/>
    <hyperlink ref="AU80" r:id="rId268" display="http://abs.twimg.com/images/themes/theme1/bg.png"/>
    <hyperlink ref="F40" r:id="rId269" display="http://pbs.twimg.com/profile_images/765876724869566464/b88RqYmY_normal.jpg"/>
    <hyperlink ref="F41" r:id="rId270" display="http://pbs.twimg.com/profile_images/806174704574861312/BsMnjWUD_normal.jpg"/>
    <hyperlink ref="F42" r:id="rId271" display="http://pbs.twimg.com/profile_images/1265898918/IMG_0647_normal.JPG"/>
    <hyperlink ref="F43" r:id="rId272" display="http://pbs.twimg.com/profile_images/979869954223853568/aokEU6nZ_normal.jpg"/>
    <hyperlink ref="F44" r:id="rId273" display="http://pbs.twimg.com/profile_images/1111729635610382336/_65QFl7B_normal.png"/>
    <hyperlink ref="F45" r:id="rId274" display="http://pbs.twimg.com/profile_images/972369876395417600/vhVQeU4m_normal.jpg"/>
    <hyperlink ref="F46" r:id="rId275" display="http://pbs.twimg.com/profile_images/1148174714797473793/nmP_bZQI_normal.jpg"/>
    <hyperlink ref="F47" r:id="rId276" display="http://pbs.twimg.com/profile_images/918036711409627137/AL-C9u-__normal.jpg"/>
    <hyperlink ref="F48" r:id="rId277" display="http://pbs.twimg.com/profile_images/793872363788140545/W9aUZXb3_normal.jpg"/>
    <hyperlink ref="F49" r:id="rId278" display="http://pbs.twimg.com/profile_images/461174758952824832/sXbjtbs3_normal.jpeg"/>
    <hyperlink ref="F50" r:id="rId279" display="http://pbs.twimg.com/profile_images/1148657441942511616/cUVzf4gd_normal.jpg"/>
    <hyperlink ref="F51" r:id="rId280" display="http://pbs.twimg.com/profile_images/1042086906543177730/7YKFiMZx_normal.jpg"/>
    <hyperlink ref="F52" r:id="rId281" display="http://pbs.twimg.com/profile_images/1169299290512068608/ey0-6rKX_normal.jpg"/>
    <hyperlink ref="F53" r:id="rId282" display="http://pbs.twimg.com/profile_images/775332249638174720/TYPBZbeQ_normal.jpg"/>
    <hyperlink ref="F54" r:id="rId283" display="http://pbs.twimg.com/profile_images/599137963914702848/tqN2gyrw_normal.png"/>
    <hyperlink ref="F55" r:id="rId284" display="http://pbs.twimg.com/profile_images/1148467397873033216/enL1X2hO_normal.png"/>
    <hyperlink ref="F56" r:id="rId285" display="http://pbs.twimg.com/profile_images/1734463535/Me_Jan_2012_normal.jpg"/>
    <hyperlink ref="F57" r:id="rId286" display="http://pbs.twimg.com/profile_images/753912868815376384/fYtg03L2_normal.jpg"/>
    <hyperlink ref="F58" r:id="rId287" display="http://pbs.twimg.com/profile_images/1149592594252349442/lL_zW1AJ_normal.png"/>
    <hyperlink ref="F59" r:id="rId288" display="http://pbs.twimg.com/profile_images/1034769059018096641/IZvoJZTg_normal.jpg"/>
    <hyperlink ref="F60" r:id="rId289" display="http://pbs.twimg.com/profile_images/773065980310327296/pC2ebN-W_normal.jpg"/>
    <hyperlink ref="F61" r:id="rId290" display="http://pbs.twimg.com/profile_images/986219176531562496/CYBEc1zr_normal.jpg"/>
    <hyperlink ref="F62" r:id="rId291" display="http://pbs.twimg.com/profile_images/983310704181641216/bXhw99D1_normal.jpg"/>
    <hyperlink ref="F63" r:id="rId292" display="http://pbs.twimg.com/profile_images/953023103843684352/yQwy1Z8M_normal.jpg"/>
    <hyperlink ref="F64" r:id="rId293" display="http://pbs.twimg.com/profile_images/1148554023861137408/0dyweYcT_normal.png"/>
    <hyperlink ref="F65" r:id="rId294" display="http://pbs.twimg.com/profile_images/1191281829145280512/PG69jyhI_normal.jpg"/>
    <hyperlink ref="F66" r:id="rId295" display="http://pbs.twimg.com/profile_images/575966252998352896/LHg8rfrb_normal.png"/>
    <hyperlink ref="F67" r:id="rId296" display="http://pbs.twimg.com/profile_images/575390676612857857/vmDt14tE_normal.png"/>
    <hyperlink ref="F68" r:id="rId297" display="http://pbs.twimg.com/profile_images/1105827535802302464/SLkiZtUu_normal.png"/>
    <hyperlink ref="F69" r:id="rId298" display="http://pbs.twimg.com/profile_images/892747891680456707/_-kSUvAu_normal.jpg"/>
    <hyperlink ref="F70" r:id="rId299" display="http://pbs.twimg.com/profile_images/3667632562/aaffa55298f3e9158145f599a572e1dc_normal.jpeg"/>
    <hyperlink ref="F71" r:id="rId300" display="http://pbs.twimg.com/profile_images/865853128100466688/4-v4RQ0O_normal.jpg"/>
    <hyperlink ref="F72" r:id="rId301" display="http://pbs.twimg.com/profile_images/1067734266111504385/hk9eNoYp_normal.jpg"/>
    <hyperlink ref="F73" r:id="rId302" display="http://pbs.twimg.com/profile_images/1145678690182938624/DMxwvaLp_normal.jpg"/>
    <hyperlink ref="F74" r:id="rId303" display="http://pbs.twimg.com/profile_images/1137529036505255937/fpyW1n_S_normal.jpg"/>
    <hyperlink ref="F75" r:id="rId304" display="http://pbs.twimg.com/profile_images/1193998592073195522/iWQRedY0_normal.jpg"/>
    <hyperlink ref="F76" r:id="rId305" display="http://pbs.twimg.com/profile_images/1304329114/Raise_logo_blue6_normal.jpg"/>
    <hyperlink ref="F77" r:id="rId306" display="http://pbs.twimg.com/profile_images/1030429091210690561/Kd0HrhcP_normal.jpg"/>
    <hyperlink ref="F78" r:id="rId307" display="http://pbs.twimg.com/profile_images/568860117609627648/vtWdV6eh_normal.jpeg"/>
    <hyperlink ref="F79" r:id="rId308" display="http://pbs.twimg.com/profile_images/1132927808248979456/6lIQFZwK_normal.jpg"/>
    <hyperlink ref="F80" r:id="rId309" display="http://pbs.twimg.com/profile_images/1100829403909636097/q8ET5AqI_normal.jpg"/>
    <hyperlink ref="AX40" r:id="rId310" display="https://twitter.com/uw_alumni"/>
    <hyperlink ref="AX41" r:id="rId311" display="https://twitter.com/damienridge"/>
    <hyperlink ref="AX42" r:id="rId312" display="https://twitter.com/annacheshire1"/>
    <hyperlink ref="AX43" r:id="rId313" display="https://twitter.com/sdeb68"/>
    <hyperlink ref="AX44" r:id="rId314" display="https://twitter.com/twitter"/>
    <hyperlink ref="AX45" r:id="rId315" display="https://twitter.com/peter_bonfield"/>
    <hyperlink ref="AX46" r:id="rId316" display="https://twitter.com/uniwestminster"/>
    <hyperlink ref="AX47" r:id="rId317" display="https://twitter.com/justinharoun"/>
    <hyperlink ref="AX48" r:id="rId318" display="https://twitter.com/uw_bms"/>
    <hyperlink ref="AX49" r:id="rId319" display="https://twitter.com/ifstnews"/>
    <hyperlink ref="AX50" r:id="rId320" display="https://twitter.com/imperialmed"/>
    <hyperlink ref="AX51" r:id="rId321" display="https://twitter.com/uowsss"/>
    <hyperlink ref="AX52" r:id="rId322" display="https://twitter.com/debbihusbands"/>
    <hyperlink ref="AX53" r:id="rId323" display="https://twitter.com/uw_careers"/>
    <hyperlink ref="AX54" r:id="rId324" display="https://twitter.com/uw_gs"/>
    <hyperlink ref="AX55" r:id="rId325" display="https://twitter.com/uow_camri"/>
    <hyperlink ref="AX56" r:id="rId326" display="https://twitter.com/anthonymacknick"/>
    <hyperlink ref="AX57" r:id="rId327" display="https://twitter.com/ondemandbob"/>
    <hyperlink ref="AX58" r:id="rId328" display="https://twitter.com/uniwestlib"/>
    <hyperlink ref="AX59" r:id="rId329" display="https://twitter.com/enviromentalsoc"/>
    <hyperlink ref="AX60" r:id="rId330" display="https://twitter.com/change4gooduow"/>
    <hyperlink ref="AX61" r:id="rId331" display="https://twitter.com/nicolarollock"/>
    <hyperlink ref="AX62" r:id="rId332" display="https://twitter.com/ozy_ismail"/>
    <hyperlink ref="AX63" r:id="rId333" display="https://twitter.com/y_ohene"/>
    <hyperlink ref="AX64" r:id="rId334" display="https://twitter.com/thecrick"/>
    <hyperlink ref="AX65" r:id="rId335" display="https://twitter.com/minoritystem"/>
    <hyperlink ref="AX66" r:id="rId336" display="https://twitter.com/cltatehu"/>
    <hyperlink ref="AX67" r:id="rId337" display="https://twitter.com/harvardchansph"/>
    <hyperlink ref="AX68" r:id="rId338" display="https://twitter.com/hie_uow"/>
    <hyperlink ref="AX69" r:id="rId339" display="https://twitter.com/uw_wbs"/>
    <hyperlink ref="AX70" r:id="rId340" display="https://twitter.com/r_dorsett"/>
    <hyperlink ref="AX71" r:id="rId341" display="https://twitter.com/westminstercti"/>
    <hyperlink ref="AX72" r:id="rId342" display="https://twitter.com/westminsterscc"/>
    <hyperlink ref="AX73" r:id="rId343" display="https://twitter.com/yorkuniversity"/>
    <hyperlink ref="AX74" r:id="rId344" display="https://twitter.com/celia_popovic"/>
    <hyperlink ref="AX75" r:id="rId345" display="https://twitter.com/academicchatter"/>
    <hyperlink ref="AX76" r:id="rId346" display="https://twitter.com/raisenetwork"/>
    <hyperlink ref="AX77" r:id="rId347" display="https://twitter.com/lifesciwestmin"/>
    <hyperlink ref="AX78" r:id="rId348" display="https://twitter.com/nutritionsoc"/>
    <hyperlink ref="AX79" r:id="rId349" display="https://twitter.com/ns_ceo"/>
    <hyperlink ref="AX80" r:id="rId350" display="https://twitter.com/j_lovegrove"/>
  </hyperlinks>
  <printOptions/>
  <pageMargins left="0.7" right="0.7" top="0.75" bottom="0.75" header="0.3" footer="0.3"/>
  <pageSetup horizontalDpi="600" verticalDpi="600" orientation="portrait" r:id="rId354"/>
  <legacyDrawing r:id="rId352"/>
  <tableParts>
    <tablePart r:id="rId3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516</v>
      </c>
      <c r="Z2" s="13" t="s">
        <v>522</v>
      </c>
      <c r="AA2" s="13" t="s">
        <v>535</v>
      </c>
      <c r="AB2" s="13" t="s">
        <v>563</v>
      </c>
      <c r="AC2" s="13" t="s">
        <v>569</v>
      </c>
      <c r="AD2" s="13" t="s">
        <v>580</v>
      </c>
      <c r="AE2" s="13" t="s">
        <v>581</v>
      </c>
      <c r="AF2" s="13" t="s">
        <v>587</v>
      </c>
      <c r="AG2" s="52" t="s">
        <v>793</v>
      </c>
      <c r="AH2" s="52" t="s">
        <v>794</v>
      </c>
      <c r="AI2" s="52" t="s">
        <v>795</v>
      </c>
      <c r="AJ2" s="52" t="s">
        <v>796</v>
      </c>
      <c r="AK2" s="52" t="s">
        <v>797</v>
      </c>
      <c r="AL2" s="52" t="s">
        <v>798</v>
      </c>
      <c r="AM2" s="52" t="s">
        <v>799</v>
      </c>
      <c r="AN2" s="52" t="s">
        <v>800</v>
      </c>
      <c r="AO2" s="52" t="s">
        <v>803</v>
      </c>
    </row>
    <row r="3" spans="1:41" ht="15">
      <c r="A3" s="89" t="s">
        <v>495</v>
      </c>
      <c r="B3" s="66" t="s">
        <v>499</v>
      </c>
      <c r="C3" s="66" t="s">
        <v>56</v>
      </c>
      <c r="D3" s="116"/>
      <c r="E3" s="115"/>
      <c r="F3" s="117" t="s">
        <v>2075</v>
      </c>
      <c r="G3" s="118"/>
      <c r="H3" s="118"/>
      <c r="I3" s="119">
        <v>3</v>
      </c>
      <c r="J3" s="120"/>
      <c r="K3" s="48">
        <v>42</v>
      </c>
      <c r="L3" s="48">
        <v>31</v>
      </c>
      <c r="M3" s="48">
        <v>48</v>
      </c>
      <c r="N3" s="48">
        <v>79</v>
      </c>
      <c r="O3" s="48">
        <v>9</v>
      </c>
      <c r="P3" s="49">
        <v>0</v>
      </c>
      <c r="Q3" s="49">
        <v>0</v>
      </c>
      <c r="R3" s="48">
        <v>1</v>
      </c>
      <c r="S3" s="48">
        <v>0</v>
      </c>
      <c r="T3" s="48">
        <v>42</v>
      </c>
      <c r="U3" s="48">
        <v>79</v>
      </c>
      <c r="V3" s="48">
        <v>2</v>
      </c>
      <c r="W3" s="49">
        <v>1.905896</v>
      </c>
      <c r="X3" s="49">
        <v>0.023809523809523808</v>
      </c>
      <c r="Y3" s="79" t="s">
        <v>1829</v>
      </c>
      <c r="Z3" s="79" t="s">
        <v>264</v>
      </c>
      <c r="AA3" s="79" t="s">
        <v>1838</v>
      </c>
      <c r="AB3" s="87" t="s">
        <v>1851</v>
      </c>
      <c r="AC3" s="87" t="s">
        <v>1889</v>
      </c>
      <c r="AD3" s="87"/>
      <c r="AE3" s="87" t="s">
        <v>1896</v>
      </c>
      <c r="AF3" s="87" t="s">
        <v>1900</v>
      </c>
      <c r="AG3" s="129">
        <v>66</v>
      </c>
      <c r="AH3" s="132">
        <v>3.880070546737213</v>
      </c>
      <c r="AI3" s="129">
        <v>15</v>
      </c>
      <c r="AJ3" s="132">
        <v>0.8818342151675485</v>
      </c>
      <c r="AK3" s="129">
        <v>0</v>
      </c>
      <c r="AL3" s="132">
        <v>0</v>
      </c>
      <c r="AM3" s="129">
        <v>1620</v>
      </c>
      <c r="AN3" s="132">
        <v>95.23809523809524</v>
      </c>
      <c r="AO3" s="129">
        <v>1701</v>
      </c>
    </row>
    <row r="4" spans="1:41" ht="15">
      <c r="A4" s="142" t="s">
        <v>496</v>
      </c>
      <c r="B4" s="66" t="s">
        <v>500</v>
      </c>
      <c r="C4" s="66" t="s">
        <v>56</v>
      </c>
      <c r="D4" s="122"/>
      <c r="E4" s="121"/>
      <c r="F4" s="123" t="s">
        <v>2076</v>
      </c>
      <c r="G4" s="124"/>
      <c r="H4" s="124"/>
      <c r="I4" s="125">
        <v>4</v>
      </c>
      <c r="J4" s="126"/>
      <c r="K4" s="48">
        <v>20</v>
      </c>
      <c r="L4" s="48">
        <v>30</v>
      </c>
      <c r="M4" s="48">
        <v>25</v>
      </c>
      <c r="N4" s="48">
        <v>55</v>
      </c>
      <c r="O4" s="48">
        <v>11</v>
      </c>
      <c r="P4" s="49">
        <v>0.02857142857142857</v>
      </c>
      <c r="Q4" s="49">
        <v>0.05555555555555555</v>
      </c>
      <c r="R4" s="48">
        <v>1</v>
      </c>
      <c r="S4" s="48">
        <v>0</v>
      </c>
      <c r="T4" s="48">
        <v>20</v>
      </c>
      <c r="U4" s="48">
        <v>55</v>
      </c>
      <c r="V4" s="48">
        <v>2</v>
      </c>
      <c r="W4" s="49">
        <v>1.725</v>
      </c>
      <c r="X4" s="49">
        <v>0.09473684210526316</v>
      </c>
      <c r="Y4" s="79" t="s">
        <v>1830</v>
      </c>
      <c r="Z4" s="79" t="s">
        <v>591</v>
      </c>
      <c r="AA4" s="79" t="s">
        <v>1839</v>
      </c>
      <c r="AB4" s="87" t="s">
        <v>1852</v>
      </c>
      <c r="AC4" s="87" t="s">
        <v>1890</v>
      </c>
      <c r="AD4" s="79" t="s">
        <v>1893</v>
      </c>
      <c r="AE4" s="79" t="s">
        <v>1897</v>
      </c>
      <c r="AF4" s="79" t="s">
        <v>1901</v>
      </c>
      <c r="AG4" s="48">
        <v>38</v>
      </c>
      <c r="AH4" s="49">
        <v>3.7181996086105675</v>
      </c>
      <c r="AI4" s="48">
        <v>8</v>
      </c>
      <c r="AJ4" s="49">
        <v>0.7827788649706457</v>
      </c>
      <c r="AK4" s="48">
        <v>0</v>
      </c>
      <c r="AL4" s="49">
        <v>0</v>
      </c>
      <c r="AM4" s="48">
        <v>976</v>
      </c>
      <c r="AN4" s="49">
        <v>95.49902152641879</v>
      </c>
      <c r="AO4" s="48">
        <v>1022</v>
      </c>
    </row>
    <row r="5" spans="1:41" ht="15">
      <c r="A5" s="142" t="s">
        <v>497</v>
      </c>
      <c r="B5" s="66" t="s">
        <v>501</v>
      </c>
      <c r="C5" s="66" t="s">
        <v>56</v>
      </c>
      <c r="D5" s="122"/>
      <c r="E5" s="121"/>
      <c r="F5" s="123" t="s">
        <v>2077</v>
      </c>
      <c r="G5" s="124"/>
      <c r="H5" s="124"/>
      <c r="I5" s="125">
        <v>5</v>
      </c>
      <c r="J5" s="126"/>
      <c r="K5" s="48">
        <v>8</v>
      </c>
      <c r="L5" s="48">
        <v>9</v>
      </c>
      <c r="M5" s="48">
        <v>10</v>
      </c>
      <c r="N5" s="48">
        <v>19</v>
      </c>
      <c r="O5" s="48">
        <v>1</v>
      </c>
      <c r="P5" s="49">
        <v>0.18181818181818182</v>
      </c>
      <c r="Q5" s="49">
        <v>0.3076923076923077</v>
      </c>
      <c r="R5" s="48">
        <v>1</v>
      </c>
      <c r="S5" s="48">
        <v>0</v>
      </c>
      <c r="T5" s="48">
        <v>8</v>
      </c>
      <c r="U5" s="48">
        <v>19</v>
      </c>
      <c r="V5" s="48">
        <v>3</v>
      </c>
      <c r="W5" s="49">
        <v>1.53125</v>
      </c>
      <c r="X5" s="49">
        <v>0.23214285714285715</v>
      </c>
      <c r="Y5" s="79" t="s">
        <v>1831</v>
      </c>
      <c r="Z5" s="79" t="s">
        <v>267</v>
      </c>
      <c r="AA5" s="79" t="s">
        <v>534</v>
      </c>
      <c r="AB5" s="87" t="s">
        <v>1853</v>
      </c>
      <c r="AC5" s="87" t="s">
        <v>1891</v>
      </c>
      <c r="AD5" s="79" t="s">
        <v>1894</v>
      </c>
      <c r="AE5" s="79" t="s">
        <v>1898</v>
      </c>
      <c r="AF5" s="79" t="s">
        <v>1902</v>
      </c>
      <c r="AG5" s="48">
        <v>12</v>
      </c>
      <c r="AH5" s="49">
        <v>3.2967032967032965</v>
      </c>
      <c r="AI5" s="48">
        <v>2</v>
      </c>
      <c r="AJ5" s="49">
        <v>0.5494505494505495</v>
      </c>
      <c r="AK5" s="48">
        <v>0</v>
      </c>
      <c r="AL5" s="49">
        <v>0</v>
      </c>
      <c r="AM5" s="48">
        <v>350</v>
      </c>
      <c r="AN5" s="49">
        <v>96.15384615384616</v>
      </c>
      <c r="AO5" s="48">
        <v>364</v>
      </c>
    </row>
    <row r="6" spans="1:41" ht="15">
      <c r="A6" s="142" t="s">
        <v>498</v>
      </c>
      <c r="B6" s="66" t="s">
        <v>502</v>
      </c>
      <c r="C6" s="66" t="s">
        <v>56</v>
      </c>
      <c r="D6" s="122"/>
      <c r="E6" s="121"/>
      <c r="F6" s="123" t="s">
        <v>2078</v>
      </c>
      <c r="G6" s="124"/>
      <c r="H6" s="124"/>
      <c r="I6" s="125">
        <v>6</v>
      </c>
      <c r="J6" s="126"/>
      <c r="K6" s="48">
        <v>8</v>
      </c>
      <c r="L6" s="48">
        <v>14</v>
      </c>
      <c r="M6" s="48">
        <v>2</v>
      </c>
      <c r="N6" s="48">
        <v>16</v>
      </c>
      <c r="O6" s="48">
        <v>2</v>
      </c>
      <c r="P6" s="49">
        <v>0</v>
      </c>
      <c r="Q6" s="49">
        <v>0</v>
      </c>
      <c r="R6" s="48">
        <v>1</v>
      </c>
      <c r="S6" s="48">
        <v>0</v>
      </c>
      <c r="T6" s="48">
        <v>8</v>
      </c>
      <c r="U6" s="48">
        <v>16</v>
      </c>
      <c r="V6" s="48">
        <v>2</v>
      </c>
      <c r="W6" s="49">
        <v>1.34375</v>
      </c>
      <c r="X6" s="49">
        <v>0.23214285714285715</v>
      </c>
      <c r="Y6" s="79" t="s">
        <v>1832</v>
      </c>
      <c r="Z6" s="79" t="s">
        <v>1833</v>
      </c>
      <c r="AA6" s="79" t="s">
        <v>1840</v>
      </c>
      <c r="AB6" s="87" t="s">
        <v>1854</v>
      </c>
      <c r="AC6" s="87" t="s">
        <v>1892</v>
      </c>
      <c r="AD6" s="79" t="s">
        <v>1895</v>
      </c>
      <c r="AE6" s="79" t="s">
        <v>1899</v>
      </c>
      <c r="AF6" s="79" t="s">
        <v>1903</v>
      </c>
      <c r="AG6" s="48">
        <v>10</v>
      </c>
      <c r="AH6" s="49">
        <v>3.875968992248062</v>
      </c>
      <c r="AI6" s="48">
        <v>2</v>
      </c>
      <c r="AJ6" s="49">
        <v>0.7751937984496124</v>
      </c>
      <c r="AK6" s="48">
        <v>0</v>
      </c>
      <c r="AL6" s="49">
        <v>0</v>
      </c>
      <c r="AM6" s="48">
        <v>246</v>
      </c>
      <c r="AN6" s="49">
        <v>95.34883720930233</v>
      </c>
      <c r="AO6" s="48">
        <v>258</v>
      </c>
    </row>
    <row r="7" ht="15">
      <c r="A7"/>
    </row>
    <row r="8" ht="15">
      <c r="A8"/>
    </row>
    <row r="9" ht="15">
      <c r="A9"/>
    </row>
    <row r="10" ht="14.25" customHeight="1">
      <c r="A10"/>
    </row>
    <row r="11" ht="15">
      <c r="A11"/>
    </row>
    <row r="12" ht="15">
      <c r="A12"/>
    </row>
    <row r="13" ht="15">
      <c r="A13"/>
    </row>
    <row r="14" ht="15">
      <c r="A14"/>
    </row>
    <row r="15" ht="15">
      <c r="A1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495</v>
      </c>
      <c r="B2" s="87" t="s">
        <v>241</v>
      </c>
      <c r="C2" s="79">
        <f>VLOOKUP(GroupVertices[[#This Row],[Vertex]],Vertices[],MATCH("ID",Vertices[[#Headers],[Vertex]:[Vertex Content Word Count]],0),FALSE)</f>
        <v>6</v>
      </c>
    </row>
    <row r="3" spans="1:3" ht="15">
      <c r="A3" s="79" t="s">
        <v>495</v>
      </c>
      <c r="B3" s="87" t="s">
        <v>1266</v>
      </c>
      <c r="C3" s="79">
        <f>VLOOKUP(GroupVertices[[#This Row],[Vertex]],Vertices[],MATCH("ID",Vertices[[#Headers],[Vertex]:[Vertex Content Word Count]],0),FALSE)</f>
        <v>80</v>
      </c>
    </row>
    <row r="4" spans="1:3" ht="15">
      <c r="A4" s="79" t="s">
        <v>495</v>
      </c>
      <c r="B4" s="87" t="s">
        <v>1265</v>
      </c>
      <c r="C4" s="79">
        <f>VLOOKUP(GroupVertices[[#This Row],[Vertex]],Vertices[],MATCH("ID",Vertices[[#Headers],[Vertex]:[Vertex Content Word Count]],0),FALSE)</f>
        <v>79</v>
      </c>
    </row>
    <row r="5" spans="1:3" ht="15">
      <c r="A5" s="79" t="s">
        <v>495</v>
      </c>
      <c r="B5" s="87" t="s">
        <v>1264</v>
      </c>
      <c r="C5" s="79">
        <f>VLOOKUP(GroupVertices[[#This Row],[Vertex]],Vertices[],MATCH("ID",Vertices[[#Headers],[Vertex]:[Vertex Content Word Count]],0),FALSE)</f>
        <v>78</v>
      </c>
    </row>
    <row r="6" spans="1:3" ht="15">
      <c r="A6" s="79" t="s">
        <v>495</v>
      </c>
      <c r="B6" s="87" t="s">
        <v>1263</v>
      </c>
      <c r="C6" s="79">
        <f>VLOOKUP(GroupVertices[[#This Row],[Vertex]],Vertices[],MATCH("ID",Vertices[[#Headers],[Vertex]:[Vertex Content Word Count]],0),FALSE)</f>
        <v>77</v>
      </c>
    </row>
    <row r="7" spans="1:3" ht="15">
      <c r="A7" s="79" t="s">
        <v>495</v>
      </c>
      <c r="B7" s="87" t="s">
        <v>1262</v>
      </c>
      <c r="C7" s="79">
        <f>VLOOKUP(GroupVertices[[#This Row],[Vertex]],Vertices[],MATCH("ID",Vertices[[#Headers],[Vertex]:[Vertex Content Word Count]],0),FALSE)</f>
        <v>76</v>
      </c>
    </row>
    <row r="8" spans="1:3" ht="15">
      <c r="A8" s="79" t="s">
        <v>495</v>
      </c>
      <c r="B8" s="87" t="s">
        <v>1261</v>
      </c>
      <c r="C8" s="79">
        <f>VLOOKUP(GroupVertices[[#This Row],[Vertex]],Vertices[],MATCH("ID",Vertices[[#Headers],[Vertex]:[Vertex Content Word Count]],0),FALSE)</f>
        <v>75</v>
      </c>
    </row>
    <row r="9" spans="1:3" ht="15">
      <c r="A9" s="79" t="s">
        <v>495</v>
      </c>
      <c r="B9" s="87" t="s">
        <v>1260</v>
      </c>
      <c r="C9" s="79">
        <f>VLOOKUP(GroupVertices[[#This Row],[Vertex]],Vertices[],MATCH("ID",Vertices[[#Headers],[Vertex]:[Vertex Content Word Count]],0),FALSE)</f>
        <v>74</v>
      </c>
    </row>
    <row r="10" spans="1:3" ht="15">
      <c r="A10" s="79" t="s">
        <v>495</v>
      </c>
      <c r="B10" s="87" t="s">
        <v>1259</v>
      </c>
      <c r="C10" s="79">
        <f>VLOOKUP(GroupVertices[[#This Row],[Vertex]],Vertices[],MATCH("ID",Vertices[[#Headers],[Vertex]:[Vertex Content Word Count]],0),FALSE)</f>
        <v>73</v>
      </c>
    </row>
    <row r="11" spans="1:3" ht="15">
      <c r="A11" s="79" t="s">
        <v>495</v>
      </c>
      <c r="B11" s="87" t="s">
        <v>1258</v>
      </c>
      <c r="C11" s="79">
        <f>VLOOKUP(GroupVertices[[#This Row],[Vertex]],Vertices[],MATCH("ID",Vertices[[#Headers],[Vertex]:[Vertex Content Word Count]],0),FALSE)</f>
        <v>72</v>
      </c>
    </row>
    <row r="12" spans="1:3" ht="15">
      <c r="A12" s="79" t="s">
        <v>495</v>
      </c>
      <c r="B12" s="87" t="s">
        <v>1257</v>
      </c>
      <c r="C12" s="79">
        <f>VLOOKUP(GroupVertices[[#This Row],[Vertex]],Vertices[],MATCH("ID",Vertices[[#Headers],[Vertex]:[Vertex Content Word Count]],0),FALSE)</f>
        <v>71</v>
      </c>
    </row>
    <row r="13" spans="1:3" ht="15">
      <c r="A13" s="79" t="s">
        <v>495</v>
      </c>
      <c r="B13" s="87" t="s">
        <v>1256</v>
      </c>
      <c r="C13" s="79">
        <f>VLOOKUP(GroupVertices[[#This Row],[Vertex]],Vertices[],MATCH("ID",Vertices[[#Headers],[Vertex]:[Vertex Content Word Count]],0),FALSE)</f>
        <v>70</v>
      </c>
    </row>
    <row r="14" spans="1:3" ht="15">
      <c r="A14" s="79" t="s">
        <v>495</v>
      </c>
      <c r="B14" s="87" t="s">
        <v>1255</v>
      </c>
      <c r="C14" s="79">
        <f>VLOOKUP(GroupVertices[[#This Row],[Vertex]],Vertices[],MATCH("ID",Vertices[[#Headers],[Vertex]:[Vertex Content Word Count]],0),FALSE)</f>
        <v>69</v>
      </c>
    </row>
    <row r="15" spans="1:3" ht="15">
      <c r="A15" s="79" t="s">
        <v>495</v>
      </c>
      <c r="B15" s="87" t="s">
        <v>1254</v>
      </c>
      <c r="C15" s="79">
        <f>VLOOKUP(GroupVertices[[#This Row],[Vertex]],Vertices[],MATCH("ID",Vertices[[#Headers],[Vertex]:[Vertex Content Word Count]],0),FALSE)</f>
        <v>68</v>
      </c>
    </row>
    <row r="16" spans="1:3" ht="15">
      <c r="A16" s="79" t="s">
        <v>495</v>
      </c>
      <c r="B16" s="87" t="s">
        <v>1253</v>
      </c>
      <c r="C16" s="79">
        <f>VLOOKUP(GroupVertices[[#This Row],[Vertex]],Vertices[],MATCH("ID",Vertices[[#Headers],[Vertex]:[Vertex Content Word Count]],0),FALSE)</f>
        <v>67</v>
      </c>
    </row>
    <row r="17" spans="1:3" ht="15">
      <c r="A17" s="79" t="s">
        <v>495</v>
      </c>
      <c r="B17" s="87" t="s">
        <v>1252</v>
      </c>
      <c r="C17" s="79">
        <f>VLOOKUP(GroupVertices[[#This Row],[Vertex]],Vertices[],MATCH("ID",Vertices[[#Headers],[Vertex]:[Vertex Content Word Count]],0),FALSE)</f>
        <v>66</v>
      </c>
    </row>
    <row r="18" spans="1:3" ht="15">
      <c r="A18" s="79" t="s">
        <v>495</v>
      </c>
      <c r="B18" s="87" t="s">
        <v>1251</v>
      </c>
      <c r="C18" s="79">
        <f>VLOOKUP(GroupVertices[[#This Row],[Vertex]],Vertices[],MATCH("ID",Vertices[[#Headers],[Vertex]:[Vertex Content Word Count]],0),FALSE)</f>
        <v>65</v>
      </c>
    </row>
    <row r="19" spans="1:3" ht="15">
      <c r="A19" s="79" t="s">
        <v>495</v>
      </c>
      <c r="B19" s="87" t="s">
        <v>1250</v>
      </c>
      <c r="C19" s="79">
        <f>VLOOKUP(GroupVertices[[#This Row],[Vertex]],Vertices[],MATCH("ID",Vertices[[#Headers],[Vertex]:[Vertex Content Word Count]],0),FALSE)</f>
        <v>64</v>
      </c>
    </row>
    <row r="20" spans="1:3" ht="15">
      <c r="A20" s="79" t="s">
        <v>495</v>
      </c>
      <c r="B20" s="87" t="s">
        <v>1249</v>
      </c>
      <c r="C20" s="79">
        <f>VLOOKUP(GroupVertices[[#This Row],[Vertex]],Vertices[],MATCH("ID",Vertices[[#Headers],[Vertex]:[Vertex Content Word Count]],0),FALSE)</f>
        <v>63</v>
      </c>
    </row>
    <row r="21" spans="1:3" ht="15">
      <c r="A21" s="79" t="s">
        <v>495</v>
      </c>
      <c r="B21" s="87" t="s">
        <v>1248</v>
      </c>
      <c r="C21" s="79">
        <f>VLOOKUP(GroupVertices[[#This Row],[Vertex]],Vertices[],MATCH("ID",Vertices[[#Headers],[Vertex]:[Vertex Content Word Count]],0),FALSE)</f>
        <v>62</v>
      </c>
    </row>
    <row r="22" spans="1:3" ht="15">
      <c r="A22" s="79" t="s">
        <v>495</v>
      </c>
      <c r="B22" s="87" t="s">
        <v>1247</v>
      </c>
      <c r="C22" s="79">
        <f>VLOOKUP(GroupVertices[[#This Row],[Vertex]],Vertices[],MATCH("ID",Vertices[[#Headers],[Vertex]:[Vertex Content Word Count]],0),FALSE)</f>
        <v>61</v>
      </c>
    </row>
    <row r="23" spans="1:3" ht="15">
      <c r="A23" s="79" t="s">
        <v>495</v>
      </c>
      <c r="B23" s="87" t="s">
        <v>1246</v>
      </c>
      <c r="C23" s="79">
        <f>VLOOKUP(GroupVertices[[#This Row],[Vertex]],Vertices[],MATCH("ID",Vertices[[#Headers],[Vertex]:[Vertex Content Word Count]],0),FALSE)</f>
        <v>60</v>
      </c>
    </row>
    <row r="24" spans="1:3" ht="15">
      <c r="A24" s="79" t="s">
        <v>495</v>
      </c>
      <c r="B24" s="87" t="s">
        <v>1245</v>
      </c>
      <c r="C24" s="79">
        <f>VLOOKUP(GroupVertices[[#This Row],[Vertex]],Vertices[],MATCH("ID",Vertices[[#Headers],[Vertex]:[Vertex Content Word Count]],0),FALSE)</f>
        <v>59</v>
      </c>
    </row>
    <row r="25" spans="1:3" ht="15">
      <c r="A25" s="79" t="s">
        <v>495</v>
      </c>
      <c r="B25" s="87" t="s">
        <v>1244</v>
      </c>
      <c r="C25" s="79">
        <f>VLOOKUP(GroupVertices[[#This Row],[Vertex]],Vertices[],MATCH("ID",Vertices[[#Headers],[Vertex]:[Vertex Content Word Count]],0),FALSE)</f>
        <v>58</v>
      </c>
    </row>
    <row r="26" spans="1:3" ht="15">
      <c r="A26" s="79" t="s">
        <v>495</v>
      </c>
      <c r="B26" s="87" t="s">
        <v>1243</v>
      </c>
      <c r="C26" s="79">
        <f>VLOOKUP(GroupVertices[[#This Row],[Vertex]],Vertices[],MATCH("ID",Vertices[[#Headers],[Vertex]:[Vertex Content Word Count]],0),FALSE)</f>
        <v>57</v>
      </c>
    </row>
    <row r="27" spans="1:3" ht="15">
      <c r="A27" s="79" t="s">
        <v>495</v>
      </c>
      <c r="B27" s="87" t="s">
        <v>1242</v>
      </c>
      <c r="C27" s="79">
        <f>VLOOKUP(GroupVertices[[#This Row],[Vertex]],Vertices[],MATCH("ID",Vertices[[#Headers],[Vertex]:[Vertex Content Word Count]],0),FALSE)</f>
        <v>56</v>
      </c>
    </row>
    <row r="28" spans="1:3" ht="15">
      <c r="A28" s="79" t="s">
        <v>495</v>
      </c>
      <c r="B28" s="87" t="s">
        <v>1241</v>
      </c>
      <c r="C28" s="79">
        <f>VLOOKUP(GroupVertices[[#This Row],[Vertex]],Vertices[],MATCH("ID",Vertices[[#Headers],[Vertex]:[Vertex Content Word Count]],0),FALSE)</f>
        <v>55</v>
      </c>
    </row>
    <row r="29" spans="1:3" ht="15">
      <c r="A29" s="79" t="s">
        <v>495</v>
      </c>
      <c r="B29" s="87" t="s">
        <v>247</v>
      </c>
      <c r="C29" s="79">
        <f>VLOOKUP(GroupVertices[[#This Row],[Vertex]],Vertices[],MATCH("ID",Vertices[[#Headers],[Vertex]:[Vertex Content Word Count]],0),FALSE)</f>
        <v>54</v>
      </c>
    </row>
    <row r="30" spans="1:3" ht="15">
      <c r="A30" s="79" t="s">
        <v>495</v>
      </c>
      <c r="B30" s="87" t="s">
        <v>1240</v>
      </c>
      <c r="C30" s="79">
        <f>VLOOKUP(GroupVertices[[#This Row],[Vertex]],Vertices[],MATCH("ID",Vertices[[#Headers],[Vertex]:[Vertex Content Word Count]],0),FALSE)</f>
        <v>53</v>
      </c>
    </row>
    <row r="31" spans="1:3" ht="15">
      <c r="A31" s="79" t="s">
        <v>495</v>
      </c>
      <c r="B31" s="87" t="s">
        <v>1239</v>
      </c>
      <c r="C31" s="79">
        <f>VLOOKUP(GroupVertices[[#This Row],[Vertex]],Vertices[],MATCH("ID",Vertices[[#Headers],[Vertex]:[Vertex Content Word Count]],0),FALSE)</f>
        <v>52</v>
      </c>
    </row>
    <row r="32" spans="1:3" ht="15">
      <c r="A32" s="79" t="s">
        <v>495</v>
      </c>
      <c r="B32" s="87" t="s">
        <v>1238</v>
      </c>
      <c r="C32" s="79">
        <f>VLOOKUP(GroupVertices[[#This Row],[Vertex]],Vertices[],MATCH("ID",Vertices[[#Headers],[Vertex]:[Vertex Content Word Count]],0),FALSE)</f>
        <v>51</v>
      </c>
    </row>
    <row r="33" spans="1:3" ht="15">
      <c r="A33" s="79" t="s">
        <v>495</v>
      </c>
      <c r="B33" s="87" t="s">
        <v>1237</v>
      </c>
      <c r="C33" s="79">
        <f>VLOOKUP(GroupVertices[[#This Row],[Vertex]],Vertices[],MATCH("ID",Vertices[[#Headers],[Vertex]:[Vertex Content Word Count]],0),FALSE)</f>
        <v>50</v>
      </c>
    </row>
    <row r="34" spans="1:3" ht="15">
      <c r="A34" s="79" t="s">
        <v>495</v>
      </c>
      <c r="B34" s="87" t="s">
        <v>1236</v>
      </c>
      <c r="C34" s="79">
        <f>VLOOKUP(GroupVertices[[#This Row],[Vertex]],Vertices[],MATCH("ID",Vertices[[#Headers],[Vertex]:[Vertex Content Word Count]],0),FALSE)</f>
        <v>49</v>
      </c>
    </row>
    <row r="35" spans="1:3" ht="15">
      <c r="A35" s="79" t="s">
        <v>495</v>
      </c>
      <c r="B35" s="87" t="s">
        <v>1235</v>
      </c>
      <c r="C35" s="79">
        <f>VLOOKUP(GroupVertices[[#This Row],[Vertex]],Vertices[],MATCH("ID",Vertices[[#Headers],[Vertex]:[Vertex Content Word Count]],0),FALSE)</f>
        <v>48</v>
      </c>
    </row>
    <row r="36" spans="1:3" ht="15">
      <c r="A36" s="79" t="s">
        <v>495</v>
      </c>
      <c r="B36" s="87" t="s">
        <v>1234</v>
      </c>
      <c r="C36" s="79">
        <f>VLOOKUP(GroupVertices[[#This Row],[Vertex]],Vertices[],MATCH("ID",Vertices[[#Headers],[Vertex]:[Vertex Content Word Count]],0),FALSE)</f>
        <v>47</v>
      </c>
    </row>
    <row r="37" spans="1:3" ht="15">
      <c r="A37" s="79" t="s">
        <v>495</v>
      </c>
      <c r="B37" s="87" t="s">
        <v>1233</v>
      </c>
      <c r="C37" s="79">
        <f>VLOOKUP(GroupVertices[[#This Row],[Vertex]],Vertices[],MATCH("ID",Vertices[[#Headers],[Vertex]:[Vertex Content Word Count]],0),FALSE)</f>
        <v>46</v>
      </c>
    </row>
    <row r="38" spans="1:3" ht="15">
      <c r="A38" s="79" t="s">
        <v>495</v>
      </c>
      <c r="B38" s="87" t="s">
        <v>1232</v>
      </c>
      <c r="C38" s="79">
        <f>VLOOKUP(GroupVertices[[#This Row],[Vertex]],Vertices[],MATCH("ID",Vertices[[#Headers],[Vertex]:[Vertex Content Word Count]],0),FALSE)</f>
        <v>45</v>
      </c>
    </row>
    <row r="39" spans="1:3" ht="15">
      <c r="A39" s="79" t="s">
        <v>495</v>
      </c>
      <c r="B39" s="87" t="s">
        <v>555</v>
      </c>
      <c r="C39" s="79">
        <f>VLOOKUP(GroupVertices[[#This Row],[Vertex]],Vertices[],MATCH("ID",Vertices[[#Headers],[Vertex]:[Vertex Content Word Count]],0),FALSE)</f>
        <v>44</v>
      </c>
    </row>
    <row r="40" spans="1:3" ht="15">
      <c r="A40" s="79" t="s">
        <v>495</v>
      </c>
      <c r="B40" s="87" t="s">
        <v>1231</v>
      </c>
      <c r="C40" s="79">
        <f>VLOOKUP(GroupVertices[[#This Row],[Vertex]],Vertices[],MATCH("ID",Vertices[[#Headers],[Vertex]:[Vertex Content Word Count]],0),FALSE)</f>
        <v>43</v>
      </c>
    </row>
    <row r="41" spans="1:3" ht="15">
      <c r="A41" s="79" t="s">
        <v>495</v>
      </c>
      <c r="B41" s="87" t="s">
        <v>1230</v>
      </c>
      <c r="C41" s="79">
        <f>VLOOKUP(GroupVertices[[#This Row],[Vertex]],Vertices[],MATCH("ID",Vertices[[#Headers],[Vertex]:[Vertex Content Word Count]],0),FALSE)</f>
        <v>42</v>
      </c>
    </row>
    <row r="42" spans="1:3" ht="15">
      <c r="A42" s="79" t="s">
        <v>495</v>
      </c>
      <c r="B42" s="87" t="s">
        <v>1229</v>
      </c>
      <c r="C42" s="79">
        <f>VLOOKUP(GroupVertices[[#This Row],[Vertex]],Vertices[],MATCH("ID",Vertices[[#Headers],[Vertex]:[Vertex Content Word Count]],0),FALSE)</f>
        <v>41</v>
      </c>
    </row>
    <row r="43" spans="1:3" ht="15">
      <c r="A43" s="79" t="s">
        <v>495</v>
      </c>
      <c r="B43" s="87" t="s">
        <v>1228</v>
      </c>
      <c r="C43" s="79">
        <f>VLOOKUP(GroupVertices[[#This Row],[Vertex]],Vertices[],MATCH("ID",Vertices[[#Headers],[Vertex]:[Vertex Content Word Count]],0),FALSE)</f>
        <v>40</v>
      </c>
    </row>
    <row r="44" spans="1:3" ht="15">
      <c r="A44" s="79" t="s">
        <v>496</v>
      </c>
      <c r="B44" s="87" t="s">
        <v>877</v>
      </c>
      <c r="C44" s="79">
        <f>VLOOKUP(GroupVertices[[#This Row],[Vertex]],Vertices[],MATCH("ID",Vertices[[#Headers],[Vertex]:[Vertex Content Word Count]],0),FALSE)</f>
        <v>38</v>
      </c>
    </row>
    <row r="45" spans="1:3" ht="15">
      <c r="A45" s="79" t="s">
        <v>496</v>
      </c>
      <c r="B45" s="87" t="s">
        <v>253</v>
      </c>
      <c r="C45" s="79">
        <f>VLOOKUP(GroupVertices[[#This Row],[Vertex]],Vertices[],MATCH("ID",Vertices[[#Headers],[Vertex]:[Vertex Content Word Count]],0),FALSE)</f>
        <v>14</v>
      </c>
    </row>
    <row r="46" spans="1:3" ht="15">
      <c r="A46" s="79" t="s">
        <v>496</v>
      </c>
      <c r="B46" s="87" t="s">
        <v>876</v>
      </c>
      <c r="C46" s="79">
        <f>VLOOKUP(GroupVertices[[#This Row],[Vertex]],Vertices[],MATCH("ID",Vertices[[#Headers],[Vertex]:[Vertex Content Word Count]],0),FALSE)</f>
        <v>37</v>
      </c>
    </row>
    <row r="47" spans="1:3" ht="15">
      <c r="A47" s="79" t="s">
        <v>496</v>
      </c>
      <c r="B47" s="87" t="s">
        <v>878</v>
      </c>
      <c r="C47" s="79">
        <f>VLOOKUP(GroupVertices[[#This Row],[Vertex]],Vertices[],MATCH("ID",Vertices[[#Headers],[Vertex]:[Vertex Content Word Count]],0),FALSE)</f>
        <v>16</v>
      </c>
    </row>
    <row r="48" spans="1:3" ht="15">
      <c r="A48" s="79" t="s">
        <v>496</v>
      </c>
      <c r="B48" s="87" t="s">
        <v>883</v>
      </c>
      <c r="C48" s="79">
        <f>VLOOKUP(GroupVertices[[#This Row],[Vertex]],Vertices[],MATCH("ID",Vertices[[#Headers],[Vertex]:[Vertex Content Word Count]],0),FALSE)</f>
        <v>36</v>
      </c>
    </row>
    <row r="49" spans="1:3" ht="15">
      <c r="A49" s="79" t="s">
        <v>496</v>
      </c>
      <c r="B49" s="87" t="s">
        <v>882</v>
      </c>
      <c r="C49" s="79">
        <f>VLOOKUP(GroupVertices[[#This Row],[Vertex]],Vertices[],MATCH("ID",Vertices[[#Headers],[Vertex]:[Vertex Content Word Count]],0),FALSE)</f>
        <v>35</v>
      </c>
    </row>
    <row r="50" spans="1:3" ht="15">
      <c r="A50" s="79" t="s">
        <v>496</v>
      </c>
      <c r="B50" s="87" t="s">
        <v>881</v>
      </c>
      <c r="C50" s="79">
        <f>VLOOKUP(GroupVertices[[#This Row],[Vertex]],Vertices[],MATCH("ID",Vertices[[#Headers],[Vertex]:[Vertex Content Word Count]],0),FALSE)</f>
        <v>34</v>
      </c>
    </row>
    <row r="51" spans="1:3" ht="15">
      <c r="A51" s="79" t="s">
        <v>496</v>
      </c>
      <c r="B51" s="87" t="s">
        <v>880</v>
      </c>
      <c r="C51" s="79">
        <f>VLOOKUP(GroupVertices[[#This Row],[Vertex]],Vertices[],MATCH("ID",Vertices[[#Headers],[Vertex]:[Vertex Content Word Count]],0),FALSE)</f>
        <v>33</v>
      </c>
    </row>
    <row r="52" spans="1:3" ht="15">
      <c r="A52" s="79" t="s">
        <v>496</v>
      </c>
      <c r="B52" s="87" t="s">
        <v>874</v>
      </c>
      <c r="C52" s="79">
        <f>VLOOKUP(GroupVertices[[#This Row],[Vertex]],Vertices[],MATCH("ID",Vertices[[#Headers],[Vertex]:[Vertex Content Word Count]],0),FALSE)</f>
        <v>27</v>
      </c>
    </row>
    <row r="53" spans="1:3" ht="15">
      <c r="A53" s="79" t="s">
        <v>496</v>
      </c>
      <c r="B53" s="87" t="s">
        <v>873</v>
      </c>
      <c r="C53" s="79">
        <f>VLOOKUP(GroupVertices[[#This Row],[Vertex]],Vertices[],MATCH("ID",Vertices[[#Headers],[Vertex]:[Vertex Content Word Count]],0),FALSE)</f>
        <v>26</v>
      </c>
    </row>
    <row r="54" spans="1:3" ht="15">
      <c r="A54" s="79" t="s">
        <v>496</v>
      </c>
      <c r="B54" s="87" t="s">
        <v>872</v>
      </c>
      <c r="C54" s="79">
        <f>VLOOKUP(GroupVertices[[#This Row],[Vertex]],Vertices[],MATCH("ID",Vertices[[#Headers],[Vertex]:[Vertex Content Word Count]],0),FALSE)</f>
        <v>25</v>
      </c>
    </row>
    <row r="55" spans="1:3" ht="15">
      <c r="A55" s="79" t="s">
        <v>496</v>
      </c>
      <c r="B55" s="87" t="s">
        <v>236</v>
      </c>
      <c r="C55" s="79">
        <f>VLOOKUP(GroupVertices[[#This Row],[Vertex]],Vertices[],MATCH("ID",Vertices[[#Headers],[Vertex]:[Vertex Content Word Count]],0),FALSE)</f>
        <v>24</v>
      </c>
    </row>
    <row r="56" spans="1:3" ht="15">
      <c r="A56" s="79" t="s">
        <v>496</v>
      </c>
      <c r="B56" s="87" t="s">
        <v>240</v>
      </c>
      <c r="C56" s="79">
        <f>VLOOKUP(GroupVertices[[#This Row],[Vertex]],Vertices[],MATCH("ID",Vertices[[#Headers],[Vertex]:[Vertex Content Word Count]],0),FALSE)</f>
        <v>23</v>
      </c>
    </row>
    <row r="57" spans="1:3" ht="15">
      <c r="A57" s="79" t="s">
        <v>496</v>
      </c>
      <c r="B57" s="87" t="s">
        <v>871</v>
      </c>
      <c r="C57" s="79">
        <f>VLOOKUP(GroupVertices[[#This Row],[Vertex]],Vertices[],MATCH("ID",Vertices[[#Headers],[Vertex]:[Vertex Content Word Count]],0),FALSE)</f>
        <v>22</v>
      </c>
    </row>
    <row r="58" spans="1:3" ht="15">
      <c r="A58" s="79" t="s">
        <v>496</v>
      </c>
      <c r="B58" s="87" t="s">
        <v>254</v>
      </c>
      <c r="C58" s="79">
        <f>VLOOKUP(GroupVertices[[#This Row],[Vertex]],Vertices[],MATCH("ID",Vertices[[#Headers],[Vertex]:[Vertex Content Word Count]],0),FALSE)</f>
        <v>21</v>
      </c>
    </row>
    <row r="59" spans="1:3" ht="15">
      <c r="A59" s="79" t="s">
        <v>496</v>
      </c>
      <c r="B59" s="87" t="s">
        <v>870</v>
      </c>
      <c r="C59" s="79">
        <f>VLOOKUP(GroupVertices[[#This Row],[Vertex]],Vertices[],MATCH("ID",Vertices[[#Headers],[Vertex]:[Vertex Content Word Count]],0),FALSE)</f>
        <v>20</v>
      </c>
    </row>
    <row r="60" spans="1:3" ht="15">
      <c r="A60" s="79" t="s">
        <v>496</v>
      </c>
      <c r="B60" s="87" t="s">
        <v>869</v>
      </c>
      <c r="C60" s="79">
        <f>VLOOKUP(GroupVertices[[#This Row],[Vertex]],Vertices[],MATCH("ID",Vertices[[#Headers],[Vertex]:[Vertex Content Word Count]],0),FALSE)</f>
        <v>19</v>
      </c>
    </row>
    <row r="61" spans="1:3" ht="15">
      <c r="A61" s="79" t="s">
        <v>496</v>
      </c>
      <c r="B61" s="87" t="s">
        <v>868</v>
      </c>
      <c r="C61" s="79">
        <f>VLOOKUP(GroupVertices[[#This Row],[Vertex]],Vertices[],MATCH("ID",Vertices[[#Headers],[Vertex]:[Vertex Content Word Count]],0),FALSE)</f>
        <v>18</v>
      </c>
    </row>
    <row r="62" spans="1:3" ht="15">
      <c r="A62" s="79" t="s">
        <v>496</v>
      </c>
      <c r="B62" s="87" t="s">
        <v>867</v>
      </c>
      <c r="C62" s="79">
        <f>VLOOKUP(GroupVertices[[#This Row],[Vertex]],Vertices[],MATCH("ID",Vertices[[#Headers],[Vertex]:[Vertex Content Word Count]],0),FALSE)</f>
        <v>17</v>
      </c>
    </row>
    <row r="63" spans="1:3" ht="15">
      <c r="A63" s="79" t="s">
        <v>496</v>
      </c>
      <c r="B63" s="87" t="s">
        <v>248</v>
      </c>
      <c r="C63" s="79">
        <f>VLOOKUP(GroupVertices[[#This Row],[Vertex]],Vertices[],MATCH("ID",Vertices[[#Headers],[Vertex]:[Vertex Content Word Count]],0),FALSE)</f>
        <v>15</v>
      </c>
    </row>
    <row r="64" spans="1:3" ht="15">
      <c r="A64" s="79" t="s">
        <v>497</v>
      </c>
      <c r="B64" s="87" t="s">
        <v>239</v>
      </c>
      <c r="C64" s="79">
        <f>VLOOKUP(GroupVertices[[#This Row],[Vertex]],Vertices[],MATCH("ID",Vertices[[#Headers],[Vertex]:[Vertex Content Word Count]],0),FALSE)</f>
        <v>13</v>
      </c>
    </row>
    <row r="65" spans="1:3" ht="15">
      <c r="A65" s="79" t="s">
        <v>497</v>
      </c>
      <c r="B65" s="87" t="s">
        <v>243</v>
      </c>
      <c r="C65" s="79">
        <f>VLOOKUP(GroupVertices[[#This Row],[Vertex]],Vertices[],MATCH("ID",Vertices[[#Headers],[Vertex]:[Vertex Content Word Count]],0),FALSE)</f>
        <v>39</v>
      </c>
    </row>
    <row r="66" spans="1:3" ht="15">
      <c r="A66" s="79" t="s">
        <v>497</v>
      </c>
      <c r="B66" s="87" t="s">
        <v>251</v>
      </c>
      <c r="C66" s="79">
        <f>VLOOKUP(GroupVertices[[#This Row],[Vertex]],Vertices[],MATCH("ID",Vertices[[#Headers],[Vertex]:[Vertex Content Word Count]],0),FALSE)</f>
        <v>11</v>
      </c>
    </row>
    <row r="67" spans="1:3" ht="15">
      <c r="A67" s="79" t="s">
        <v>497</v>
      </c>
      <c r="B67" s="87" t="s">
        <v>237</v>
      </c>
      <c r="C67" s="79">
        <f>VLOOKUP(GroupVertices[[#This Row],[Vertex]],Vertices[],MATCH("ID",Vertices[[#Headers],[Vertex]:[Vertex Content Word Count]],0),FALSE)</f>
        <v>32</v>
      </c>
    </row>
    <row r="68" spans="1:3" ht="15">
      <c r="A68" s="79" t="s">
        <v>497</v>
      </c>
      <c r="B68" s="87" t="s">
        <v>255</v>
      </c>
      <c r="C68" s="79">
        <f>VLOOKUP(GroupVertices[[#This Row],[Vertex]],Vertices[],MATCH("ID",Vertices[[#Headers],[Vertex]:[Vertex Content Word Count]],0),FALSE)</f>
        <v>30</v>
      </c>
    </row>
    <row r="69" spans="1:3" ht="15">
      <c r="A69" s="79" t="s">
        <v>497</v>
      </c>
      <c r="B69" s="87" t="s">
        <v>256</v>
      </c>
      <c r="C69" s="79">
        <f>VLOOKUP(GroupVertices[[#This Row],[Vertex]],Vertices[],MATCH("ID",Vertices[[#Headers],[Vertex]:[Vertex Content Word Count]],0),FALSE)</f>
        <v>31</v>
      </c>
    </row>
    <row r="70" spans="1:3" ht="15">
      <c r="A70" s="79" t="s">
        <v>497</v>
      </c>
      <c r="B70" s="87" t="s">
        <v>875</v>
      </c>
      <c r="C70" s="79">
        <f>VLOOKUP(GroupVertices[[#This Row],[Vertex]],Vertices[],MATCH("ID",Vertices[[#Headers],[Vertex]:[Vertex Content Word Count]],0),FALSE)</f>
        <v>29</v>
      </c>
    </row>
    <row r="71" spans="1:3" ht="15">
      <c r="A71" s="79" t="s">
        <v>497</v>
      </c>
      <c r="B71" s="87" t="s">
        <v>879</v>
      </c>
      <c r="C71" s="79">
        <f>VLOOKUP(GroupVertices[[#This Row],[Vertex]],Vertices[],MATCH("ID",Vertices[[#Headers],[Vertex]:[Vertex Content Word Count]],0),FALSE)</f>
        <v>28</v>
      </c>
    </row>
    <row r="72" spans="1:3" ht="15">
      <c r="A72" s="79" t="s">
        <v>498</v>
      </c>
      <c r="B72" s="87" t="s">
        <v>238</v>
      </c>
      <c r="C72" s="79">
        <f>VLOOKUP(GroupVertices[[#This Row],[Vertex]],Vertices[],MATCH("ID",Vertices[[#Headers],[Vertex]:[Vertex Content Word Count]],0),FALSE)</f>
        <v>4</v>
      </c>
    </row>
    <row r="73" spans="1:3" ht="15">
      <c r="A73" s="79" t="s">
        <v>498</v>
      </c>
      <c r="B73" s="87" t="s">
        <v>246</v>
      </c>
      <c r="C73" s="79">
        <f>VLOOKUP(GroupVertices[[#This Row],[Vertex]],Vertices[],MATCH("ID",Vertices[[#Headers],[Vertex]:[Vertex Content Word Count]],0),FALSE)</f>
        <v>8</v>
      </c>
    </row>
    <row r="74" spans="1:3" ht="15">
      <c r="A74" s="79" t="s">
        <v>498</v>
      </c>
      <c r="B74" s="87" t="s">
        <v>235</v>
      </c>
      <c r="C74" s="79">
        <f>VLOOKUP(GroupVertices[[#This Row],[Vertex]],Vertices[],MATCH("ID",Vertices[[#Headers],[Vertex]:[Vertex Content Word Count]],0),FALSE)</f>
        <v>3</v>
      </c>
    </row>
    <row r="75" spans="1:3" ht="15">
      <c r="A75" s="79" t="s">
        <v>498</v>
      </c>
      <c r="B75" s="87" t="s">
        <v>252</v>
      </c>
      <c r="C75" s="79">
        <f>VLOOKUP(GroupVertices[[#This Row],[Vertex]],Vertices[],MATCH("ID",Vertices[[#Headers],[Vertex]:[Vertex Content Word Count]],0),FALSE)</f>
        <v>12</v>
      </c>
    </row>
    <row r="76" spans="1:3" ht="15">
      <c r="A76" s="79" t="s">
        <v>498</v>
      </c>
      <c r="B76" s="87" t="s">
        <v>242</v>
      </c>
      <c r="C76" s="79">
        <f>VLOOKUP(GroupVertices[[#This Row],[Vertex]],Vertices[],MATCH("ID",Vertices[[#Headers],[Vertex]:[Vertex Content Word Count]],0),FALSE)</f>
        <v>10</v>
      </c>
    </row>
    <row r="77" spans="1:3" ht="15">
      <c r="A77" s="79" t="s">
        <v>498</v>
      </c>
      <c r="B77" s="87" t="s">
        <v>250</v>
      </c>
      <c r="C77" s="79">
        <f>VLOOKUP(GroupVertices[[#This Row],[Vertex]],Vertices[],MATCH("ID",Vertices[[#Headers],[Vertex]:[Vertex Content Word Count]],0),FALSE)</f>
        <v>9</v>
      </c>
    </row>
    <row r="78" spans="1:3" ht="15">
      <c r="A78" s="79" t="s">
        <v>498</v>
      </c>
      <c r="B78" s="87" t="s">
        <v>249</v>
      </c>
      <c r="C78" s="79">
        <f>VLOOKUP(GroupVertices[[#This Row],[Vertex]],Vertices[],MATCH("ID",Vertices[[#Headers],[Vertex]:[Vertex Content Word Count]],0),FALSE)</f>
        <v>7</v>
      </c>
    </row>
    <row r="79" spans="1:3" ht="15">
      <c r="A79" s="79" t="s">
        <v>498</v>
      </c>
      <c r="B79" s="87" t="s">
        <v>244</v>
      </c>
      <c r="C79" s="79">
        <f>VLOOKUP(GroupVertices[[#This Row],[Vertex]],Vertices[],MATCH("ID",Vertices[[#Headers],[Vertex]:[Vertex Content Word Count]],0),FALSE)</f>
        <v>5</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807</v>
      </c>
      <c r="B2" s="34" t="s">
        <v>192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72</v>
      </c>
      <c r="L2" s="37">
        <f>MIN(Vertices[Closeness Centrality])</f>
        <v>0.004525</v>
      </c>
      <c r="M2" s="38">
        <f>COUNTIF(Vertices[Closeness Centrality],"&gt;= "&amp;L2)-COUNTIF(Vertices[Closeness Centrality],"&gt;="&amp;L3)</f>
        <v>6</v>
      </c>
      <c r="N2" s="37">
        <f>MIN(Vertices[Eigenvector Centrality])</f>
        <v>0.003428</v>
      </c>
      <c r="O2" s="38">
        <f>COUNTIF(Vertices[Eigenvector Centrality],"&gt;= "&amp;N2)-COUNTIF(Vertices[Eigenvector Centrality],"&gt;="&amp;N3)</f>
        <v>1</v>
      </c>
      <c r="P2" s="37">
        <f>MIN(Vertices[PageRank])</f>
        <v>0.349331</v>
      </c>
      <c r="Q2" s="38">
        <f>COUNTIF(Vertices[PageRank],"&gt;= "&amp;P2)-COUNTIF(Vertices[PageRank],"&gt;="&amp;P3)</f>
        <v>64</v>
      </c>
      <c r="R2" s="37">
        <f>MIN(Vertices[Clustering Coefficient])</f>
        <v>0</v>
      </c>
      <c r="S2" s="43">
        <f>COUNTIF(Vertices[Clustering Coefficient],"&gt;= "&amp;R2)-COUNTIF(Vertices[Clustering Coefficient],"&gt;="&amp;R3)</f>
        <v>44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5"/>
      <c r="B3" s="135"/>
      <c r="D3" s="32">
        <f aca="true" t="shared" si="1" ref="D3:D26">D2+($D$50-$D$2)/BinDivisor</f>
        <v>0</v>
      </c>
      <c r="E3" s="3">
        <f>COUNTIF(Vertices[Degree],"&gt;= "&amp;D3)-COUNTIF(Vertices[Degree],"&gt;="&amp;D4)</f>
        <v>0</v>
      </c>
      <c r="F3" s="39">
        <f aca="true" t="shared" si="2" ref="F3:F26">F2+($F$50-$F$2)/BinDivisor</f>
        <v>0.4791666666666667</v>
      </c>
      <c r="G3" s="40">
        <f>COUNTIF(Vertices[In-Degree],"&gt;= "&amp;F3)-COUNTIF(Vertices[In-Degree],"&gt;="&amp;F4)</f>
        <v>0</v>
      </c>
      <c r="H3" s="39">
        <f aca="true" t="shared" si="3" ref="H3:H26">H2+($H$50-$H$2)/BinDivisor</f>
        <v>1.0208333333333333</v>
      </c>
      <c r="I3" s="40">
        <f>COUNTIF(Vertices[Out-Degree],"&gt;= "&amp;H3)-COUNTIF(Vertices[Out-Degree],"&gt;="&amp;H4)</f>
        <v>12</v>
      </c>
      <c r="J3" s="39">
        <f aca="true" t="shared" si="4" ref="J3:J26">J2+($J$50-$J$2)/BinDivisor</f>
        <v>96.38101852083334</v>
      </c>
      <c r="K3" s="40">
        <f>COUNTIF(Vertices[Betweenness Centrality],"&gt;= "&amp;J3)-COUNTIF(Vertices[Betweenness Centrality],"&gt;="&amp;J4)</f>
        <v>0</v>
      </c>
      <c r="L3" s="39">
        <f aca="true" t="shared" si="5" ref="L3:L26">L2+($L$50-$L$2)/BinDivisor</f>
        <v>0.004631041666666667</v>
      </c>
      <c r="M3" s="40">
        <f>COUNTIF(Vertices[Closeness Centrality],"&gt;= "&amp;L3)-COUNTIF(Vertices[Closeness Centrality],"&gt;="&amp;L4)</f>
        <v>0</v>
      </c>
      <c r="N3" s="39">
        <f aca="true" t="shared" si="6" ref="N3:N26">N2+($N$50-$N$2)/BinDivisor</f>
        <v>0.004944645833333334</v>
      </c>
      <c r="O3" s="40">
        <f>COUNTIF(Vertices[Eigenvector Centrality],"&gt;= "&amp;N3)-COUNTIF(Vertices[Eigenvector Centrality],"&gt;="&amp;N4)</f>
        <v>0</v>
      </c>
      <c r="P3" s="39">
        <f aca="true" t="shared" si="7" ref="P3:P26">P2+($P$50-$P$2)/BinDivisor</f>
        <v>0.7175584375</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0.9583333333333334</v>
      </c>
      <c r="G4" s="38">
        <f>COUNTIF(Vertices[In-Degree],"&gt;= "&amp;F4)-COUNTIF(Vertices[In-Degree],"&gt;="&amp;F5)</f>
        <v>44</v>
      </c>
      <c r="H4" s="37">
        <f t="shared" si="3"/>
        <v>2.0416666666666665</v>
      </c>
      <c r="I4" s="38">
        <f>COUNTIF(Vertices[Out-Degree],"&gt;= "&amp;H4)-COUNTIF(Vertices[Out-Degree],"&gt;="&amp;H5)</f>
        <v>3</v>
      </c>
      <c r="J4" s="37">
        <f t="shared" si="4"/>
        <v>192.76203704166667</v>
      </c>
      <c r="K4" s="38">
        <f>COUNTIF(Vertices[Betweenness Centrality],"&gt;= "&amp;J4)-COUNTIF(Vertices[Betweenness Centrality],"&gt;="&amp;J5)</f>
        <v>1</v>
      </c>
      <c r="L4" s="37">
        <f t="shared" si="5"/>
        <v>0.004737083333333334</v>
      </c>
      <c r="M4" s="38">
        <f>COUNTIF(Vertices[Closeness Centrality],"&gt;= "&amp;L4)-COUNTIF(Vertices[Closeness Centrality],"&gt;="&amp;L5)</f>
        <v>1</v>
      </c>
      <c r="N4" s="37">
        <f t="shared" si="6"/>
        <v>0.006461291666666667</v>
      </c>
      <c r="O4" s="38">
        <f>COUNTIF(Vertices[Eigenvector Centrality],"&gt;= "&amp;N4)-COUNTIF(Vertices[Eigenvector Centrality],"&gt;="&amp;N5)</f>
        <v>9</v>
      </c>
      <c r="P4" s="37">
        <f t="shared" si="7"/>
        <v>1.085785875</v>
      </c>
      <c r="Q4" s="38">
        <f>COUNTIF(Vertices[PageRank],"&gt;= "&amp;P4)-COUNTIF(Vertices[PageRank],"&gt;="&amp;P5)</f>
        <v>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35"/>
      <c r="B5" s="135"/>
      <c r="D5" s="32">
        <f t="shared" si="1"/>
        <v>0</v>
      </c>
      <c r="E5" s="3">
        <f>COUNTIF(Vertices[Degree],"&gt;= "&amp;D5)-COUNTIF(Vertices[Degree],"&gt;="&amp;D6)</f>
        <v>0</v>
      </c>
      <c r="F5" s="39">
        <f t="shared" si="2"/>
        <v>1.4375</v>
      </c>
      <c r="G5" s="40">
        <f>COUNTIF(Vertices[In-Degree],"&gt;= "&amp;F5)-COUNTIF(Vertices[In-Degree],"&gt;="&amp;F6)</f>
        <v>0</v>
      </c>
      <c r="H5" s="39">
        <f t="shared" si="3"/>
        <v>3.0625</v>
      </c>
      <c r="I5" s="40">
        <f>COUNTIF(Vertices[Out-Degree],"&gt;= "&amp;H5)-COUNTIF(Vertices[Out-Degree],"&gt;="&amp;H6)</f>
        <v>0</v>
      </c>
      <c r="J5" s="39">
        <f t="shared" si="4"/>
        <v>289.1430555625</v>
      </c>
      <c r="K5" s="40">
        <f>COUNTIF(Vertices[Betweenness Centrality],"&gt;= "&amp;J5)-COUNTIF(Vertices[Betweenness Centrality],"&gt;="&amp;J6)</f>
        <v>1</v>
      </c>
      <c r="L5" s="39">
        <f t="shared" si="5"/>
        <v>0.004843125</v>
      </c>
      <c r="M5" s="40">
        <f>COUNTIF(Vertices[Closeness Centrality],"&gt;= "&amp;L5)-COUNTIF(Vertices[Closeness Centrality],"&gt;="&amp;L6)</f>
        <v>0</v>
      </c>
      <c r="N5" s="39">
        <f t="shared" si="6"/>
        <v>0.0079779375</v>
      </c>
      <c r="O5" s="40">
        <f>COUNTIF(Vertices[Eigenvector Centrality],"&gt;= "&amp;N5)-COUNTIF(Vertices[Eigenvector Centrality],"&gt;="&amp;N6)</f>
        <v>42</v>
      </c>
      <c r="P5" s="39">
        <f t="shared" si="7"/>
        <v>1.4540133125</v>
      </c>
      <c r="Q5" s="40">
        <f>COUNTIF(Vertices[PageRank],"&gt;= "&amp;P5)-COUNTIF(Vertices[PageRank],"&gt;="&amp;P6)</f>
        <v>1</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98</v>
      </c>
      <c r="D6" s="32">
        <f t="shared" si="1"/>
        <v>0</v>
      </c>
      <c r="E6" s="3">
        <f>COUNTIF(Vertices[Degree],"&gt;= "&amp;D6)-COUNTIF(Vertices[Degree],"&gt;="&amp;D7)</f>
        <v>0</v>
      </c>
      <c r="F6" s="37">
        <f t="shared" si="2"/>
        <v>1.9166666666666667</v>
      </c>
      <c r="G6" s="38">
        <f>COUNTIF(Vertices[In-Degree],"&gt;= "&amp;F6)-COUNTIF(Vertices[In-Degree],"&gt;="&amp;F7)</f>
        <v>11</v>
      </c>
      <c r="H6" s="37">
        <f t="shared" si="3"/>
        <v>4.083333333333333</v>
      </c>
      <c r="I6" s="38">
        <f>COUNTIF(Vertices[Out-Degree],"&gt;= "&amp;H6)-COUNTIF(Vertices[Out-Degree],"&gt;="&amp;H7)</f>
        <v>1</v>
      </c>
      <c r="J6" s="37">
        <f t="shared" si="4"/>
        <v>385.52407408333335</v>
      </c>
      <c r="K6" s="38">
        <f>COUNTIF(Vertices[Betweenness Centrality],"&gt;= "&amp;J6)-COUNTIF(Vertices[Betweenness Centrality],"&gt;="&amp;J7)</f>
        <v>1</v>
      </c>
      <c r="L6" s="37">
        <f t="shared" si="5"/>
        <v>0.004949166666666667</v>
      </c>
      <c r="M6" s="38">
        <f>COUNTIF(Vertices[Closeness Centrality],"&gt;= "&amp;L6)-COUNTIF(Vertices[Closeness Centrality],"&gt;="&amp;L7)</f>
        <v>19</v>
      </c>
      <c r="N6" s="37">
        <f t="shared" si="6"/>
        <v>0.009494583333333334</v>
      </c>
      <c r="O6" s="38">
        <f>COUNTIF(Vertices[Eigenvector Centrality],"&gt;= "&amp;N6)-COUNTIF(Vertices[Eigenvector Centrality],"&gt;="&amp;N7)</f>
        <v>1</v>
      </c>
      <c r="P6" s="37">
        <f t="shared" si="7"/>
        <v>1.8222407500000002</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130</v>
      </c>
      <c r="D7" s="32">
        <f t="shared" si="1"/>
        <v>0</v>
      </c>
      <c r="E7" s="3">
        <f>COUNTIF(Vertices[Degree],"&gt;= "&amp;D7)-COUNTIF(Vertices[Degree],"&gt;="&amp;D8)</f>
        <v>0</v>
      </c>
      <c r="F7" s="39">
        <f t="shared" si="2"/>
        <v>2.3958333333333335</v>
      </c>
      <c r="G7" s="40">
        <f>COUNTIF(Vertices[In-Degree],"&gt;= "&amp;F7)-COUNTIF(Vertices[In-Degree],"&gt;="&amp;F8)</f>
        <v>0</v>
      </c>
      <c r="H7" s="39">
        <f t="shared" si="3"/>
        <v>5.104166666666666</v>
      </c>
      <c r="I7" s="40">
        <f>COUNTIF(Vertices[Out-Degree],"&gt;= "&amp;H7)-COUNTIF(Vertices[Out-Degree],"&gt;="&amp;H8)</f>
        <v>0</v>
      </c>
      <c r="J7" s="39">
        <f t="shared" si="4"/>
        <v>481.90509260416667</v>
      </c>
      <c r="K7" s="40">
        <f>COUNTIF(Vertices[Betweenness Centrality],"&gt;= "&amp;J7)-COUNTIF(Vertices[Betweenness Centrality],"&gt;="&amp;J8)</f>
        <v>0</v>
      </c>
      <c r="L7" s="39">
        <f t="shared" si="5"/>
        <v>0.005055208333333333</v>
      </c>
      <c r="M7" s="40">
        <f>COUNTIF(Vertices[Closeness Centrality],"&gt;= "&amp;L7)-COUNTIF(Vertices[Closeness Centrality],"&gt;="&amp;L8)</f>
        <v>0</v>
      </c>
      <c r="N7" s="39">
        <f t="shared" si="6"/>
        <v>0.011011229166666667</v>
      </c>
      <c r="O7" s="40">
        <f>COUNTIF(Vertices[Eigenvector Centrality],"&gt;= "&amp;N7)-COUNTIF(Vertices[Eigenvector Centrality],"&gt;="&amp;N8)</f>
        <v>12</v>
      </c>
      <c r="P7" s="39">
        <f t="shared" si="7"/>
        <v>2.1904681875</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228</v>
      </c>
      <c r="D8" s="32">
        <f t="shared" si="1"/>
        <v>0</v>
      </c>
      <c r="E8" s="3">
        <f>COUNTIF(Vertices[Degree],"&gt;= "&amp;D8)-COUNTIF(Vertices[Degree],"&gt;="&amp;D9)</f>
        <v>0</v>
      </c>
      <c r="F8" s="37">
        <f t="shared" si="2"/>
        <v>2.875</v>
      </c>
      <c r="G8" s="38">
        <f>COUNTIF(Vertices[In-Degree],"&gt;= "&amp;F8)-COUNTIF(Vertices[In-Degree],"&gt;="&amp;F9)</f>
        <v>2</v>
      </c>
      <c r="H8" s="37">
        <f t="shared" si="3"/>
        <v>6.124999999999999</v>
      </c>
      <c r="I8" s="38">
        <f>COUNTIF(Vertices[Out-Degree],"&gt;= "&amp;H8)-COUNTIF(Vertices[Out-Degree],"&gt;="&amp;H9)</f>
        <v>1</v>
      </c>
      <c r="J8" s="37">
        <f t="shared" si="4"/>
        <v>578.286111125</v>
      </c>
      <c r="K8" s="38">
        <f>COUNTIF(Vertices[Betweenness Centrality],"&gt;= "&amp;J8)-COUNTIF(Vertices[Betweenness Centrality],"&gt;="&amp;J9)</f>
        <v>0</v>
      </c>
      <c r="L8" s="37">
        <f t="shared" si="5"/>
        <v>0.00516125</v>
      </c>
      <c r="M8" s="38">
        <f>COUNTIF(Vertices[Closeness Centrality],"&gt;= "&amp;L8)-COUNTIF(Vertices[Closeness Centrality],"&gt;="&amp;L9)</f>
        <v>1</v>
      </c>
      <c r="N8" s="37">
        <f t="shared" si="6"/>
        <v>0.012527875</v>
      </c>
      <c r="O8" s="38">
        <f>COUNTIF(Vertices[Eigenvector Centrality],"&gt;= "&amp;N8)-COUNTIF(Vertices[Eigenvector Centrality],"&gt;="&amp;N9)</f>
        <v>2</v>
      </c>
      <c r="P8" s="37">
        <f t="shared" si="7"/>
        <v>2.558695625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35"/>
      <c r="B9" s="135"/>
      <c r="D9" s="32">
        <f t="shared" si="1"/>
        <v>0</v>
      </c>
      <c r="E9" s="3">
        <f>COUNTIF(Vertices[Degree],"&gt;= "&amp;D9)-COUNTIF(Vertices[Degree],"&gt;="&amp;D10)</f>
        <v>0</v>
      </c>
      <c r="F9" s="39">
        <f t="shared" si="2"/>
        <v>3.3541666666666665</v>
      </c>
      <c r="G9" s="40">
        <f>COUNTIF(Vertices[In-Degree],"&gt;= "&amp;F9)-COUNTIF(Vertices[In-Degree],"&gt;="&amp;F10)</f>
        <v>0</v>
      </c>
      <c r="H9" s="39">
        <f t="shared" si="3"/>
        <v>7.145833333333332</v>
      </c>
      <c r="I9" s="40">
        <f>COUNTIF(Vertices[Out-Degree],"&gt;= "&amp;H9)-COUNTIF(Vertices[Out-Degree],"&gt;="&amp;H10)</f>
        <v>2</v>
      </c>
      <c r="J9" s="39">
        <f t="shared" si="4"/>
        <v>674.6671296458334</v>
      </c>
      <c r="K9" s="40">
        <f>COUNTIF(Vertices[Betweenness Centrality],"&gt;= "&amp;J9)-COUNTIF(Vertices[Betweenness Centrality],"&gt;="&amp;J10)</f>
        <v>1</v>
      </c>
      <c r="L9" s="39">
        <f t="shared" si="5"/>
        <v>0.005267291666666667</v>
      </c>
      <c r="M9" s="40">
        <f>COUNTIF(Vertices[Closeness Centrality],"&gt;= "&amp;L9)-COUNTIF(Vertices[Closeness Centrality],"&gt;="&amp;L10)</f>
        <v>0</v>
      </c>
      <c r="N9" s="39">
        <f t="shared" si="6"/>
        <v>0.014044520833333334</v>
      </c>
      <c r="O9" s="40">
        <f>COUNTIF(Vertices[Eigenvector Centrality],"&gt;= "&amp;N9)-COUNTIF(Vertices[Eigenvector Centrality],"&gt;="&amp;N10)</f>
        <v>1</v>
      </c>
      <c r="P9" s="39">
        <f t="shared" si="7"/>
        <v>2.9269230625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808</v>
      </c>
      <c r="B10" s="34">
        <v>4</v>
      </c>
      <c r="D10" s="32">
        <f t="shared" si="1"/>
        <v>0</v>
      </c>
      <c r="E10" s="3">
        <f>COUNTIF(Vertices[Degree],"&gt;= "&amp;D10)-COUNTIF(Vertices[Degree],"&gt;="&amp;D11)</f>
        <v>0</v>
      </c>
      <c r="F10" s="37">
        <f t="shared" si="2"/>
        <v>3.833333333333333</v>
      </c>
      <c r="G10" s="38">
        <f>COUNTIF(Vertices[In-Degree],"&gt;= "&amp;F10)-COUNTIF(Vertices[In-Degree],"&gt;="&amp;F11)</f>
        <v>2</v>
      </c>
      <c r="H10" s="37">
        <f t="shared" si="3"/>
        <v>8.166666666666666</v>
      </c>
      <c r="I10" s="38">
        <f>COUNTIF(Vertices[Out-Degree],"&gt;= "&amp;H10)-COUNTIF(Vertices[Out-Degree],"&gt;="&amp;H11)</f>
        <v>0</v>
      </c>
      <c r="J10" s="37">
        <f t="shared" si="4"/>
        <v>771.0481481666667</v>
      </c>
      <c r="K10" s="38">
        <f>COUNTIF(Vertices[Betweenness Centrality],"&gt;= "&amp;J10)-COUNTIF(Vertices[Betweenness Centrality],"&gt;="&amp;J11)</f>
        <v>0</v>
      </c>
      <c r="L10" s="37">
        <f t="shared" si="5"/>
        <v>0.005373333333333333</v>
      </c>
      <c r="M10" s="38">
        <f>COUNTIF(Vertices[Closeness Centrality],"&gt;= "&amp;L10)-COUNTIF(Vertices[Closeness Centrality],"&gt;="&amp;L11)</f>
        <v>0</v>
      </c>
      <c r="N10" s="37">
        <f t="shared" si="6"/>
        <v>0.015561166666666668</v>
      </c>
      <c r="O10" s="38">
        <f>COUNTIF(Vertices[Eigenvector Centrality],"&gt;= "&amp;N10)-COUNTIF(Vertices[Eigenvector Centrality],"&gt;="&amp;N11)</f>
        <v>0</v>
      </c>
      <c r="P10" s="37">
        <f t="shared" si="7"/>
        <v>3.2951504999999996</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35"/>
      <c r="B11" s="135"/>
      <c r="D11" s="32">
        <f t="shared" si="1"/>
        <v>0</v>
      </c>
      <c r="E11" s="3">
        <f>COUNTIF(Vertices[Degree],"&gt;= "&amp;D11)-COUNTIF(Vertices[Degree],"&gt;="&amp;D12)</f>
        <v>0</v>
      </c>
      <c r="F11" s="39">
        <f t="shared" si="2"/>
        <v>4.3125</v>
      </c>
      <c r="G11" s="40">
        <f>COUNTIF(Vertices[In-Degree],"&gt;= "&amp;F11)-COUNTIF(Vertices[In-Degree],"&gt;="&amp;F12)</f>
        <v>0</v>
      </c>
      <c r="H11" s="39">
        <f t="shared" si="3"/>
        <v>9.1875</v>
      </c>
      <c r="I11" s="40">
        <f>COUNTIF(Vertices[Out-Degree],"&gt;= "&amp;H11)-COUNTIF(Vertices[Out-Degree],"&gt;="&amp;H12)</f>
        <v>0</v>
      </c>
      <c r="J11" s="39">
        <f t="shared" si="4"/>
        <v>867.4291666875</v>
      </c>
      <c r="K11" s="40">
        <f>COUNTIF(Vertices[Betweenness Centrality],"&gt;= "&amp;J11)-COUNTIF(Vertices[Betweenness Centrality],"&gt;="&amp;J12)</f>
        <v>0</v>
      </c>
      <c r="L11" s="39">
        <f t="shared" si="5"/>
        <v>0.005479375</v>
      </c>
      <c r="M11" s="40">
        <f>COUNTIF(Vertices[Closeness Centrality],"&gt;= "&amp;L11)-COUNTIF(Vertices[Closeness Centrality],"&gt;="&amp;L12)</f>
        <v>41</v>
      </c>
      <c r="N11" s="39">
        <f t="shared" si="6"/>
        <v>0.0170778125</v>
      </c>
      <c r="O11" s="40">
        <f>COUNTIF(Vertices[Eigenvector Centrality],"&gt;= "&amp;N11)-COUNTIF(Vertices[Eigenvector Centrality],"&gt;="&amp;N12)</f>
        <v>0</v>
      </c>
      <c r="P11" s="39">
        <f t="shared" si="7"/>
        <v>3.6633779374999995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258</v>
      </c>
      <c r="B12" s="34">
        <v>161</v>
      </c>
      <c r="D12" s="32">
        <f t="shared" si="1"/>
        <v>0</v>
      </c>
      <c r="E12" s="3">
        <f>COUNTIF(Vertices[Degree],"&gt;= "&amp;D12)-COUNTIF(Vertices[Degree],"&gt;="&amp;D13)</f>
        <v>0</v>
      </c>
      <c r="F12" s="37">
        <f t="shared" si="2"/>
        <v>4.791666666666667</v>
      </c>
      <c r="G12" s="38">
        <f>COUNTIF(Vertices[In-Degree],"&gt;= "&amp;F12)-COUNTIF(Vertices[In-Degree],"&gt;="&amp;F13)</f>
        <v>3</v>
      </c>
      <c r="H12" s="37">
        <f t="shared" si="3"/>
        <v>10.208333333333334</v>
      </c>
      <c r="I12" s="38">
        <f>COUNTIF(Vertices[Out-Degree],"&gt;= "&amp;H12)-COUNTIF(Vertices[Out-Degree],"&gt;="&amp;H13)</f>
        <v>1</v>
      </c>
      <c r="J12" s="37">
        <f t="shared" si="4"/>
        <v>963.8101852083333</v>
      </c>
      <c r="K12" s="38">
        <f>COUNTIF(Vertices[Betweenness Centrality],"&gt;= "&amp;J12)-COUNTIF(Vertices[Betweenness Centrality],"&gt;="&amp;J13)</f>
        <v>0</v>
      </c>
      <c r="L12" s="37">
        <f t="shared" si="5"/>
        <v>0.0055854166666666665</v>
      </c>
      <c r="M12" s="38">
        <f>COUNTIF(Vertices[Closeness Centrality],"&gt;= "&amp;L12)-COUNTIF(Vertices[Closeness Centrality],"&gt;="&amp;L13)</f>
        <v>1</v>
      </c>
      <c r="N12" s="37">
        <f t="shared" si="6"/>
        <v>0.018594458333333334</v>
      </c>
      <c r="O12" s="38">
        <f>COUNTIF(Vertices[Eigenvector Centrality],"&gt;= "&amp;N12)-COUNTIF(Vertices[Eigenvector Centrality],"&gt;="&amp;N13)</f>
        <v>0</v>
      </c>
      <c r="P12" s="37">
        <f t="shared" si="7"/>
        <v>4.031605375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259</v>
      </c>
      <c r="B13" s="34">
        <v>14</v>
      </c>
      <c r="D13" s="32">
        <f t="shared" si="1"/>
        <v>0</v>
      </c>
      <c r="E13" s="3">
        <f>COUNTIF(Vertices[Degree],"&gt;= "&amp;D13)-COUNTIF(Vertices[Degree],"&gt;="&amp;D14)</f>
        <v>0</v>
      </c>
      <c r="F13" s="39">
        <f t="shared" si="2"/>
        <v>5.270833333333334</v>
      </c>
      <c r="G13" s="40">
        <f>COUNTIF(Vertices[In-Degree],"&gt;= "&amp;F13)-COUNTIF(Vertices[In-Degree],"&gt;="&amp;F14)</f>
        <v>0</v>
      </c>
      <c r="H13" s="39">
        <f t="shared" si="3"/>
        <v>11.229166666666668</v>
      </c>
      <c r="I13" s="40">
        <f>COUNTIF(Vertices[Out-Degree],"&gt;= "&amp;H13)-COUNTIF(Vertices[Out-Degree],"&gt;="&amp;H14)</f>
        <v>0</v>
      </c>
      <c r="J13" s="39">
        <f t="shared" si="4"/>
        <v>1060.1912037291668</v>
      </c>
      <c r="K13" s="40">
        <f>COUNTIF(Vertices[Betweenness Centrality],"&gt;= "&amp;J13)-COUNTIF(Vertices[Betweenness Centrality],"&gt;="&amp;J14)</f>
        <v>0</v>
      </c>
      <c r="L13" s="39">
        <f t="shared" si="5"/>
        <v>0.005691458333333333</v>
      </c>
      <c r="M13" s="40">
        <f>COUNTIF(Vertices[Closeness Centrality],"&gt;= "&amp;L13)-COUNTIF(Vertices[Closeness Centrality],"&gt;="&amp;L14)</f>
        <v>0</v>
      </c>
      <c r="N13" s="39">
        <f t="shared" si="6"/>
        <v>0.020111104166666668</v>
      </c>
      <c r="O13" s="40">
        <f>COUNTIF(Vertices[Eigenvector Centrality],"&gt;= "&amp;N13)-COUNTIF(Vertices[Eigenvector Centrality],"&gt;="&amp;N14)</f>
        <v>1</v>
      </c>
      <c r="P13" s="39">
        <f t="shared" si="7"/>
        <v>4.3998328125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197</v>
      </c>
      <c r="B14" s="34">
        <v>23</v>
      </c>
      <c r="D14" s="32">
        <f t="shared" si="1"/>
        <v>0</v>
      </c>
      <c r="E14" s="3">
        <f>COUNTIF(Vertices[Degree],"&gt;= "&amp;D14)-COUNTIF(Vertices[Degree],"&gt;="&amp;D15)</f>
        <v>0</v>
      </c>
      <c r="F14" s="37">
        <f t="shared" si="2"/>
        <v>5.750000000000001</v>
      </c>
      <c r="G14" s="38">
        <f>COUNTIF(Vertices[In-Degree],"&gt;= "&amp;F14)-COUNTIF(Vertices[In-Degree],"&gt;="&amp;F15)</f>
        <v>0</v>
      </c>
      <c r="H14" s="37">
        <f t="shared" si="3"/>
        <v>12.250000000000002</v>
      </c>
      <c r="I14" s="38">
        <f>COUNTIF(Vertices[Out-Degree],"&gt;= "&amp;H14)-COUNTIF(Vertices[Out-Degree],"&gt;="&amp;H15)</f>
        <v>1</v>
      </c>
      <c r="J14" s="37">
        <f t="shared" si="4"/>
        <v>1156.57222225</v>
      </c>
      <c r="K14" s="38">
        <f>COUNTIF(Vertices[Betweenness Centrality],"&gt;= "&amp;J14)-COUNTIF(Vertices[Betweenness Centrality],"&gt;="&amp;J15)</f>
        <v>0</v>
      </c>
      <c r="L14" s="37">
        <f t="shared" si="5"/>
        <v>0.0057975</v>
      </c>
      <c r="M14" s="38">
        <f>COUNTIF(Vertices[Closeness Centrality],"&gt;= "&amp;L14)-COUNTIF(Vertices[Closeness Centrality],"&gt;="&amp;L15)</f>
        <v>0</v>
      </c>
      <c r="N14" s="37">
        <f t="shared" si="6"/>
        <v>0.02162775</v>
      </c>
      <c r="O14" s="38">
        <f>COUNTIF(Vertices[Eigenvector Centrality],"&gt;= "&amp;N14)-COUNTIF(Vertices[Eigenvector Centrality],"&gt;="&amp;N15)</f>
        <v>1</v>
      </c>
      <c r="P14" s="37">
        <f t="shared" si="7"/>
        <v>4.7680602499999996</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257</v>
      </c>
      <c r="B15" s="34">
        <v>30</v>
      </c>
      <c r="D15" s="32">
        <f t="shared" si="1"/>
        <v>0</v>
      </c>
      <c r="E15" s="3">
        <f>COUNTIF(Vertices[Degree],"&gt;= "&amp;D15)-COUNTIF(Vertices[Degree],"&gt;="&amp;D16)</f>
        <v>0</v>
      </c>
      <c r="F15" s="39">
        <f t="shared" si="2"/>
        <v>6.229166666666668</v>
      </c>
      <c r="G15" s="40">
        <f>COUNTIF(Vertices[In-Degree],"&gt;= "&amp;F15)-COUNTIF(Vertices[In-Degree],"&gt;="&amp;F16)</f>
        <v>0</v>
      </c>
      <c r="H15" s="39">
        <f t="shared" si="3"/>
        <v>13.270833333333336</v>
      </c>
      <c r="I15" s="40">
        <f>COUNTIF(Vertices[Out-Degree],"&gt;= "&amp;H15)-COUNTIF(Vertices[Out-Degree],"&gt;="&amp;H16)</f>
        <v>0</v>
      </c>
      <c r="J15" s="39">
        <f t="shared" si="4"/>
        <v>1252.9532407708334</v>
      </c>
      <c r="K15" s="40">
        <f>COUNTIF(Vertices[Betweenness Centrality],"&gt;= "&amp;J15)-COUNTIF(Vertices[Betweenness Centrality],"&gt;="&amp;J16)</f>
        <v>0</v>
      </c>
      <c r="L15" s="39">
        <f t="shared" si="5"/>
        <v>0.005903541666666666</v>
      </c>
      <c r="M15" s="40">
        <f>COUNTIF(Vertices[Closeness Centrality],"&gt;= "&amp;L15)-COUNTIF(Vertices[Closeness Centrality],"&gt;="&amp;L16)</f>
        <v>0</v>
      </c>
      <c r="N15" s="39">
        <f t="shared" si="6"/>
        <v>0.023144395833333335</v>
      </c>
      <c r="O15" s="40">
        <f>COUNTIF(Vertices[Eigenvector Centrality],"&gt;= "&amp;N15)-COUNTIF(Vertices[Eigenvector Centrality],"&gt;="&amp;N16)</f>
        <v>0</v>
      </c>
      <c r="P15" s="39">
        <f t="shared" si="7"/>
        <v>5.136287687499999</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35"/>
      <c r="B16" s="135"/>
      <c r="D16" s="32">
        <f t="shared" si="1"/>
        <v>0</v>
      </c>
      <c r="E16" s="3">
        <f>COUNTIF(Vertices[Degree],"&gt;= "&amp;D16)-COUNTIF(Vertices[Degree],"&gt;="&amp;D17)</f>
        <v>0</v>
      </c>
      <c r="F16" s="37">
        <f t="shared" si="2"/>
        <v>6.708333333333335</v>
      </c>
      <c r="G16" s="38">
        <f>COUNTIF(Vertices[In-Degree],"&gt;= "&amp;F16)-COUNTIF(Vertices[In-Degree],"&gt;="&amp;F17)</f>
        <v>0</v>
      </c>
      <c r="H16" s="37">
        <f t="shared" si="3"/>
        <v>14.29166666666667</v>
      </c>
      <c r="I16" s="38">
        <f>COUNTIF(Vertices[Out-Degree],"&gt;= "&amp;H16)-COUNTIF(Vertices[Out-Degree],"&gt;="&amp;H17)</f>
        <v>0</v>
      </c>
      <c r="J16" s="37">
        <f t="shared" si="4"/>
        <v>1349.3342592916667</v>
      </c>
      <c r="K16" s="38">
        <f>COUNTIF(Vertices[Betweenness Centrality],"&gt;= "&amp;J16)-COUNTIF(Vertices[Betweenness Centrality],"&gt;="&amp;J17)</f>
        <v>0</v>
      </c>
      <c r="L16" s="37">
        <f t="shared" si="5"/>
        <v>0.006009583333333333</v>
      </c>
      <c r="M16" s="38">
        <f>COUNTIF(Vertices[Closeness Centrality],"&gt;= "&amp;L16)-COUNTIF(Vertices[Closeness Centrality],"&gt;="&amp;L17)</f>
        <v>0</v>
      </c>
      <c r="N16" s="37">
        <f t="shared" si="6"/>
        <v>0.024661041666666668</v>
      </c>
      <c r="O16" s="38">
        <f>COUNTIF(Vertices[Eigenvector Centrality],"&gt;= "&amp;N16)-COUNTIF(Vertices[Eigenvector Centrality],"&gt;="&amp;N17)</f>
        <v>0</v>
      </c>
      <c r="P16" s="37">
        <f t="shared" si="7"/>
        <v>5.504515124999999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23</v>
      </c>
      <c r="D17" s="32">
        <f t="shared" si="1"/>
        <v>0</v>
      </c>
      <c r="E17" s="3">
        <f>COUNTIF(Vertices[Degree],"&gt;= "&amp;D17)-COUNTIF(Vertices[Degree],"&gt;="&amp;D18)</f>
        <v>0</v>
      </c>
      <c r="F17" s="39">
        <f t="shared" si="2"/>
        <v>7.187500000000002</v>
      </c>
      <c r="G17" s="40">
        <f>COUNTIF(Vertices[In-Degree],"&gt;= "&amp;F17)-COUNTIF(Vertices[In-Degree],"&gt;="&amp;F18)</f>
        <v>0</v>
      </c>
      <c r="H17" s="39">
        <f t="shared" si="3"/>
        <v>15.312500000000004</v>
      </c>
      <c r="I17" s="40">
        <f>COUNTIF(Vertices[Out-Degree],"&gt;= "&amp;H17)-COUNTIF(Vertices[Out-Degree],"&gt;="&amp;H18)</f>
        <v>0</v>
      </c>
      <c r="J17" s="39">
        <f t="shared" si="4"/>
        <v>1445.7152778125</v>
      </c>
      <c r="K17" s="40">
        <f>COUNTIF(Vertices[Betweenness Centrality],"&gt;= "&amp;J17)-COUNTIF(Vertices[Betweenness Centrality],"&gt;="&amp;J18)</f>
        <v>0</v>
      </c>
      <c r="L17" s="39">
        <f t="shared" si="5"/>
        <v>0.0061156249999999995</v>
      </c>
      <c r="M17" s="40">
        <f>COUNTIF(Vertices[Closeness Centrality],"&gt;= "&amp;L17)-COUNTIF(Vertices[Closeness Centrality],"&gt;="&amp;L18)</f>
        <v>0</v>
      </c>
      <c r="N17" s="39">
        <f t="shared" si="6"/>
        <v>0.0261776875</v>
      </c>
      <c r="O17" s="40">
        <f>COUNTIF(Vertices[Eigenvector Centrality],"&gt;= "&amp;N17)-COUNTIF(Vertices[Eigenvector Centrality],"&gt;="&amp;N18)</f>
        <v>0</v>
      </c>
      <c r="P17" s="39">
        <f t="shared" si="7"/>
        <v>5.872742562499999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35"/>
      <c r="B18" s="135"/>
      <c r="D18" s="32">
        <f t="shared" si="1"/>
        <v>0</v>
      </c>
      <c r="E18" s="3">
        <f>COUNTIF(Vertices[Degree],"&gt;= "&amp;D18)-COUNTIF(Vertices[Degree],"&gt;="&amp;D19)</f>
        <v>0</v>
      </c>
      <c r="F18" s="37">
        <f t="shared" si="2"/>
        <v>7.666666666666669</v>
      </c>
      <c r="G18" s="38">
        <f>COUNTIF(Vertices[In-Degree],"&gt;= "&amp;F18)-COUNTIF(Vertices[In-Degree],"&gt;="&amp;F19)</f>
        <v>0</v>
      </c>
      <c r="H18" s="37">
        <f t="shared" si="3"/>
        <v>16.333333333333336</v>
      </c>
      <c r="I18" s="38">
        <f>COUNTIF(Vertices[Out-Degree],"&gt;= "&amp;H18)-COUNTIF(Vertices[Out-Degree],"&gt;="&amp;H19)</f>
        <v>0</v>
      </c>
      <c r="J18" s="37">
        <f t="shared" si="4"/>
        <v>1542.0962963333334</v>
      </c>
      <c r="K18" s="38">
        <f>COUNTIF(Vertices[Betweenness Centrality],"&gt;= "&amp;J18)-COUNTIF(Vertices[Betweenness Centrality],"&gt;="&amp;J19)</f>
        <v>0</v>
      </c>
      <c r="L18" s="37">
        <f t="shared" si="5"/>
        <v>0.006221666666666666</v>
      </c>
      <c r="M18" s="38">
        <f>COUNTIF(Vertices[Closeness Centrality],"&gt;= "&amp;L18)-COUNTIF(Vertices[Closeness Centrality],"&gt;="&amp;L19)</f>
        <v>0</v>
      </c>
      <c r="N18" s="37">
        <f t="shared" si="6"/>
        <v>0.027694333333333335</v>
      </c>
      <c r="O18" s="38">
        <f>COUNTIF(Vertices[Eigenvector Centrality],"&gt;= "&amp;N18)-COUNTIF(Vertices[Eigenvector Centrality],"&gt;="&amp;N19)</f>
        <v>0</v>
      </c>
      <c r="P18" s="37">
        <f t="shared" si="7"/>
        <v>6.240969999999999</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0.03968253968253968</v>
      </c>
      <c r="D19" s="32">
        <f t="shared" si="1"/>
        <v>0</v>
      </c>
      <c r="E19" s="3">
        <f>COUNTIF(Vertices[Degree],"&gt;= "&amp;D19)-COUNTIF(Vertices[Degree],"&gt;="&amp;D20)</f>
        <v>0</v>
      </c>
      <c r="F19" s="39">
        <f t="shared" si="2"/>
        <v>8.145833333333336</v>
      </c>
      <c r="G19" s="40">
        <f>COUNTIF(Vertices[In-Degree],"&gt;= "&amp;F19)-COUNTIF(Vertices[In-Degree],"&gt;="&amp;F20)</f>
        <v>0</v>
      </c>
      <c r="H19" s="39">
        <f t="shared" si="3"/>
        <v>17.354166666666668</v>
      </c>
      <c r="I19" s="40">
        <f>COUNTIF(Vertices[Out-Degree],"&gt;= "&amp;H19)-COUNTIF(Vertices[Out-Degree],"&gt;="&amp;H20)</f>
        <v>0</v>
      </c>
      <c r="J19" s="39">
        <f t="shared" si="4"/>
        <v>1638.4773148541667</v>
      </c>
      <c r="K19" s="40">
        <f>COUNTIF(Vertices[Betweenness Centrality],"&gt;= "&amp;J19)-COUNTIF(Vertices[Betweenness Centrality],"&gt;="&amp;J20)</f>
        <v>0</v>
      </c>
      <c r="L19" s="39">
        <f t="shared" si="5"/>
        <v>0.006327708333333333</v>
      </c>
      <c r="M19" s="40">
        <f>COUNTIF(Vertices[Closeness Centrality],"&gt;= "&amp;L19)-COUNTIF(Vertices[Closeness Centrality],"&gt;="&amp;L20)</f>
        <v>1</v>
      </c>
      <c r="N19" s="39">
        <f t="shared" si="6"/>
        <v>0.029210979166666668</v>
      </c>
      <c r="O19" s="40">
        <f>COUNTIF(Vertices[Eigenvector Centrality],"&gt;= "&amp;N19)-COUNTIF(Vertices[Eigenvector Centrality],"&gt;="&amp;N20)</f>
        <v>1</v>
      </c>
      <c r="P19" s="39">
        <f t="shared" si="7"/>
        <v>6.609197437499999</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0.07633587786259542</v>
      </c>
      <c r="D20" s="32">
        <f t="shared" si="1"/>
        <v>0</v>
      </c>
      <c r="E20" s="3">
        <f>COUNTIF(Vertices[Degree],"&gt;= "&amp;D20)-COUNTIF(Vertices[Degree],"&gt;="&amp;D21)</f>
        <v>0</v>
      </c>
      <c r="F20" s="37">
        <f t="shared" si="2"/>
        <v>8.625000000000002</v>
      </c>
      <c r="G20" s="38">
        <f>COUNTIF(Vertices[In-Degree],"&gt;= "&amp;F20)-COUNTIF(Vertices[In-Degree],"&gt;="&amp;F21)</f>
        <v>0</v>
      </c>
      <c r="H20" s="37">
        <f t="shared" si="3"/>
        <v>18.375</v>
      </c>
      <c r="I20" s="38">
        <f>COUNTIF(Vertices[Out-Degree],"&gt;= "&amp;H20)-COUNTIF(Vertices[Out-Degree],"&gt;="&amp;H21)</f>
        <v>0</v>
      </c>
      <c r="J20" s="37">
        <f t="shared" si="4"/>
        <v>1734.858333375</v>
      </c>
      <c r="K20" s="38">
        <f>COUNTIF(Vertices[Betweenness Centrality],"&gt;= "&amp;J20)-COUNTIF(Vertices[Betweenness Centrality],"&gt;="&amp;J21)</f>
        <v>1</v>
      </c>
      <c r="L20" s="37">
        <f t="shared" si="5"/>
        <v>0.006433749999999999</v>
      </c>
      <c r="M20" s="38">
        <f>COUNTIF(Vertices[Closeness Centrality],"&gt;= "&amp;L20)-COUNTIF(Vertices[Closeness Centrality],"&gt;="&amp;L21)</f>
        <v>0</v>
      </c>
      <c r="N20" s="37">
        <f t="shared" si="6"/>
        <v>0.030727625</v>
      </c>
      <c r="O20" s="38">
        <f>COUNTIF(Vertices[Eigenvector Centrality],"&gt;= "&amp;N20)-COUNTIF(Vertices[Eigenvector Centrality],"&gt;="&amp;N21)</f>
        <v>0</v>
      </c>
      <c r="P20" s="37">
        <f t="shared" si="7"/>
        <v>6.977424874999999</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35"/>
      <c r="B21" s="135"/>
      <c r="D21" s="32">
        <f t="shared" si="1"/>
        <v>0</v>
      </c>
      <c r="E21" s="3">
        <f>COUNTIF(Vertices[Degree],"&gt;= "&amp;D21)-COUNTIF(Vertices[Degree],"&gt;="&amp;D22)</f>
        <v>0</v>
      </c>
      <c r="F21" s="39">
        <f t="shared" si="2"/>
        <v>9.104166666666668</v>
      </c>
      <c r="G21" s="40">
        <f>COUNTIF(Vertices[In-Degree],"&gt;= "&amp;F21)-COUNTIF(Vertices[In-Degree],"&gt;="&amp;F22)</f>
        <v>0</v>
      </c>
      <c r="H21" s="39">
        <f t="shared" si="3"/>
        <v>19.395833333333332</v>
      </c>
      <c r="I21" s="40">
        <f>COUNTIF(Vertices[Out-Degree],"&gt;= "&amp;H21)-COUNTIF(Vertices[Out-Degree],"&gt;="&amp;H22)</f>
        <v>0</v>
      </c>
      <c r="J21" s="39">
        <f t="shared" si="4"/>
        <v>1831.2393518958334</v>
      </c>
      <c r="K21" s="40">
        <f>COUNTIF(Vertices[Betweenness Centrality],"&gt;= "&amp;J21)-COUNTIF(Vertices[Betweenness Centrality],"&gt;="&amp;J22)</f>
        <v>0</v>
      </c>
      <c r="L21" s="39">
        <f t="shared" si="5"/>
        <v>0.006539791666666666</v>
      </c>
      <c r="M21" s="40">
        <f>COUNTIF(Vertices[Closeness Centrality],"&gt;= "&amp;L21)-COUNTIF(Vertices[Closeness Centrality],"&gt;="&amp;L22)</f>
        <v>1</v>
      </c>
      <c r="N21" s="39">
        <f t="shared" si="6"/>
        <v>0.03224427083333334</v>
      </c>
      <c r="O21" s="40">
        <f>COUNTIF(Vertices[Eigenvector Centrality],"&gt;= "&amp;N21)-COUNTIF(Vertices[Eigenvector Centrality],"&gt;="&amp;N22)</f>
        <v>2</v>
      </c>
      <c r="P21" s="39">
        <f t="shared" si="7"/>
        <v>7.345652312499999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9.583333333333334</v>
      </c>
      <c r="G22" s="38">
        <f>COUNTIF(Vertices[In-Degree],"&gt;= "&amp;F22)-COUNTIF(Vertices[In-Degree],"&gt;="&amp;F23)</f>
        <v>0</v>
      </c>
      <c r="H22" s="37">
        <f t="shared" si="3"/>
        <v>20.416666666666664</v>
      </c>
      <c r="I22" s="38">
        <f>COUNTIF(Vertices[Out-Degree],"&gt;= "&amp;H22)-COUNTIF(Vertices[Out-Degree],"&gt;="&amp;H23)</f>
        <v>0</v>
      </c>
      <c r="J22" s="37">
        <f t="shared" si="4"/>
        <v>1927.6203704166667</v>
      </c>
      <c r="K22" s="38">
        <f>COUNTIF(Vertices[Betweenness Centrality],"&gt;= "&amp;J22)-COUNTIF(Vertices[Betweenness Centrality],"&gt;="&amp;J23)</f>
        <v>0</v>
      </c>
      <c r="L22" s="37">
        <f t="shared" si="5"/>
        <v>0.006645833333333333</v>
      </c>
      <c r="M22" s="38">
        <f>COUNTIF(Vertices[Closeness Centrality],"&gt;= "&amp;L22)-COUNTIF(Vertices[Closeness Centrality],"&gt;="&amp;L23)</f>
        <v>0</v>
      </c>
      <c r="N22" s="37">
        <f t="shared" si="6"/>
        <v>0.03376091666666667</v>
      </c>
      <c r="O22" s="38">
        <f>COUNTIF(Vertices[Eigenvector Centrality],"&gt;= "&amp;N22)-COUNTIF(Vertices[Eigenvector Centrality],"&gt;="&amp;N23)</f>
        <v>0</v>
      </c>
      <c r="P22" s="37">
        <f t="shared" si="7"/>
        <v>7.7138797499999985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10.0625</v>
      </c>
      <c r="G23" s="40">
        <f>COUNTIF(Vertices[In-Degree],"&gt;= "&amp;F23)-COUNTIF(Vertices[In-Degree],"&gt;="&amp;F24)</f>
        <v>0</v>
      </c>
      <c r="H23" s="39">
        <f t="shared" si="3"/>
        <v>21.437499999999996</v>
      </c>
      <c r="I23" s="40">
        <f>COUNTIF(Vertices[Out-Degree],"&gt;= "&amp;H23)-COUNTIF(Vertices[Out-Degree],"&gt;="&amp;H24)</f>
        <v>0</v>
      </c>
      <c r="J23" s="39">
        <f t="shared" si="4"/>
        <v>2024.0013889375</v>
      </c>
      <c r="K23" s="40">
        <f>COUNTIF(Vertices[Betweenness Centrality],"&gt;= "&amp;J23)-COUNTIF(Vertices[Betweenness Centrality],"&gt;="&amp;J24)</f>
        <v>0</v>
      </c>
      <c r="L23" s="39">
        <f t="shared" si="5"/>
        <v>0.006751874999999999</v>
      </c>
      <c r="M23" s="40">
        <f>COUNTIF(Vertices[Closeness Centrality],"&gt;= "&amp;L23)-COUNTIF(Vertices[Closeness Centrality],"&gt;="&amp;L24)</f>
        <v>0</v>
      </c>
      <c r="N23" s="39">
        <f t="shared" si="6"/>
        <v>0.0352775625</v>
      </c>
      <c r="O23" s="40">
        <f>COUNTIF(Vertices[Eigenvector Centrality],"&gt;= "&amp;N23)-COUNTIF(Vertices[Eigenvector Centrality],"&gt;="&amp;N24)</f>
        <v>0</v>
      </c>
      <c r="P23" s="39">
        <f t="shared" si="7"/>
        <v>8.082107187499998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78</v>
      </c>
      <c r="D24" s="32">
        <f t="shared" si="1"/>
        <v>0</v>
      </c>
      <c r="E24" s="3">
        <f>COUNTIF(Vertices[Degree],"&gt;= "&amp;D24)-COUNTIF(Vertices[Degree],"&gt;="&amp;D25)</f>
        <v>0</v>
      </c>
      <c r="F24" s="37">
        <f t="shared" si="2"/>
        <v>10.541666666666666</v>
      </c>
      <c r="G24" s="38">
        <f>COUNTIF(Vertices[In-Degree],"&gt;= "&amp;F24)-COUNTIF(Vertices[In-Degree],"&gt;="&amp;F25)</f>
        <v>0</v>
      </c>
      <c r="H24" s="37">
        <f t="shared" si="3"/>
        <v>22.45833333333333</v>
      </c>
      <c r="I24" s="38">
        <f>COUNTIF(Vertices[Out-Degree],"&gt;= "&amp;H24)-COUNTIF(Vertices[Out-Degree],"&gt;="&amp;H25)</f>
        <v>0</v>
      </c>
      <c r="J24" s="37">
        <f t="shared" si="4"/>
        <v>2120.3824074583335</v>
      </c>
      <c r="K24" s="38">
        <f>COUNTIF(Vertices[Betweenness Centrality],"&gt;= "&amp;J24)-COUNTIF(Vertices[Betweenness Centrality],"&gt;="&amp;J25)</f>
        <v>0</v>
      </c>
      <c r="L24" s="37">
        <f t="shared" si="5"/>
        <v>0.006857916666666666</v>
      </c>
      <c r="M24" s="38">
        <f>COUNTIF(Vertices[Closeness Centrality],"&gt;= "&amp;L24)-COUNTIF(Vertices[Closeness Centrality],"&gt;="&amp;L25)</f>
        <v>2</v>
      </c>
      <c r="N24" s="37">
        <f t="shared" si="6"/>
        <v>0.03679420833333333</v>
      </c>
      <c r="O24" s="38">
        <f>COUNTIF(Vertices[Eigenvector Centrality],"&gt;= "&amp;N24)-COUNTIF(Vertices[Eigenvector Centrality],"&gt;="&amp;N25)</f>
        <v>0</v>
      </c>
      <c r="P24" s="37">
        <f t="shared" si="7"/>
        <v>8.450334624999998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228</v>
      </c>
      <c r="D25" s="32">
        <f t="shared" si="1"/>
        <v>0</v>
      </c>
      <c r="E25" s="3">
        <f>COUNTIF(Vertices[Degree],"&gt;= "&amp;D25)-COUNTIF(Vertices[Degree],"&gt;="&amp;D26)</f>
        <v>0</v>
      </c>
      <c r="F25" s="39">
        <f t="shared" si="2"/>
        <v>11.020833333333332</v>
      </c>
      <c r="G25" s="40">
        <f>COUNTIF(Vertices[In-Degree],"&gt;= "&amp;F25)-COUNTIF(Vertices[In-Degree],"&gt;="&amp;F26)</f>
        <v>0</v>
      </c>
      <c r="H25" s="39">
        <f t="shared" si="3"/>
        <v>23.47916666666666</v>
      </c>
      <c r="I25" s="40">
        <f>COUNTIF(Vertices[Out-Degree],"&gt;= "&amp;H25)-COUNTIF(Vertices[Out-Degree],"&gt;="&amp;H26)</f>
        <v>0</v>
      </c>
      <c r="J25" s="39">
        <f t="shared" si="4"/>
        <v>2216.763425979167</v>
      </c>
      <c r="K25" s="40">
        <f>COUNTIF(Vertices[Betweenness Centrality],"&gt;= "&amp;J25)-COUNTIF(Vertices[Betweenness Centrality],"&gt;="&amp;J26)</f>
        <v>0</v>
      </c>
      <c r="L25" s="39">
        <f t="shared" si="5"/>
        <v>0.006963958333333332</v>
      </c>
      <c r="M25" s="40">
        <f>COUNTIF(Vertices[Closeness Centrality],"&gt;= "&amp;L25)-COUNTIF(Vertices[Closeness Centrality],"&gt;="&amp;L26)</f>
        <v>1</v>
      </c>
      <c r="N25" s="39">
        <f t="shared" si="6"/>
        <v>0.03831085416666666</v>
      </c>
      <c r="O25" s="40">
        <f>COUNTIF(Vertices[Eigenvector Centrality],"&gt;= "&amp;N25)-COUNTIF(Vertices[Eigenvector Centrality],"&gt;="&amp;N26)</f>
        <v>1</v>
      </c>
      <c r="P25" s="39">
        <f t="shared" si="7"/>
        <v>8.818562062499998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35"/>
      <c r="B26" s="135"/>
      <c r="D26" s="32">
        <f t="shared" si="1"/>
        <v>0</v>
      </c>
      <c r="E26" s="3">
        <f>COUNTIF(Vertices[Degree],"&gt;= "&amp;D26)-COUNTIF(Vertices[Degree],"&gt;="&amp;D28)</f>
        <v>0</v>
      </c>
      <c r="F26" s="37">
        <f t="shared" si="2"/>
        <v>11.499999999999998</v>
      </c>
      <c r="G26" s="38">
        <f>COUNTIF(Vertices[In-Degree],"&gt;= "&amp;F26)-COUNTIF(Vertices[In-Degree],"&gt;="&amp;F28)</f>
        <v>0</v>
      </c>
      <c r="H26" s="37">
        <f t="shared" si="3"/>
        <v>24.499999999999993</v>
      </c>
      <c r="I26" s="38">
        <f>COUNTIF(Vertices[Out-Degree],"&gt;= "&amp;H26)-COUNTIF(Vertices[Out-Degree],"&gt;="&amp;H28)</f>
        <v>0</v>
      </c>
      <c r="J26" s="37">
        <f t="shared" si="4"/>
        <v>2313.1444445000006</v>
      </c>
      <c r="K26" s="38">
        <f>COUNTIF(Vertices[Betweenness Centrality],"&gt;= "&amp;J26)-COUNTIF(Vertices[Betweenness Centrality],"&gt;="&amp;J28)</f>
        <v>0</v>
      </c>
      <c r="L26" s="37">
        <f t="shared" si="5"/>
        <v>0.007069999999999999</v>
      </c>
      <c r="M26" s="38">
        <f>COUNTIF(Vertices[Closeness Centrality],"&gt;= "&amp;L26)-COUNTIF(Vertices[Closeness Centrality],"&gt;="&amp;L28)</f>
        <v>1</v>
      </c>
      <c r="N26" s="37">
        <f t="shared" si="6"/>
        <v>0.03982749999999999</v>
      </c>
      <c r="O26" s="38">
        <f>COUNTIF(Vertices[Eigenvector Centrality],"&gt;= "&amp;N26)-COUNTIF(Vertices[Eigenvector Centrality],"&gt;="&amp;N28)</f>
        <v>0</v>
      </c>
      <c r="P26" s="37">
        <f t="shared" si="7"/>
        <v>9.186789499999998</v>
      </c>
      <c r="Q26" s="38">
        <f>COUNTIF(Vertices[PageRank],"&gt;= "&amp;P26)-COUNTIF(Vertices[PageRank],"&gt;="&amp;P28)</f>
        <v>0</v>
      </c>
      <c r="R26" s="37">
        <f t="shared" si="8"/>
        <v>0.4999999999999998</v>
      </c>
      <c r="S26" s="43">
        <f>COUNTIF(Vertices[Clustering Coefficient],"&gt;= "&amp;R26)-COUNTIF(Vertices[Clustering Coefficient],"&gt;="&amp;R28)</f>
        <v>22</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-2</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v>
      </c>
      <c r="T27" s="62"/>
      <c r="U27" s="63">
        <f ca="1">COUNTIF(Vertices[Clustering Coefficient],"&gt;= "&amp;T27)-COUNTIF(Vertices[Clustering Coefficient],"&gt;="&amp;T28)</f>
        <v>0</v>
      </c>
    </row>
    <row r="28" spans="1:21" ht="15">
      <c r="A28" s="34" t="s">
        <v>157</v>
      </c>
      <c r="B28" s="34">
        <v>2.354372</v>
      </c>
      <c r="D28" s="32">
        <f>D26+($D$50-$D$2)/BinDivisor</f>
        <v>0</v>
      </c>
      <c r="E28" s="3">
        <f>COUNTIF(Vertices[Degree],"&gt;= "&amp;D28)-COUNTIF(Vertices[Degree],"&gt;="&amp;D42)</f>
        <v>0</v>
      </c>
      <c r="F28" s="39">
        <f>F26+($F$50-$F$2)/BinDivisor</f>
        <v>11.979166666666664</v>
      </c>
      <c r="G28" s="40">
        <f>COUNTIF(Vertices[In-Degree],"&gt;= "&amp;F28)-COUNTIF(Vertices[In-Degree],"&gt;="&amp;F42)</f>
        <v>0</v>
      </c>
      <c r="H28" s="39">
        <f>H26+($H$50-$H$2)/BinDivisor</f>
        <v>25.520833333333325</v>
      </c>
      <c r="I28" s="40">
        <f>COUNTIF(Vertices[Out-Degree],"&gt;= "&amp;H28)-COUNTIF(Vertices[Out-Degree],"&gt;="&amp;H42)</f>
        <v>0</v>
      </c>
      <c r="J28" s="39">
        <f>J26+($J$50-$J$2)/BinDivisor</f>
        <v>2409.525463020834</v>
      </c>
      <c r="K28" s="40">
        <f>COUNTIF(Vertices[Betweenness Centrality],"&gt;= "&amp;J28)-COUNTIF(Vertices[Betweenness Centrality],"&gt;="&amp;J42)</f>
        <v>0</v>
      </c>
      <c r="L28" s="39">
        <f>L26+($L$50-$L$2)/BinDivisor</f>
        <v>0.007176041666666666</v>
      </c>
      <c r="M28" s="40">
        <f>COUNTIF(Vertices[Closeness Centrality],"&gt;= "&amp;L28)-COUNTIF(Vertices[Closeness Centrality],"&gt;="&amp;L42)</f>
        <v>0</v>
      </c>
      <c r="N28" s="39">
        <f>N26+($N$50-$N$2)/BinDivisor</f>
        <v>0.04134414583333332</v>
      </c>
      <c r="O28" s="40">
        <f>COUNTIF(Vertices[Eigenvector Centrality],"&gt;= "&amp;N28)-COUNTIF(Vertices[Eigenvector Centrality],"&gt;="&amp;N42)</f>
        <v>1</v>
      </c>
      <c r="P28" s="39">
        <f>P26+($P$50-$P$2)/BinDivisor</f>
        <v>9.555016937499998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5"/>
      <c r="B29" s="13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0.021811521811521812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809</v>
      </c>
      <c r="B31" s="34">
        <v>0.360092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5"/>
      <c r="B32" s="13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810</v>
      </c>
      <c r="B33" s="34" t="s">
        <v>824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5"/>
      <c r="B34" s="13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811</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5"/>
      <c r="B36" s="13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812</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813</v>
      </c>
      <c r="B38" s="34" t="s">
        <v>85</v>
      </c>
      <c r="D38" s="32"/>
      <c r="E38" s="3">
        <f>COUNTIF(Vertices[Degree],"&gt;= "&amp;D38)-COUNTIF(Vertices[Degree],"&gt;="&amp;D42)</f>
        <v>0</v>
      </c>
      <c r="F38" s="62"/>
      <c r="G38" s="63">
        <f>COUNTIF(Vertices[In-Degree],"&gt;= "&amp;F38)-COUNTIF(Vertices[In-Degree],"&gt;="&amp;F42)</f>
        <v>-2</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-3</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-3</v>
      </c>
      <c r="T38" s="62"/>
      <c r="U38" s="63">
        <f ca="1">COUNTIF(Vertices[Clustering Coefficient],"&gt;= "&amp;T38)-COUNTIF(Vertices[Clustering Coefficient],"&gt;="&amp;T42)</f>
        <v>0</v>
      </c>
    </row>
    <row r="39" spans="1:21" ht="15">
      <c r="A39" s="34" t="s">
        <v>814</v>
      </c>
      <c r="B39" s="34" t="s">
        <v>85</v>
      </c>
      <c r="D39" s="32"/>
      <c r="E39" s="3">
        <f>COUNTIF(Vertices[Degree],"&gt;= "&amp;D39)-COUNTIF(Vertices[Degree],"&gt;="&amp;D42)</f>
        <v>0</v>
      </c>
      <c r="F39" s="62"/>
      <c r="G39" s="63">
        <f>COUNTIF(Vertices[In-Degree],"&gt;= "&amp;F39)-COUNTIF(Vertices[In-Degree],"&gt;="&amp;F42)</f>
        <v>-2</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-3</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-3</v>
      </c>
      <c r="T39" s="62"/>
      <c r="U39" s="63">
        <f ca="1">COUNTIF(Vertices[Clustering Coefficient],"&gt;= "&amp;T39)-COUNTIF(Vertices[Clustering Coefficient],"&gt;="&amp;T42)</f>
        <v>0</v>
      </c>
    </row>
    <row r="40" spans="1:21" ht="15">
      <c r="A40" s="34" t="s">
        <v>815</v>
      </c>
      <c r="B40" s="34" t="s">
        <v>85</v>
      </c>
      <c r="D40" s="32"/>
      <c r="E40" s="3">
        <f>COUNTIF(Vertices[Degree],"&gt;= "&amp;D40)-COUNTIF(Vertices[Degree],"&gt;="&amp;D42)</f>
        <v>0</v>
      </c>
      <c r="F40" s="62"/>
      <c r="G40" s="63">
        <f>COUNTIF(Vertices[In-Degree],"&gt;= "&amp;F40)-COUNTIF(Vertices[In-Degree],"&gt;="&amp;F42)</f>
        <v>-2</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-3</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-3</v>
      </c>
      <c r="T40" s="62"/>
      <c r="U40" s="63">
        <f ca="1">COUNTIF(Vertices[Clustering Coefficient],"&gt;= "&amp;T40)-COUNTIF(Vertices[Clustering Coefficient],"&gt;="&amp;T42)</f>
        <v>0</v>
      </c>
    </row>
    <row r="41" spans="1:21" ht="15">
      <c r="A41" s="34" t="s">
        <v>816</v>
      </c>
      <c r="B41" s="34" t="s">
        <v>85</v>
      </c>
      <c r="D41" s="32"/>
      <c r="E41" s="3">
        <f>COUNTIF(Vertices[Degree],"&gt;= "&amp;D41)-COUNTIF(Vertices[Degree],"&gt;="&amp;D42)</f>
        <v>0</v>
      </c>
      <c r="F41" s="62"/>
      <c r="G41" s="63">
        <f>COUNTIF(Vertices[In-Degree],"&gt;= "&amp;F41)-COUNTIF(Vertices[In-Degree],"&gt;="&amp;F42)</f>
        <v>-2</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-3</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-3</v>
      </c>
      <c r="T41" s="62"/>
      <c r="U41" s="63">
        <f ca="1">COUNTIF(Vertices[Clustering Coefficient],"&gt;= "&amp;T41)-COUNTIF(Vertices[Clustering Coefficient],"&gt;="&amp;T42)</f>
        <v>0</v>
      </c>
    </row>
    <row r="42" spans="1:21" ht="15">
      <c r="A42" s="34" t="s">
        <v>817</v>
      </c>
      <c r="B42" s="34" t="s">
        <v>85</v>
      </c>
      <c r="D42" s="32">
        <f>D28+($D$50-$D$2)/BinDivisor</f>
        <v>0</v>
      </c>
      <c r="E42" s="3">
        <f>COUNTIF(Vertices[Degree],"&gt;= "&amp;D42)-COUNTIF(Vertices[Degree],"&gt;="&amp;D43)</f>
        <v>0</v>
      </c>
      <c r="F42" s="37">
        <f>F28+($F$50-$F$2)/BinDivisor</f>
        <v>12.45833333333333</v>
      </c>
      <c r="G42" s="38">
        <f>COUNTIF(Vertices[In-Degree],"&gt;= "&amp;F42)-COUNTIF(Vertices[In-Degree],"&gt;="&amp;F43)</f>
        <v>0</v>
      </c>
      <c r="H42" s="37">
        <f>H28+($H$50-$H$2)/BinDivisor</f>
        <v>26.541666666666657</v>
      </c>
      <c r="I42" s="38">
        <f>COUNTIF(Vertices[Out-Degree],"&gt;= "&amp;H42)-COUNTIF(Vertices[Out-Degree],"&gt;="&amp;H43)</f>
        <v>0</v>
      </c>
      <c r="J42" s="37">
        <f>J28+($J$50-$J$2)/BinDivisor</f>
        <v>2505.9064815416677</v>
      </c>
      <c r="K42" s="38">
        <f>COUNTIF(Vertices[Betweenness Centrality],"&gt;= "&amp;J42)-COUNTIF(Vertices[Betweenness Centrality],"&gt;="&amp;J43)</f>
        <v>0</v>
      </c>
      <c r="L42" s="37">
        <f>L28+($L$50-$L$2)/BinDivisor</f>
        <v>0.007282083333333332</v>
      </c>
      <c r="M42" s="38">
        <f>COUNTIF(Vertices[Closeness Centrality],"&gt;= "&amp;L42)-COUNTIF(Vertices[Closeness Centrality],"&gt;="&amp;L43)</f>
        <v>1</v>
      </c>
      <c r="N42" s="37">
        <f>N28+($N$50-$N$2)/BinDivisor</f>
        <v>0.04286079166666665</v>
      </c>
      <c r="O42" s="38">
        <f>COUNTIF(Vertices[Eigenvector Centrality],"&gt;= "&amp;N42)-COUNTIF(Vertices[Eigenvector Centrality],"&gt;="&amp;N43)</f>
        <v>1</v>
      </c>
      <c r="P42" s="37">
        <f>P28+($P$50-$P$2)/BinDivisor</f>
        <v>9.923244374999998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818</v>
      </c>
      <c r="B43" s="34" t="s">
        <v>85</v>
      </c>
      <c r="D43" s="32">
        <f aca="true" t="shared" si="10" ref="D43:D49">D42+($D$50-$D$2)/BinDivisor</f>
        <v>0</v>
      </c>
      <c r="E43" s="3">
        <f>COUNTIF(Vertices[Degree],"&gt;= "&amp;D43)-COUNTIF(Vertices[Degree],"&gt;="&amp;D44)</f>
        <v>0</v>
      </c>
      <c r="F43" s="39">
        <f aca="true" t="shared" si="11" ref="F43:F49">F42+($F$50-$F$2)/BinDivisor</f>
        <v>12.937499999999996</v>
      </c>
      <c r="G43" s="40">
        <f>COUNTIF(Vertices[In-Degree],"&gt;= "&amp;F43)-COUNTIF(Vertices[In-Degree],"&gt;="&amp;F44)</f>
        <v>0</v>
      </c>
      <c r="H43" s="39">
        <f aca="true" t="shared" si="12" ref="H43:H49">H42+($H$50-$H$2)/BinDivisor</f>
        <v>27.56249999999999</v>
      </c>
      <c r="I43" s="40">
        <f>COUNTIF(Vertices[Out-Degree],"&gt;= "&amp;H43)-COUNTIF(Vertices[Out-Degree],"&gt;="&amp;H44)</f>
        <v>0</v>
      </c>
      <c r="J43" s="39">
        <f aca="true" t="shared" si="13" ref="J43:J49">J42+($J$50-$J$2)/BinDivisor</f>
        <v>2602.2875000625013</v>
      </c>
      <c r="K43" s="40">
        <f>COUNTIF(Vertices[Betweenness Centrality],"&gt;= "&amp;J43)-COUNTIF(Vertices[Betweenness Centrality],"&gt;="&amp;J44)</f>
        <v>0</v>
      </c>
      <c r="L43" s="39">
        <f aca="true" t="shared" si="14" ref="L43:L49">L42+($L$50-$L$2)/BinDivisor</f>
        <v>0.007388124999999999</v>
      </c>
      <c r="M43" s="40">
        <f>COUNTIF(Vertices[Closeness Centrality],"&gt;= "&amp;L43)-COUNTIF(Vertices[Closeness Centrality],"&gt;="&amp;L44)</f>
        <v>0</v>
      </c>
      <c r="N43" s="39">
        <f aca="true" t="shared" si="15" ref="N43:N49">N42+($N$50-$N$2)/BinDivisor</f>
        <v>0.04437743749999998</v>
      </c>
      <c r="O43" s="40">
        <f>COUNTIF(Vertices[Eigenvector Centrality],"&gt;= "&amp;N43)-COUNTIF(Vertices[Eigenvector Centrality],"&gt;="&amp;N44)</f>
        <v>0</v>
      </c>
      <c r="P43" s="39">
        <f aca="true" t="shared" si="16" ref="P43:P49">P42+($P$50-$P$2)/BinDivisor</f>
        <v>10.291471812499998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819</v>
      </c>
      <c r="B44" s="34" t="s">
        <v>85</v>
      </c>
      <c r="D44" s="32">
        <f t="shared" si="10"/>
        <v>0</v>
      </c>
      <c r="E44" s="3">
        <f>COUNTIF(Vertices[Degree],"&gt;= "&amp;D44)-COUNTIF(Vertices[Degree],"&gt;="&amp;D45)</f>
        <v>0</v>
      </c>
      <c r="F44" s="37">
        <f t="shared" si="11"/>
        <v>13.416666666666663</v>
      </c>
      <c r="G44" s="38">
        <f>COUNTIF(Vertices[In-Degree],"&gt;= "&amp;F44)-COUNTIF(Vertices[In-Degree],"&gt;="&amp;F45)</f>
        <v>0</v>
      </c>
      <c r="H44" s="37">
        <f t="shared" si="12"/>
        <v>28.58333333333332</v>
      </c>
      <c r="I44" s="38">
        <f>COUNTIF(Vertices[Out-Degree],"&gt;= "&amp;H44)-COUNTIF(Vertices[Out-Degree],"&gt;="&amp;H45)</f>
        <v>0</v>
      </c>
      <c r="J44" s="37">
        <f t="shared" si="13"/>
        <v>2698.668518583335</v>
      </c>
      <c r="K44" s="38">
        <f>COUNTIF(Vertices[Betweenness Centrality],"&gt;= "&amp;J44)-COUNTIF(Vertices[Betweenness Centrality],"&gt;="&amp;J45)</f>
        <v>0</v>
      </c>
      <c r="L44" s="37">
        <f t="shared" si="14"/>
        <v>0.0074941666666666655</v>
      </c>
      <c r="M44" s="38">
        <f>COUNTIF(Vertices[Closeness Centrality],"&gt;= "&amp;L44)-COUNTIF(Vertices[Closeness Centrality],"&gt;="&amp;L45)</f>
        <v>0</v>
      </c>
      <c r="N44" s="37">
        <f t="shared" si="15"/>
        <v>0.04589408333333331</v>
      </c>
      <c r="O44" s="38">
        <f>COUNTIF(Vertices[Eigenvector Centrality],"&gt;= "&amp;N44)-COUNTIF(Vertices[Eigenvector Centrality],"&gt;="&amp;N45)</f>
        <v>0</v>
      </c>
      <c r="P44" s="37">
        <f t="shared" si="16"/>
        <v>10.659699249999997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820</v>
      </c>
      <c r="B45" s="34" t="s">
        <v>85</v>
      </c>
      <c r="D45" s="32">
        <f t="shared" si="10"/>
        <v>0</v>
      </c>
      <c r="E45" s="3">
        <f>COUNTIF(Vertices[Degree],"&gt;= "&amp;D45)-COUNTIF(Vertices[Degree],"&gt;="&amp;D46)</f>
        <v>0</v>
      </c>
      <c r="F45" s="39">
        <f t="shared" si="11"/>
        <v>13.895833333333329</v>
      </c>
      <c r="G45" s="40">
        <f>COUNTIF(Vertices[In-Degree],"&gt;= "&amp;F45)-COUNTIF(Vertices[In-Degree],"&gt;="&amp;F46)</f>
        <v>0</v>
      </c>
      <c r="H45" s="39">
        <f t="shared" si="12"/>
        <v>29.604166666666654</v>
      </c>
      <c r="I45" s="40">
        <f>COUNTIF(Vertices[Out-Degree],"&gt;= "&amp;H45)-COUNTIF(Vertices[Out-Degree],"&gt;="&amp;H46)</f>
        <v>0</v>
      </c>
      <c r="J45" s="39">
        <f t="shared" si="13"/>
        <v>2795.0495371041684</v>
      </c>
      <c r="K45" s="40">
        <f>COUNTIF(Vertices[Betweenness Centrality],"&gt;= "&amp;J45)-COUNTIF(Vertices[Betweenness Centrality],"&gt;="&amp;J46)</f>
        <v>0</v>
      </c>
      <c r="L45" s="39">
        <f t="shared" si="14"/>
        <v>0.007600208333333332</v>
      </c>
      <c r="M45" s="40">
        <f>COUNTIF(Vertices[Closeness Centrality],"&gt;= "&amp;L45)-COUNTIF(Vertices[Closeness Centrality],"&gt;="&amp;L46)</f>
        <v>0</v>
      </c>
      <c r="N45" s="39">
        <f t="shared" si="15"/>
        <v>0.04741072916666664</v>
      </c>
      <c r="O45" s="40">
        <f>COUNTIF(Vertices[Eigenvector Centrality],"&gt;= "&amp;N45)-COUNTIF(Vertices[Eigenvector Centrality],"&gt;="&amp;N46)</f>
        <v>0</v>
      </c>
      <c r="P45" s="39">
        <f t="shared" si="16"/>
        <v>11.027926687499997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14.374999999999995</v>
      </c>
      <c r="G46" s="38">
        <f>COUNTIF(Vertices[In-Degree],"&gt;= "&amp;F46)-COUNTIF(Vertices[In-Degree],"&gt;="&amp;F47)</f>
        <v>0</v>
      </c>
      <c r="H46" s="37">
        <f t="shared" si="12"/>
        <v>30.624999999999986</v>
      </c>
      <c r="I46" s="38">
        <f>COUNTIF(Vertices[Out-Degree],"&gt;= "&amp;H46)-COUNTIF(Vertices[Out-Degree],"&gt;="&amp;H47)</f>
        <v>0</v>
      </c>
      <c r="J46" s="37">
        <f t="shared" si="13"/>
        <v>2891.430555625002</v>
      </c>
      <c r="K46" s="38">
        <f>COUNTIF(Vertices[Betweenness Centrality],"&gt;= "&amp;J46)-COUNTIF(Vertices[Betweenness Centrality],"&gt;="&amp;J47)</f>
        <v>0</v>
      </c>
      <c r="L46" s="37">
        <f t="shared" si="14"/>
        <v>0.007706249999999999</v>
      </c>
      <c r="M46" s="38">
        <f>COUNTIF(Vertices[Closeness Centrality],"&gt;= "&amp;L46)-COUNTIF(Vertices[Closeness Centrality],"&gt;="&amp;L47)</f>
        <v>0</v>
      </c>
      <c r="N46" s="37">
        <f t="shared" si="15"/>
        <v>0.04892737499999997</v>
      </c>
      <c r="O46" s="38">
        <f>COUNTIF(Vertices[Eigenvector Centrality],"&gt;= "&amp;N46)-COUNTIF(Vertices[Eigenvector Centrality],"&gt;="&amp;N47)</f>
        <v>0</v>
      </c>
      <c r="P46" s="37">
        <f t="shared" si="16"/>
        <v>11.396154124999997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821</v>
      </c>
      <c r="B47" s="34" t="s">
        <v>85</v>
      </c>
      <c r="D47" s="32">
        <f t="shared" si="10"/>
        <v>0</v>
      </c>
      <c r="E47" s="3">
        <f>COUNTIF(Vertices[Degree],"&gt;= "&amp;D47)-COUNTIF(Vertices[Degree],"&gt;="&amp;D48)</f>
        <v>0</v>
      </c>
      <c r="F47" s="39">
        <f t="shared" si="11"/>
        <v>14.85416666666666</v>
      </c>
      <c r="G47" s="40">
        <f>COUNTIF(Vertices[In-Degree],"&gt;= "&amp;F47)-COUNTIF(Vertices[In-Degree],"&gt;="&amp;F48)</f>
        <v>0</v>
      </c>
      <c r="H47" s="39">
        <f t="shared" si="12"/>
        <v>31.645833333333318</v>
      </c>
      <c r="I47" s="40">
        <f>COUNTIF(Vertices[Out-Degree],"&gt;= "&amp;H47)-COUNTIF(Vertices[Out-Degree],"&gt;="&amp;H48)</f>
        <v>0</v>
      </c>
      <c r="J47" s="39">
        <f t="shared" si="13"/>
        <v>2987.8115741458355</v>
      </c>
      <c r="K47" s="40">
        <f>COUNTIF(Vertices[Betweenness Centrality],"&gt;= "&amp;J47)-COUNTIF(Vertices[Betweenness Centrality],"&gt;="&amp;J48)</f>
        <v>0</v>
      </c>
      <c r="L47" s="39">
        <f t="shared" si="14"/>
        <v>0.007812291666666665</v>
      </c>
      <c r="M47" s="40">
        <f>COUNTIF(Vertices[Closeness Centrality],"&gt;= "&amp;L47)-COUNTIF(Vertices[Closeness Centrality],"&gt;="&amp;L48)</f>
        <v>0</v>
      </c>
      <c r="N47" s="39">
        <f t="shared" si="15"/>
        <v>0.0504440208333333</v>
      </c>
      <c r="O47" s="40">
        <f>COUNTIF(Vertices[Eigenvector Centrality],"&gt;= "&amp;N47)-COUNTIF(Vertices[Eigenvector Centrality],"&gt;="&amp;N48)</f>
        <v>0</v>
      </c>
      <c r="P47" s="39">
        <f t="shared" si="16"/>
        <v>11.764381562499997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822</v>
      </c>
      <c r="B48" s="34" t="s">
        <v>85</v>
      </c>
      <c r="D48" s="32">
        <f t="shared" si="10"/>
        <v>0</v>
      </c>
      <c r="E48" s="3">
        <f>COUNTIF(Vertices[Degree],"&gt;= "&amp;D48)-COUNTIF(Vertices[Degree],"&gt;="&amp;D49)</f>
        <v>0</v>
      </c>
      <c r="F48" s="37">
        <f t="shared" si="11"/>
        <v>15.333333333333327</v>
      </c>
      <c r="G48" s="38">
        <f>COUNTIF(Vertices[In-Degree],"&gt;= "&amp;F48)-COUNTIF(Vertices[In-Degree],"&gt;="&amp;F49)</f>
        <v>0</v>
      </c>
      <c r="H48" s="37">
        <f t="shared" si="12"/>
        <v>32.66666666666665</v>
      </c>
      <c r="I48" s="38">
        <f>COUNTIF(Vertices[Out-Degree],"&gt;= "&amp;H48)-COUNTIF(Vertices[Out-Degree],"&gt;="&amp;H49)</f>
        <v>0</v>
      </c>
      <c r="J48" s="37">
        <f t="shared" si="13"/>
        <v>3084.192592666669</v>
      </c>
      <c r="K48" s="38">
        <f>COUNTIF(Vertices[Betweenness Centrality],"&gt;= "&amp;J48)-COUNTIF(Vertices[Betweenness Centrality],"&gt;="&amp;J49)</f>
        <v>0</v>
      </c>
      <c r="L48" s="37">
        <f t="shared" si="14"/>
        <v>0.007918333333333333</v>
      </c>
      <c r="M48" s="38">
        <f>COUNTIF(Vertices[Closeness Centrality],"&gt;= "&amp;L48)-COUNTIF(Vertices[Closeness Centrality],"&gt;="&amp;L49)</f>
        <v>1</v>
      </c>
      <c r="N48" s="37">
        <f t="shared" si="15"/>
        <v>0.05196066666666663</v>
      </c>
      <c r="O48" s="38">
        <f>COUNTIF(Vertices[Eigenvector Centrality],"&gt;= "&amp;N48)-COUNTIF(Vertices[Eigenvector Centrality],"&gt;="&amp;N49)</f>
        <v>0</v>
      </c>
      <c r="P48" s="37">
        <f t="shared" si="16"/>
        <v>12.132608999999997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823</v>
      </c>
      <c r="B49" s="34" t="s">
        <v>85</v>
      </c>
      <c r="D49" s="32">
        <f t="shared" si="10"/>
        <v>0</v>
      </c>
      <c r="E49" s="3">
        <f>COUNTIF(Vertices[Degree],"&gt;= "&amp;D49)-COUNTIF(Vertices[Degree],"&gt;="&amp;#REF!)</f>
        <v>0</v>
      </c>
      <c r="F49" s="39">
        <f t="shared" si="11"/>
        <v>15.812499999999993</v>
      </c>
      <c r="G49" s="40">
        <f>COUNTIF(Vertices[In-Degree],"&gt;= "&amp;F49)-COUNTIF(Vertices[In-Degree],"&gt;="&amp;#REF!)</f>
        <v>2</v>
      </c>
      <c r="H49" s="39">
        <f t="shared" si="12"/>
        <v>33.687499999999986</v>
      </c>
      <c r="I49" s="40">
        <f>COUNTIF(Vertices[Out-Degree],"&gt;= "&amp;H49)-COUNTIF(Vertices[Out-Degree],"&gt;="&amp;#REF!)</f>
        <v>1</v>
      </c>
      <c r="J49" s="39">
        <f t="shared" si="13"/>
        <v>3180.5736111875026</v>
      </c>
      <c r="K49" s="40">
        <f>COUNTIF(Vertices[Betweenness Centrality],"&gt;= "&amp;J49)-COUNTIF(Vertices[Betweenness Centrality],"&gt;="&amp;#REF!)</f>
        <v>1</v>
      </c>
      <c r="L49" s="39">
        <f t="shared" si="14"/>
        <v>0.008024375</v>
      </c>
      <c r="M49" s="40">
        <f>COUNTIF(Vertices[Closeness Centrality],"&gt;= "&amp;L49)-COUNTIF(Vertices[Closeness Centrality],"&gt;="&amp;#REF!)</f>
        <v>1</v>
      </c>
      <c r="N49" s="39">
        <f t="shared" si="15"/>
        <v>0.05347731249999996</v>
      </c>
      <c r="O49" s="40">
        <f>COUNTIF(Vertices[Eigenvector Centrality],"&gt;= "&amp;N49)-COUNTIF(Vertices[Eigenvector Centrality],"&gt;="&amp;#REF!)</f>
        <v>2</v>
      </c>
      <c r="P49" s="39">
        <f t="shared" si="16"/>
        <v>12.500836437499997</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23</v>
      </c>
      <c r="G50" s="42">
        <f>COUNTIF(Vertices[In-Degree],"&gt;= "&amp;F50)-COUNTIF(Vertices[In-Degree],"&gt;="&amp;#REF!)</f>
        <v>1</v>
      </c>
      <c r="H50" s="41">
        <f>MAX(Vertices[Out-Degree])</f>
        <v>49</v>
      </c>
      <c r="I50" s="42">
        <f>COUNTIF(Vertices[Out-Degree],"&gt;= "&amp;H50)-COUNTIF(Vertices[Out-Degree],"&gt;="&amp;#REF!)</f>
        <v>1</v>
      </c>
      <c r="J50" s="41">
        <f>MAX(Vertices[Betweenness Centrality])</f>
        <v>4626.288889</v>
      </c>
      <c r="K50" s="42">
        <f>COUNTIF(Vertices[Betweenness Centrality],"&gt;= "&amp;J50)-COUNTIF(Vertices[Betweenness Centrality],"&gt;="&amp;#REF!)</f>
        <v>1</v>
      </c>
      <c r="L50" s="41">
        <f>MAX(Vertices[Closeness Centrality])</f>
        <v>0.009615</v>
      </c>
      <c r="M50" s="42">
        <f>COUNTIF(Vertices[Closeness Centrality],"&gt;= "&amp;L50)-COUNTIF(Vertices[Closeness Centrality],"&gt;="&amp;#REF!)</f>
        <v>1</v>
      </c>
      <c r="N50" s="41">
        <f>MAX(Vertices[Eigenvector Centrality])</f>
        <v>0.076227</v>
      </c>
      <c r="O50" s="42">
        <f>COUNTIF(Vertices[Eigenvector Centrality],"&gt;= "&amp;N50)-COUNTIF(Vertices[Eigenvector Centrality],"&gt;="&amp;#REF!)</f>
        <v>1</v>
      </c>
      <c r="P50" s="41">
        <f>MAX(Vertices[PageRank])</f>
        <v>18.024248</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23</v>
      </c>
    </row>
    <row r="82" spans="1:2" ht="15">
      <c r="A82" s="33" t="s">
        <v>90</v>
      </c>
      <c r="B82" s="47">
        <f>_xlfn.IFERROR(AVERAGE(Vertices[In-Degree]),NoMetricMessage)</f>
        <v>1.7564102564102564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1.7564102564102564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4626.288889</v>
      </c>
    </row>
    <row r="110" spans="1:2" ht="15">
      <c r="A110" s="33" t="s">
        <v>102</v>
      </c>
      <c r="B110" s="47">
        <f>_xlfn.IFERROR(AVERAGE(Vertices[Betweenness Centrality]),NoMetricMessage)</f>
        <v>106.64102564102566</v>
      </c>
    </row>
    <row r="111" spans="1:2" ht="15">
      <c r="A111" s="33" t="s">
        <v>103</v>
      </c>
      <c r="B111" s="47">
        <f>_xlfn.IFERROR(MEDIAN(Vertices[Betweenness Centrality]),NoMetricMessage)</f>
        <v>0</v>
      </c>
    </row>
    <row r="122" spans="1:2" ht="15">
      <c r="A122" s="33" t="s">
        <v>106</v>
      </c>
      <c r="B122" s="47">
        <f>IF(COUNT(Vertices[Closeness Centrality])&gt;0,L2,NoMetricMessage)</f>
        <v>0.004525</v>
      </c>
    </row>
    <row r="123" spans="1:2" ht="15">
      <c r="A123" s="33" t="s">
        <v>107</v>
      </c>
      <c r="B123" s="47">
        <f>IF(COUNT(Vertices[Closeness Centrality])&gt;0,L50,NoMetricMessage)</f>
        <v>0.009615</v>
      </c>
    </row>
    <row r="124" spans="1:2" ht="15">
      <c r="A124" s="33" t="s">
        <v>108</v>
      </c>
      <c r="B124" s="47">
        <f>_xlfn.IFERROR(AVERAGE(Vertices[Closeness Centrality]),NoMetricMessage)</f>
        <v>0.005531846153846158</v>
      </c>
    </row>
    <row r="125" spans="1:2" ht="15">
      <c r="A125" s="33" t="s">
        <v>109</v>
      </c>
      <c r="B125" s="47">
        <f>_xlfn.IFERROR(MEDIAN(Vertices[Closeness Centrality]),NoMetricMessage)</f>
        <v>0.005556</v>
      </c>
    </row>
    <row r="136" spans="1:2" ht="15">
      <c r="A136" s="33" t="s">
        <v>112</v>
      </c>
      <c r="B136" s="47">
        <f>IF(COUNT(Vertices[Eigenvector Centrality])&gt;0,N2,NoMetricMessage)</f>
        <v>0.003428</v>
      </c>
    </row>
    <row r="137" spans="1:2" ht="15">
      <c r="A137" s="33" t="s">
        <v>113</v>
      </c>
      <c r="B137" s="47">
        <f>IF(COUNT(Vertices[Eigenvector Centrality])&gt;0,N50,NoMetricMessage)</f>
        <v>0.076227</v>
      </c>
    </row>
    <row r="138" spans="1:2" ht="15">
      <c r="A138" s="33" t="s">
        <v>114</v>
      </c>
      <c r="B138" s="47">
        <f>_xlfn.IFERROR(AVERAGE(Vertices[Eigenvector Centrality]),NoMetricMessage)</f>
        <v>0.012820333333333307</v>
      </c>
    </row>
    <row r="139" spans="1:2" ht="15">
      <c r="A139" s="33" t="s">
        <v>115</v>
      </c>
      <c r="B139" s="47">
        <f>_xlfn.IFERROR(MEDIAN(Vertices[Eigenvector Centrality]),NoMetricMessage)</f>
        <v>0.007998</v>
      </c>
    </row>
    <row r="150" spans="1:2" ht="15">
      <c r="A150" s="33" t="s">
        <v>140</v>
      </c>
      <c r="B150" s="47">
        <f>IF(COUNT(Vertices[PageRank])&gt;0,P2,NoMetricMessage)</f>
        <v>0.349331</v>
      </c>
    </row>
    <row r="151" spans="1:2" ht="15">
      <c r="A151" s="33" t="s">
        <v>141</v>
      </c>
      <c r="B151" s="47">
        <f>IF(COUNT(Vertices[PageRank])&gt;0,P50,NoMetricMessage)</f>
        <v>18.024248</v>
      </c>
    </row>
    <row r="152" spans="1:2" ht="15">
      <c r="A152" s="33" t="s">
        <v>142</v>
      </c>
      <c r="B152" s="47">
        <f>_xlfn.IFERROR(AVERAGE(Vertices[PageRank]),NoMetricMessage)</f>
        <v>0.9999931282051306</v>
      </c>
    </row>
    <row r="153" spans="1:2" ht="15">
      <c r="A153" s="33" t="s">
        <v>143</v>
      </c>
      <c r="B153" s="47">
        <f>_xlfn.IFERROR(MEDIAN(Vertices[PageRank]),NoMetricMessage)</f>
        <v>0.450404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0.19857441519915012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477</v>
      </c>
    </row>
    <row r="6" spans="1:18" ht="409.5">
      <c r="A6">
        <v>0</v>
      </c>
      <c r="B6" s="1" t="s">
        <v>136</v>
      </c>
      <c r="C6">
        <v>1</v>
      </c>
      <c r="D6" t="s">
        <v>59</v>
      </c>
      <c r="E6" t="s">
        <v>59</v>
      </c>
      <c r="F6">
        <v>0</v>
      </c>
      <c r="H6" t="s">
        <v>71</v>
      </c>
      <c r="J6" t="s">
        <v>173</v>
      </c>
      <c r="K6" s="13" t="s">
        <v>478</v>
      </c>
      <c r="R6" t="s">
        <v>129</v>
      </c>
    </row>
    <row r="7" spans="1:11" ht="409.5">
      <c r="A7">
        <v>2</v>
      </c>
      <c r="B7">
        <v>1</v>
      </c>
      <c r="C7">
        <v>0</v>
      </c>
      <c r="D7" t="s">
        <v>60</v>
      </c>
      <c r="E7" t="s">
        <v>60</v>
      </c>
      <c r="F7">
        <v>2</v>
      </c>
      <c r="H7" t="s">
        <v>72</v>
      </c>
      <c r="J7" t="s">
        <v>174</v>
      </c>
      <c r="K7" s="13" t="s">
        <v>479</v>
      </c>
    </row>
    <row r="8" spans="1:11" ht="409.5">
      <c r="A8"/>
      <c r="B8">
        <v>2</v>
      </c>
      <c r="C8">
        <v>2</v>
      </c>
      <c r="D8" t="s">
        <v>61</v>
      </c>
      <c r="E8" t="s">
        <v>61</v>
      </c>
      <c r="H8" t="s">
        <v>73</v>
      </c>
      <c r="J8" t="s">
        <v>175</v>
      </c>
      <c r="K8" s="13" t="s">
        <v>480</v>
      </c>
    </row>
    <row r="9" spans="1:11" ht="409.5">
      <c r="A9"/>
      <c r="B9">
        <v>3</v>
      </c>
      <c r="C9">
        <v>4</v>
      </c>
      <c r="D9" t="s">
        <v>62</v>
      </c>
      <c r="E9" t="s">
        <v>62</v>
      </c>
      <c r="H9" t="s">
        <v>74</v>
      </c>
      <c r="J9" t="s">
        <v>176</v>
      </c>
      <c r="K9" s="13" t="s">
        <v>481</v>
      </c>
    </row>
    <row r="10" spans="1:11" ht="15">
      <c r="A10"/>
      <c r="B10">
        <v>4</v>
      </c>
      <c r="D10" t="s">
        <v>63</v>
      </c>
      <c r="E10" t="s">
        <v>63</v>
      </c>
      <c r="H10" t="s">
        <v>75</v>
      </c>
      <c r="J10" t="s">
        <v>177</v>
      </c>
      <c r="K10" t="s">
        <v>482</v>
      </c>
    </row>
    <row r="11" spans="1:11" ht="15">
      <c r="A11"/>
      <c r="B11">
        <v>5</v>
      </c>
      <c r="D11" t="s">
        <v>46</v>
      </c>
      <c r="E11">
        <v>1</v>
      </c>
      <c r="H11" t="s">
        <v>76</v>
      </c>
      <c r="J11" t="s">
        <v>178</v>
      </c>
      <c r="K11" t="s">
        <v>483</v>
      </c>
    </row>
    <row r="12" spans="1:11" ht="15">
      <c r="A12"/>
      <c r="B12"/>
      <c r="D12" t="s">
        <v>64</v>
      </c>
      <c r="E12">
        <v>2</v>
      </c>
      <c r="H12">
        <v>0</v>
      </c>
      <c r="J12" t="s">
        <v>179</v>
      </c>
      <c r="K12" t="s">
        <v>484</v>
      </c>
    </row>
    <row r="13" spans="1:11" ht="15">
      <c r="A13"/>
      <c r="B13"/>
      <c r="D13">
        <v>1</v>
      </c>
      <c r="E13">
        <v>3</v>
      </c>
      <c r="H13">
        <v>1</v>
      </c>
      <c r="J13" t="s">
        <v>180</v>
      </c>
      <c r="K13" t="s">
        <v>485</v>
      </c>
    </row>
    <row r="14" spans="4:11" ht="15">
      <c r="D14">
        <v>2</v>
      </c>
      <c r="E14">
        <v>4</v>
      </c>
      <c r="H14">
        <v>2</v>
      </c>
      <c r="J14" t="s">
        <v>181</v>
      </c>
      <c r="K14" t="s">
        <v>486</v>
      </c>
    </row>
    <row r="15" spans="4:11" ht="15">
      <c r="D15">
        <v>3</v>
      </c>
      <c r="E15">
        <v>5</v>
      </c>
      <c r="H15">
        <v>3</v>
      </c>
      <c r="J15" t="s">
        <v>182</v>
      </c>
      <c r="K15" t="s">
        <v>487</v>
      </c>
    </row>
    <row r="16" spans="4:11" ht="15">
      <c r="D16">
        <v>4</v>
      </c>
      <c r="E16">
        <v>6</v>
      </c>
      <c r="H16">
        <v>4</v>
      </c>
      <c r="J16" t="s">
        <v>183</v>
      </c>
      <c r="K16" t="s">
        <v>488</v>
      </c>
    </row>
    <row r="17" spans="4:11" ht="15">
      <c r="D17">
        <v>5</v>
      </c>
      <c r="E17">
        <v>7</v>
      </c>
      <c r="H17">
        <v>5</v>
      </c>
      <c r="J17" t="s">
        <v>184</v>
      </c>
      <c r="K17" t="s">
        <v>489</v>
      </c>
    </row>
    <row r="18" spans="4:11" ht="15">
      <c r="D18">
        <v>6</v>
      </c>
      <c r="E18">
        <v>8</v>
      </c>
      <c r="H18">
        <v>6</v>
      </c>
      <c r="J18" t="s">
        <v>185</v>
      </c>
      <c r="K18" t="s">
        <v>490</v>
      </c>
    </row>
    <row r="19" spans="4:11" ht="15">
      <c r="D19">
        <v>7</v>
      </c>
      <c r="E19">
        <v>9</v>
      </c>
      <c r="H19">
        <v>7</v>
      </c>
      <c r="J19" t="s">
        <v>186</v>
      </c>
      <c r="K19" t="s">
        <v>491</v>
      </c>
    </row>
    <row r="20" spans="4:11" ht="409.5">
      <c r="D20">
        <v>8</v>
      </c>
      <c r="H20">
        <v>8</v>
      </c>
      <c r="J20" t="s">
        <v>187</v>
      </c>
      <c r="K20" s="13" t="s">
        <v>492</v>
      </c>
    </row>
    <row r="21" spans="4:11" ht="409.5">
      <c r="D21">
        <v>9</v>
      </c>
      <c r="H21">
        <v>9</v>
      </c>
      <c r="J21" t="s">
        <v>188</v>
      </c>
      <c r="K21" s="13" t="s">
        <v>866</v>
      </c>
    </row>
    <row r="22" spans="4:11" ht="409.5">
      <c r="D22">
        <v>10</v>
      </c>
      <c r="J22" t="s">
        <v>189</v>
      </c>
      <c r="K22" s="13" t="s">
        <v>190</v>
      </c>
    </row>
    <row r="23" spans="4:11" ht="15">
      <c r="D23">
        <v>11</v>
      </c>
      <c r="J23" t="s">
        <v>191</v>
      </c>
      <c r="K23">
        <v>18</v>
      </c>
    </row>
    <row r="24" spans="10:11" ht="15">
      <c r="J24" t="s">
        <v>193</v>
      </c>
      <c r="K24" t="s">
        <v>2079</v>
      </c>
    </row>
    <row r="25" spans="10:11" ht="409.5">
      <c r="J25" t="s">
        <v>194</v>
      </c>
      <c r="K25" s="13" t="s">
        <v>2080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10" ht="14.5" customHeight="1">
      <c r="A1" s="13" t="s">
        <v>506</v>
      </c>
      <c r="B1" s="13" t="s">
        <v>507</v>
      </c>
      <c r="C1" s="13" t="s">
        <v>508</v>
      </c>
      <c r="D1" s="13" t="s">
        <v>510</v>
      </c>
      <c r="E1" s="13" t="s">
        <v>509</v>
      </c>
      <c r="F1" s="13" t="s">
        <v>512</v>
      </c>
      <c r="G1" s="13" t="s">
        <v>511</v>
      </c>
      <c r="H1" s="13" t="s">
        <v>514</v>
      </c>
      <c r="I1" s="13" t="s">
        <v>513</v>
      </c>
      <c r="J1" s="13" t="s">
        <v>515</v>
      </c>
    </row>
    <row r="2" spans="1:10" ht="15">
      <c r="A2" s="83" t="s">
        <v>912</v>
      </c>
      <c r="B2" s="79">
        <v>4</v>
      </c>
      <c r="C2" s="83" t="s">
        <v>1338</v>
      </c>
      <c r="D2" s="79">
        <v>1</v>
      </c>
      <c r="E2" s="83" t="s">
        <v>912</v>
      </c>
      <c r="F2" s="79">
        <v>3</v>
      </c>
      <c r="G2" s="83" t="s">
        <v>912</v>
      </c>
      <c r="H2" s="79">
        <v>1</v>
      </c>
      <c r="I2" s="83" t="s">
        <v>262</v>
      </c>
      <c r="J2" s="79">
        <v>2</v>
      </c>
    </row>
    <row r="3" spans="1:10" ht="15">
      <c r="A3" s="83" t="s">
        <v>262</v>
      </c>
      <c r="B3" s="79">
        <v>2</v>
      </c>
      <c r="C3" s="83" t="s">
        <v>1339</v>
      </c>
      <c r="D3" s="79">
        <v>1</v>
      </c>
      <c r="E3" s="83" t="s">
        <v>913</v>
      </c>
      <c r="F3" s="79">
        <v>1</v>
      </c>
      <c r="G3" s="83" t="s">
        <v>915</v>
      </c>
      <c r="H3" s="79">
        <v>1</v>
      </c>
      <c r="I3" s="83" t="s">
        <v>909</v>
      </c>
      <c r="J3" s="79">
        <v>2</v>
      </c>
    </row>
    <row r="4" spans="1:10" ht="15">
      <c r="A4" s="83" t="s">
        <v>908</v>
      </c>
      <c r="B4" s="79">
        <v>2</v>
      </c>
      <c r="C4" s="83" t="s">
        <v>1334</v>
      </c>
      <c r="D4" s="79">
        <v>1</v>
      </c>
      <c r="E4" s="83" t="s">
        <v>908</v>
      </c>
      <c r="F4" s="79">
        <v>1</v>
      </c>
      <c r="G4" s="83" t="s">
        <v>910</v>
      </c>
      <c r="H4" s="79">
        <v>1</v>
      </c>
      <c r="I4" s="83" t="s">
        <v>917</v>
      </c>
      <c r="J4" s="79">
        <v>1</v>
      </c>
    </row>
    <row r="5" spans="1:10" ht="15">
      <c r="A5" s="83" t="s">
        <v>909</v>
      </c>
      <c r="B5" s="79">
        <v>2</v>
      </c>
      <c r="C5" s="83" t="s">
        <v>1335</v>
      </c>
      <c r="D5" s="79">
        <v>1</v>
      </c>
      <c r="E5" s="83" t="s">
        <v>916</v>
      </c>
      <c r="F5" s="79">
        <v>1</v>
      </c>
      <c r="G5" s="79"/>
      <c r="H5" s="79"/>
      <c r="I5" s="83" t="s">
        <v>288</v>
      </c>
      <c r="J5" s="79">
        <v>1</v>
      </c>
    </row>
    <row r="6" spans="1:10" ht="15">
      <c r="A6" s="83" t="s">
        <v>1326</v>
      </c>
      <c r="B6" s="79">
        <v>1</v>
      </c>
      <c r="C6" s="83" t="s">
        <v>1336</v>
      </c>
      <c r="D6" s="79">
        <v>1</v>
      </c>
      <c r="E6" s="83" t="s">
        <v>911</v>
      </c>
      <c r="F6" s="79">
        <v>1</v>
      </c>
      <c r="G6" s="79"/>
      <c r="H6" s="79"/>
      <c r="I6" s="83" t="s">
        <v>908</v>
      </c>
      <c r="J6" s="79">
        <v>1</v>
      </c>
    </row>
    <row r="7" spans="1:10" ht="15">
      <c r="A7" s="83" t="s">
        <v>1320</v>
      </c>
      <c r="B7" s="79">
        <v>1</v>
      </c>
      <c r="C7" s="83" t="s">
        <v>1337</v>
      </c>
      <c r="D7" s="79">
        <v>1</v>
      </c>
      <c r="E7" s="83" t="s">
        <v>1318</v>
      </c>
      <c r="F7" s="79">
        <v>1</v>
      </c>
      <c r="G7" s="79"/>
      <c r="H7" s="79"/>
      <c r="I7" s="79"/>
      <c r="J7" s="79"/>
    </row>
    <row r="8" spans="1:10" ht="15">
      <c r="A8" s="83" t="s">
        <v>1319</v>
      </c>
      <c r="B8" s="79">
        <v>1</v>
      </c>
      <c r="C8" s="83" t="s">
        <v>263</v>
      </c>
      <c r="D8" s="79">
        <v>1</v>
      </c>
      <c r="E8" s="79"/>
      <c r="F8" s="79"/>
      <c r="G8" s="79"/>
      <c r="H8" s="79"/>
      <c r="I8" s="79"/>
      <c r="J8" s="79"/>
    </row>
    <row r="9" spans="1:10" ht="15">
      <c r="A9" s="83" t="s">
        <v>1333</v>
      </c>
      <c r="B9" s="79">
        <v>1</v>
      </c>
      <c r="C9" s="83" t="s">
        <v>1321</v>
      </c>
      <c r="D9" s="79">
        <v>1</v>
      </c>
      <c r="E9" s="79"/>
      <c r="F9" s="79"/>
      <c r="G9" s="79"/>
      <c r="H9" s="79"/>
      <c r="I9" s="79"/>
      <c r="J9" s="79"/>
    </row>
    <row r="10" spans="1:10" ht="15">
      <c r="A10" s="83" t="s">
        <v>1332</v>
      </c>
      <c r="B10" s="79">
        <v>1</v>
      </c>
      <c r="C10" s="83" t="s">
        <v>1322</v>
      </c>
      <c r="D10" s="79">
        <v>1</v>
      </c>
      <c r="E10" s="79"/>
      <c r="F10" s="79"/>
      <c r="G10" s="79"/>
      <c r="H10" s="79"/>
      <c r="I10" s="79"/>
      <c r="J10" s="79"/>
    </row>
    <row r="11" spans="1:10" ht="15">
      <c r="A11" s="83" t="s">
        <v>1331</v>
      </c>
      <c r="B11" s="79">
        <v>1</v>
      </c>
      <c r="C11" s="83" t="s">
        <v>1323</v>
      </c>
      <c r="D11" s="79">
        <v>1</v>
      </c>
      <c r="E11" s="79"/>
      <c r="F11" s="79"/>
      <c r="G11" s="79"/>
      <c r="H11" s="79"/>
      <c r="I11" s="79"/>
      <c r="J11" s="79"/>
    </row>
    <row r="14" spans="1:10" ht="14.5" customHeight="1">
      <c r="A14" s="13" t="s">
        <v>517</v>
      </c>
      <c r="B14" s="13" t="s">
        <v>507</v>
      </c>
      <c r="C14" s="13" t="s">
        <v>518</v>
      </c>
      <c r="D14" s="13" t="s">
        <v>510</v>
      </c>
      <c r="E14" s="13" t="s">
        <v>519</v>
      </c>
      <c r="F14" s="13" t="s">
        <v>512</v>
      </c>
      <c r="G14" s="13" t="s">
        <v>520</v>
      </c>
      <c r="H14" s="13" t="s">
        <v>514</v>
      </c>
      <c r="I14" s="13" t="s">
        <v>521</v>
      </c>
      <c r="J14" s="13" t="s">
        <v>515</v>
      </c>
    </row>
    <row r="15" spans="1:10" ht="15">
      <c r="A15" s="79" t="s">
        <v>264</v>
      </c>
      <c r="B15" s="79">
        <v>29</v>
      </c>
      <c r="C15" s="79" t="s">
        <v>264</v>
      </c>
      <c r="D15" s="79">
        <v>22</v>
      </c>
      <c r="E15" s="79" t="s">
        <v>264</v>
      </c>
      <c r="F15" s="79">
        <v>4</v>
      </c>
      <c r="G15" s="79" t="s">
        <v>266</v>
      </c>
      <c r="H15" s="79">
        <v>2</v>
      </c>
      <c r="I15" s="79" t="s">
        <v>266</v>
      </c>
      <c r="J15" s="79">
        <v>3</v>
      </c>
    </row>
    <row r="16" spans="1:10" ht="15">
      <c r="A16" s="79" t="s">
        <v>266</v>
      </c>
      <c r="B16" s="79">
        <v>9</v>
      </c>
      <c r="C16" s="79"/>
      <c r="D16" s="79"/>
      <c r="E16" s="79" t="s">
        <v>266</v>
      </c>
      <c r="F16" s="79">
        <v>4</v>
      </c>
      <c r="G16" s="79" t="s">
        <v>264</v>
      </c>
      <c r="H16" s="79">
        <v>1</v>
      </c>
      <c r="I16" s="79" t="s">
        <v>265</v>
      </c>
      <c r="J16" s="79">
        <v>2</v>
      </c>
    </row>
    <row r="17" spans="1:10" ht="15">
      <c r="A17" s="79" t="s">
        <v>265</v>
      </c>
      <c r="B17" s="79">
        <v>2</v>
      </c>
      <c r="C17" s="79"/>
      <c r="D17" s="79"/>
      <c r="E17" s="79"/>
      <c r="F17" s="79"/>
      <c r="G17" s="79"/>
      <c r="H17" s="79"/>
      <c r="I17" s="79" t="s">
        <v>264</v>
      </c>
      <c r="J17" s="79">
        <v>2</v>
      </c>
    </row>
    <row r="20" spans="1:10" ht="14.5" customHeight="1">
      <c r="A20" s="13" t="s">
        <v>523</v>
      </c>
      <c r="B20" s="13" t="s">
        <v>507</v>
      </c>
      <c r="C20" s="13" t="s">
        <v>524</v>
      </c>
      <c r="D20" s="13" t="s">
        <v>510</v>
      </c>
      <c r="E20" s="13" t="s">
        <v>525</v>
      </c>
      <c r="F20" s="13" t="s">
        <v>512</v>
      </c>
      <c r="G20" s="13" t="s">
        <v>526</v>
      </c>
      <c r="H20" s="13" t="s">
        <v>514</v>
      </c>
      <c r="I20" s="13" t="s">
        <v>529</v>
      </c>
      <c r="J20" s="13" t="s">
        <v>515</v>
      </c>
    </row>
    <row r="21" spans="1:10" ht="15">
      <c r="A21" s="79" t="s">
        <v>534</v>
      </c>
      <c r="B21" s="79">
        <v>55</v>
      </c>
      <c r="C21" s="79" t="s">
        <v>1343</v>
      </c>
      <c r="D21" s="79">
        <v>48</v>
      </c>
      <c r="E21" s="79" t="s">
        <v>534</v>
      </c>
      <c r="F21" s="79">
        <v>32</v>
      </c>
      <c r="G21" s="79" t="s">
        <v>534</v>
      </c>
      <c r="H21" s="79">
        <v>9</v>
      </c>
      <c r="I21" s="79" t="s">
        <v>534</v>
      </c>
      <c r="J21" s="79">
        <v>9</v>
      </c>
    </row>
    <row r="22" spans="1:10" ht="15">
      <c r="A22" s="79" t="s">
        <v>1343</v>
      </c>
      <c r="B22" s="79">
        <v>48</v>
      </c>
      <c r="C22" s="79" t="s">
        <v>1834</v>
      </c>
      <c r="D22" s="79">
        <v>24</v>
      </c>
      <c r="E22" s="79" t="s">
        <v>532</v>
      </c>
      <c r="F22" s="79">
        <v>9</v>
      </c>
      <c r="G22" s="79"/>
      <c r="H22" s="79"/>
      <c r="I22" s="79" t="s">
        <v>253</v>
      </c>
      <c r="J22" s="79">
        <v>2</v>
      </c>
    </row>
    <row r="23" spans="1:10" ht="15">
      <c r="A23" s="79" t="s">
        <v>1834</v>
      </c>
      <c r="B23" s="79">
        <v>24</v>
      </c>
      <c r="C23" s="79" t="s">
        <v>527</v>
      </c>
      <c r="D23" s="79">
        <v>12</v>
      </c>
      <c r="E23" s="79"/>
      <c r="F23" s="79"/>
      <c r="G23" s="79"/>
      <c r="H23" s="79"/>
      <c r="I23" s="79" t="s">
        <v>530</v>
      </c>
      <c r="J23" s="79">
        <v>1</v>
      </c>
    </row>
    <row r="24" spans="1:10" ht="15">
      <c r="A24" s="79" t="s">
        <v>527</v>
      </c>
      <c r="B24" s="79">
        <v>12</v>
      </c>
      <c r="C24" s="79" t="s">
        <v>269</v>
      </c>
      <c r="D24" s="79">
        <v>7</v>
      </c>
      <c r="E24" s="79"/>
      <c r="F24" s="79"/>
      <c r="G24" s="79"/>
      <c r="H24" s="79"/>
      <c r="I24" s="79" t="s">
        <v>531</v>
      </c>
      <c r="J24" s="79">
        <v>1</v>
      </c>
    </row>
    <row r="25" spans="1:10" ht="15">
      <c r="A25" s="79" t="s">
        <v>532</v>
      </c>
      <c r="B25" s="79">
        <v>10</v>
      </c>
      <c r="C25" s="79" t="s">
        <v>1261</v>
      </c>
      <c r="D25" s="79">
        <v>5</v>
      </c>
      <c r="E25" s="79"/>
      <c r="F25" s="79"/>
      <c r="G25" s="79"/>
      <c r="H25" s="79"/>
      <c r="I25" s="79" t="s">
        <v>532</v>
      </c>
      <c r="J25" s="79">
        <v>1</v>
      </c>
    </row>
    <row r="26" spans="1:10" ht="15">
      <c r="A26" s="79" t="s">
        <v>269</v>
      </c>
      <c r="B26" s="79">
        <v>7</v>
      </c>
      <c r="C26" s="79" t="s">
        <v>534</v>
      </c>
      <c r="D26" s="79">
        <v>5</v>
      </c>
      <c r="E26" s="79"/>
      <c r="F26" s="79"/>
      <c r="G26" s="79"/>
      <c r="H26" s="79"/>
      <c r="I26" s="79" t="s">
        <v>533</v>
      </c>
      <c r="J26" s="79">
        <v>1</v>
      </c>
    </row>
    <row r="27" spans="1:10" ht="14.5" customHeight="1">
      <c r="A27" s="79" t="s">
        <v>1261</v>
      </c>
      <c r="B27" s="79">
        <v>5</v>
      </c>
      <c r="C27" s="79" t="s">
        <v>1835</v>
      </c>
      <c r="D27" s="79">
        <v>4</v>
      </c>
      <c r="E27" s="79"/>
      <c r="F27" s="79"/>
      <c r="G27" s="79"/>
      <c r="H27" s="79"/>
      <c r="I27" s="79" t="s">
        <v>245</v>
      </c>
      <c r="J27" s="79">
        <v>1</v>
      </c>
    </row>
    <row r="28" spans="1:10" ht="15">
      <c r="A28" s="79" t="s">
        <v>528</v>
      </c>
      <c r="B28" s="79">
        <v>4</v>
      </c>
      <c r="C28" s="79" t="s">
        <v>528</v>
      </c>
      <c r="D28" s="79">
        <v>4</v>
      </c>
      <c r="E28" s="79"/>
      <c r="F28" s="79"/>
      <c r="G28" s="79"/>
      <c r="H28" s="79"/>
      <c r="I28" s="79" t="s">
        <v>1837</v>
      </c>
      <c r="J28" s="79">
        <v>1</v>
      </c>
    </row>
    <row r="29" spans="1:10" ht="15">
      <c r="A29" s="79" t="s">
        <v>1835</v>
      </c>
      <c r="B29" s="79">
        <v>4</v>
      </c>
      <c r="C29" s="79" t="s">
        <v>1836</v>
      </c>
      <c r="D29" s="79">
        <v>3</v>
      </c>
      <c r="E29" s="79"/>
      <c r="F29" s="79"/>
      <c r="G29" s="79"/>
      <c r="H29" s="79"/>
      <c r="I29" s="79"/>
      <c r="J29" s="79"/>
    </row>
    <row r="30" spans="1:10" ht="15">
      <c r="A30" s="79" t="s">
        <v>1836</v>
      </c>
      <c r="B30" s="79">
        <v>3</v>
      </c>
      <c r="C30" s="79" t="s">
        <v>245</v>
      </c>
      <c r="D30" s="79">
        <v>2</v>
      </c>
      <c r="E30" s="79"/>
      <c r="F30" s="79"/>
      <c r="G30" s="79"/>
      <c r="H30" s="79"/>
      <c r="I30" s="79"/>
      <c r="J30" s="79"/>
    </row>
    <row r="33" spans="1:10" ht="14.5" customHeight="1">
      <c r="A33" s="13" t="s">
        <v>536</v>
      </c>
      <c r="B33" s="13" t="s">
        <v>507</v>
      </c>
      <c r="C33" s="13" t="s">
        <v>545</v>
      </c>
      <c r="D33" s="13" t="s">
        <v>510</v>
      </c>
      <c r="E33" s="13" t="s">
        <v>547</v>
      </c>
      <c r="F33" s="13" t="s">
        <v>512</v>
      </c>
      <c r="G33" s="13" t="s">
        <v>552</v>
      </c>
      <c r="H33" s="13" t="s">
        <v>514</v>
      </c>
      <c r="I33" s="13" t="s">
        <v>553</v>
      </c>
      <c r="J33" s="13" t="s">
        <v>515</v>
      </c>
    </row>
    <row r="34" spans="1:10" ht="15">
      <c r="A34" s="87" t="s">
        <v>537</v>
      </c>
      <c r="B34" s="87">
        <v>126</v>
      </c>
      <c r="C34" s="87" t="s">
        <v>1841</v>
      </c>
      <c r="D34" s="87">
        <v>48</v>
      </c>
      <c r="E34" s="87" t="s">
        <v>726</v>
      </c>
      <c r="F34" s="87">
        <v>34</v>
      </c>
      <c r="G34" s="87" t="s">
        <v>726</v>
      </c>
      <c r="H34" s="87">
        <v>10</v>
      </c>
      <c r="I34" s="87" t="s">
        <v>726</v>
      </c>
      <c r="J34" s="87">
        <v>10</v>
      </c>
    </row>
    <row r="35" spans="1:10" ht="15">
      <c r="A35" s="87" t="s">
        <v>538</v>
      </c>
      <c r="B35" s="87">
        <v>27</v>
      </c>
      <c r="C35" s="87" t="s">
        <v>1845</v>
      </c>
      <c r="D35" s="87">
        <v>24</v>
      </c>
      <c r="E35" s="87" t="s">
        <v>1842</v>
      </c>
      <c r="F35" s="87">
        <v>30</v>
      </c>
      <c r="G35" s="87" t="s">
        <v>253</v>
      </c>
      <c r="H35" s="87">
        <v>6</v>
      </c>
      <c r="I35" s="87" t="s">
        <v>1842</v>
      </c>
      <c r="J35" s="87">
        <v>7</v>
      </c>
    </row>
    <row r="36" spans="1:10" ht="15">
      <c r="A36" s="87" t="s">
        <v>539</v>
      </c>
      <c r="B36" s="87">
        <v>0</v>
      </c>
      <c r="C36" s="87" t="s">
        <v>1846</v>
      </c>
      <c r="D36" s="87">
        <v>12</v>
      </c>
      <c r="E36" s="87" t="s">
        <v>1843</v>
      </c>
      <c r="F36" s="87">
        <v>30</v>
      </c>
      <c r="G36" s="87" t="s">
        <v>691</v>
      </c>
      <c r="H36" s="87">
        <v>4</v>
      </c>
      <c r="I36" s="87" t="s">
        <v>1843</v>
      </c>
      <c r="J36" s="87">
        <v>5</v>
      </c>
    </row>
    <row r="37" spans="1:10" ht="15">
      <c r="A37" s="87" t="s">
        <v>540</v>
      </c>
      <c r="B37" s="87">
        <v>3192</v>
      </c>
      <c r="C37" s="87" t="s">
        <v>756</v>
      </c>
      <c r="D37" s="87">
        <v>10</v>
      </c>
      <c r="E37" s="87" t="s">
        <v>1844</v>
      </c>
      <c r="F37" s="87">
        <v>18</v>
      </c>
      <c r="G37" s="87" t="s">
        <v>693</v>
      </c>
      <c r="H37" s="87">
        <v>4</v>
      </c>
      <c r="I37" s="87" t="s">
        <v>1844</v>
      </c>
      <c r="J37" s="87">
        <v>5</v>
      </c>
    </row>
    <row r="38" spans="1:10" ht="15">
      <c r="A38" s="87" t="s">
        <v>541</v>
      </c>
      <c r="B38" s="87">
        <v>3345</v>
      </c>
      <c r="C38" s="87" t="s">
        <v>1847</v>
      </c>
      <c r="D38" s="87">
        <v>9</v>
      </c>
      <c r="E38" s="87" t="s">
        <v>1848</v>
      </c>
      <c r="F38" s="87">
        <v>18</v>
      </c>
      <c r="G38" s="87" t="s">
        <v>544</v>
      </c>
      <c r="H38" s="87">
        <v>4</v>
      </c>
      <c r="I38" s="87" t="s">
        <v>239</v>
      </c>
      <c r="J38" s="87">
        <v>3</v>
      </c>
    </row>
    <row r="39" spans="1:10" ht="15">
      <c r="A39" s="87" t="s">
        <v>726</v>
      </c>
      <c r="B39" s="87">
        <v>59</v>
      </c>
      <c r="C39" s="87" t="s">
        <v>654</v>
      </c>
      <c r="D39" s="87">
        <v>9</v>
      </c>
      <c r="E39" s="87" t="s">
        <v>878</v>
      </c>
      <c r="F39" s="87">
        <v>18</v>
      </c>
      <c r="G39" s="87" t="s">
        <v>1842</v>
      </c>
      <c r="H39" s="87">
        <v>4</v>
      </c>
      <c r="I39" s="87" t="s">
        <v>734</v>
      </c>
      <c r="J39" s="87">
        <v>3</v>
      </c>
    </row>
    <row r="40" spans="1:10" ht="14.5" customHeight="1">
      <c r="A40" s="87" t="s">
        <v>1841</v>
      </c>
      <c r="B40" s="87">
        <v>49</v>
      </c>
      <c r="C40" s="87" t="s">
        <v>550</v>
      </c>
      <c r="D40" s="87">
        <v>8</v>
      </c>
      <c r="E40" s="87" t="s">
        <v>688</v>
      </c>
      <c r="F40" s="87">
        <v>15</v>
      </c>
      <c r="G40" s="87" t="s">
        <v>1843</v>
      </c>
      <c r="H40" s="87">
        <v>4</v>
      </c>
      <c r="I40" s="87" t="s">
        <v>775</v>
      </c>
      <c r="J40" s="87">
        <v>3</v>
      </c>
    </row>
    <row r="41" spans="1:10" ht="15">
      <c r="A41" s="87" t="s">
        <v>1842</v>
      </c>
      <c r="B41" s="87">
        <v>42</v>
      </c>
      <c r="C41" s="87" t="s">
        <v>612</v>
      </c>
      <c r="D41" s="87">
        <v>8</v>
      </c>
      <c r="E41" s="87" t="s">
        <v>600</v>
      </c>
      <c r="F41" s="87">
        <v>14</v>
      </c>
      <c r="G41" s="87" t="s">
        <v>239</v>
      </c>
      <c r="H41" s="87">
        <v>4</v>
      </c>
      <c r="I41" s="87" t="s">
        <v>878</v>
      </c>
      <c r="J41" s="87">
        <v>3</v>
      </c>
    </row>
    <row r="42" spans="1:10" ht="15">
      <c r="A42" s="87" t="s">
        <v>1843</v>
      </c>
      <c r="B42" s="87">
        <v>40</v>
      </c>
      <c r="C42" s="87" t="s">
        <v>699</v>
      </c>
      <c r="D42" s="87">
        <v>8</v>
      </c>
      <c r="E42" s="87" t="s">
        <v>1849</v>
      </c>
      <c r="F42" s="87">
        <v>13</v>
      </c>
      <c r="G42" s="87" t="s">
        <v>243</v>
      </c>
      <c r="H42" s="87">
        <v>3</v>
      </c>
      <c r="I42" s="87" t="s">
        <v>1848</v>
      </c>
      <c r="J42" s="87">
        <v>3</v>
      </c>
    </row>
    <row r="43" spans="1:10" ht="15">
      <c r="A43" s="87" t="s">
        <v>1844</v>
      </c>
      <c r="B43" s="87">
        <v>26</v>
      </c>
      <c r="C43" s="87" t="s">
        <v>256</v>
      </c>
      <c r="D43" s="87">
        <v>8</v>
      </c>
      <c r="E43" s="87" t="s">
        <v>1850</v>
      </c>
      <c r="F43" s="87">
        <v>13</v>
      </c>
      <c r="G43" s="87" t="s">
        <v>1848</v>
      </c>
      <c r="H43" s="87">
        <v>3</v>
      </c>
      <c r="I43" s="87" t="s">
        <v>556</v>
      </c>
      <c r="J43" s="87">
        <v>3</v>
      </c>
    </row>
    <row r="46" spans="1:10" ht="14.5" customHeight="1">
      <c r="A46" s="13" t="s">
        <v>564</v>
      </c>
      <c r="B46" s="13" t="s">
        <v>507</v>
      </c>
      <c r="C46" s="13" t="s">
        <v>565</v>
      </c>
      <c r="D46" s="13" t="s">
        <v>510</v>
      </c>
      <c r="E46" s="13" t="s">
        <v>566</v>
      </c>
      <c r="F46" s="13" t="s">
        <v>512</v>
      </c>
      <c r="G46" s="13" t="s">
        <v>567</v>
      </c>
      <c r="H46" s="13" t="s">
        <v>514</v>
      </c>
      <c r="I46" s="13" t="s">
        <v>568</v>
      </c>
      <c r="J46" s="13" t="s">
        <v>515</v>
      </c>
    </row>
    <row r="47" spans="1:10" ht="15">
      <c r="A47" s="87" t="s">
        <v>1855</v>
      </c>
      <c r="B47" s="87">
        <v>39</v>
      </c>
      <c r="C47" s="87" t="s">
        <v>1856</v>
      </c>
      <c r="D47" s="87">
        <v>21</v>
      </c>
      <c r="E47" s="87" t="s">
        <v>1855</v>
      </c>
      <c r="F47" s="87">
        <v>30</v>
      </c>
      <c r="G47" s="87" t="s">
        <v>1857</v>
      </c>
      <c r="H47" s="87">
        <v>4</v>
      </c>
      <c r="I47" s="87" t="s">
        <v>1855</v>
      </c>
      <c r="J47" s="87">
        <v>5</v>
      </c>
    </row>
    <row r="48" spans="1:10" ht="15">
      <c r="A48" s="87" t="s">
        <v>1856</v>
      </c>
      <c r="B48" s="87">
        <v>21</v>
      </c>
      <c r="C48" s="87" t="s">
        <v>1865</v>
      </c>
      <c r="D48" s="87">
        <v>11</v>
      </c>
      <c r="E48" s="87" t="s">
        <v>1861</v>
      </c>
      <c r="F48" s="87">
        <v>13</v>
      </c>
      <c r="G48" s="87" t="s">
        <v>1855</v>
      </c>
      <c r="H48" s="87">
        <v>4</v>
      </c>
      <c r="I48" s="87" t="s">
        <v>1858</v>
      </c>
      <c r="J48" s="87">
        <v>3</v>
      </c>
    </row>
    <row r="49" spans="1:10" ht="15">
      <c r="A49" s="87" t="s">
        <v>1857</v>
      </c>
      <c r="B49" s="87">
        <v>19</v>
      </c>
      <c r="C49" s="87" t="s">
        <v>1866</v>
      </c>
      <c r="D49" s="87">
        <v>4</v>
      </c>
      <c r="E49" s="87" t="s">
        <v>1862</v>
      </c>
      <c r="F49" s="87">
        <v>13</v>
      </c>
      <c r="G49" s="87" t="s">
        <v>1877</v>
      </c>
      <c r="H49" s="87">
        <v>2</v>
      </c>
      <c r="I49" s="87" t="s">
        <v>1859</v>
      </c>
      <c r="J49" s="87">
        <v>2</v>
      </c>
    </row>
    <row r="50" spans="1:10" ht="15">
      <c r="A50" s="87" t="s">
        <v>1858</v>
      </c>
      <c r="B50" s="87">
        <v>17</v>
      </c>
      <c r="C50" s="87" t="s">
        <v>1867</v>
      </c>
      <c r="D50" s="87">
        <v>3</v>
      </c>
      <c r="E50" s="87" t="s">
        <v>1860</v>
      </c>
      <c r="F50" s="87">
        <v>13</v>
      </c>
      <c r="G50" s="87" t="s">
        <v>1878</v>
      </c>
      <c r="H50" s="87">
        <v>2</v>
      </c>
      <c r="I50" s="87" t="s">
        <v>1857</v>
      </c>
      <c r="J50" s="87">
        <v>2</v>
      </c>
    </row>
    <row r="51" spans="1:10" ht="15">
      <c r="A51" s="87" t="s">
        <v>1859</v>
      </c>
      <c r="B51" s="87">
        <v>16</v>
      </c>
      <c r="C51" s="87" t="s">
        <v>1868</v>
      </c>
      <c r="D51" s="87">
        <v>3</v>
      </c>
      <c r="E51" s="87" t="s">
        <v>1863</v>
      </c>
      <c r="F51" s="87">
        <v>13</v>
      </c>
      <c r="G51" s="87" t="s">
        <v>1879</v>
      </c>
      <c r="H51" s="87">
        <v>2</v>
      </c>
      <c r="I51" s="87" t="s">
        <v>1883</v>
      </c>
      <c r="J51" s="87">
        <v>2</v>
      </c>
    </row>
    <row r="52" spans="1:10" ht="15">
      <c r="A52" s="87" t="s">
        <v>1860</v>
      </c>
      <c r="B52" s="87">
        <v>16</v>
      </c>
      <c r="C52" s="87" t="s">
        <v>1869</v>
      </c>
      <c r="D52" s="87">
        <v>3</v>
      </c>
      <c r="E52" s="87" t="s">
        <v>1864</v>
      </c>
      <c r="F52" s="87">
        <v>13</v>
      </c>
      <c r="G52" s="87" t="s">
        <v>1880</v>
      </c>
      <c r="H52" s="87">
        <v>2</v>
      </c>
      <c r="I52" s="87" t="s">
        <v>1884</v>
      </c>
      <c r="J52" s="87">
        <v>2</v>
      </c>
    </row>
    <row r="53" spans="1:10" ht="14.5" customHeight="1">
      <c r="A53" s="87" t="s">
        <v>1861</v>
      </c>
      <c r="B53" s="87">
        <v>15</v>
      </c>
      <c r="C53" s="87" t="s">
        <v>1870</v>
      </c>
      <c r="D53" s="87">
        <v>3</v>
      </c>
      <c r="E53" s="87" t="s">
        <v>1857</v>
      </c>
      <c r="F53" s="87">
        <v>13</v>
      </c>
      <c r="G53" s="87" t="s">
        <v>1881</v>
      </c>
      <c r="H53" s="87">
        <v>2</v>
      </c>
      <c r="I53" s="87" t="s">
        <v>1885</v>
      </c>
      <c r="J53" s="87">
        <v>2</v>
      </c>
    </row>
    <row r="54" spans="1:10" ht="15">
      <c r="A54" s="87" t="s">
        <v>1862</v>
      </c>
      <c r="B54" s="87">
        <v>15</v>
      </c>
      <c r="C54" s="87" t="s">
        <v>1871</v>
      </c>
      <c r="D54" s="87">
        <v>3</v>
      </c>
      <c r="E54" s="87" t="s">
        <v>1874</v>
      </c>
      <c r="F54" s="87">
        <v>12</v>
      </c>
      <c r="G54" s="87" t="s">
        <v>1860</v>
      </c>
      <c r="H54" s="87">
        <v>2</v>
      </c>
      <c r="I54" s="87" t="s">
        <v>1886</v>
      </c>
      <c r="J54" s="87">
        <v>2</v>
      </c>
    </row>
    <row r="55" spans="1:10" ht="15">
      <c r="A55" s="87" t="s">
        <v>1863</v>
      </c>
      <c r="B55" s="87">
        <v>15</v>
      </c>
      <c r="C55" s="87" t="s">
        <v>1872</v>
      </c>
      <c r="D55" s="87">
        <v>3</v>
      </c>
      <c r="E55" s="87" t="s">
        <v>1875</v>
      </c>
      <c r="F55" s="87">
        <v>12</v>
      </c>
      <c r="G55" s="87" t="s">
        <v>1858</v>
      </c>
      <c r="H55" s="87">
        <v>2</v>
      </c>
      <c r="I55" s="87" t="s">
        <v>1887</v>
      </c>
      <c r="J55" s="87">
        <v>2</v>
      </c>
    </row>
    <row r="56" spans="1:10" ht="15">
      <c r="A56" s="87" t="s">
        <v>1864</v>
      </c>
      <c r="B56" s="87">
        <v>15</v>
      </c>
      <c r="C56" s="87" t="s">
        <v>1873</v>
      </c>
      <c r="D56" s="87">
        <v>3</v>
      </c>
      <c r="E56" s="87" t="s">
        <v>1876</v>
      </c>
      <c r="F56" s="87">
        <v>12</v>
      </c>
      <c r="G56" s="87" t="s">
        <v>1882</v>
      </c>
      <c r="H56" s="87">
        <v>2</v>
      </c>
      <c r="I56" s="87" t="s">
        <v>1888</v>
      </c>
      <c r="J56" s="87">
        <v>2</v>
      </c>
    </row>
    <row r="59" spans="1:10" ht="14.5" customHeight="1">
      <c r="A59" s="13" t="s">
        <v>570</v>
      </c>
      <c r="B59" s="13" t="s">
        <v>507</v>
      </c>
      <c r="C59" s="79" t="s">
        <v>572</v>
      </c>
      <c r="D59" s="79" t="s">
        <v>510</v>
      </c>
      <c r="E59" s="13" t="s">
        <v>573</v>
      </c>
      <c r="F59" s="13" t="s">
        <v>512</v>
      </c>
      <c r="G59" s="13" t="s">
        <v>576</v>
      </c>
      <c r="H59" s="13" t="s">
        <v>514</v>
      </c>
      <c r="I59" s="13" t="s">
        <v>578</v>
      </c>
      <c r="J59" s="13" t="s">
        <v>515</v>
      </c>
    </row>
    <row r="60" spans="1:10" ht="15">
      <c r="A60" s="79" t="s">
        <v>239</v>
      </c>
      <c r="B60" s="79">
        <v>4</v>
      </c>
      <c r="C60" s="79"/>
      <c r="D60" s="79"/>
      <c r="E60" s="79" t="s">
        <v>876</v>
      </c>
      <c r="F60" s="79">
        <v>1</v>
      </c>
      <c r="G60" s="79" t="s">
        <v>239</v>
      </c>
      <c r="H60" s="79">
        <v>3</v>
      </c>
      <c r="I60" s="79" t="s">
        <v>253</v>
      </c>
      <c r="J60" s="79">
        <v>2</v>
      </c>
    </row>
    <row r="61" spans="1:10" ht="15">
      <c r="A61" s="79" t="s">
        <v>253</v>
      </c>
      <c r="B61" s="79">
        <v>4</v>
      </c>
      <c r="C61" s="79"/>
      <c r="D61" s="79"/>
      <c r="E61" s="79" t="s">
        <v>883</v>
      </c>
      <c r="F61" s="79">
        <v>1</v>
      </c>
      <c r="G61" s="79" t="s">
        <v>253</v>
      </c>
      <c r="H61" s="79">
        <v>2</v>
      </c>
      <c r="I61" s="79" t="s">
        <v>239</v>
      </c>
      <c r="J61" s="79">
        <v>1</v>
      </c>
    </row>
    <row r="62" spans="1:10" ht="15">
      <c r="A62" s="79" t="s">
        <v>243</v>
      </c>
      <c r="B62" s="79">
        <v>1</v>
      </c>
      <c r="C62" s="79"/>
      <c r="D62" s="79"/>
      <c r="E62" s="79" t="s">
        <v>882</v>
      </c>
      <c r="F62" s="79">
        <v>1</v>
      </c>
      <c r="G62" s="79" t="s">
        <v>243</v>
      </c>
      <c r="H62" s="79">
        <v>1</v>
      </c>
      <c r="I62" s="79"/>
      <c r="J62" s="79"/>
    </row>
    <row r="63" spans="1:10" ht="15">
      <c r="A63" s="79" t="s">
        <v>876</v>
      </c>
      <c r="B63" s="79">
        <v>1</v>
      </c>
      <c r="C63" s="79"/>
      <c r="D63" s="79"/>
      <c r="E63" s="79"/>
      <c r="F63" s="79"/>
      <c r="G63" s="79" t="s">
        <v>241</v>
      </c>
      <c r="H63" s="79">
        <v>1</v>
      </c>
      <c r="I63" s="79"/>
      <c r="J63" s="79"/>
    </row>
    <row r="64" spans="1:10" ht="15">
      <c r="A64" s="79" t="s">
        <v>882</v>
      </c>
      <c r="B64" s="79">
        <v>1</v>
      </c>
      <c r="C64" s="79"/>
      <c r="D64" s="79"/>
      <c r="E64" s="79"/>
      <c r="F64" s="79"/>
      <c r="G64" s="79" t="s">
        <v>875</v>
      </c>
      <c r="H64" s="79">
        <v>1</v>
      </c>
      <c r="I64" s="79"/>
      <c r="J64" s="79"/>
    </row>
    <row r="65" spans="1:10" ht="15">
      <c r="A65" s="79" t="s">
        <v>883</v>
      </c>
      <c r="B65" s="79">
        <v>1</v>
      </c>
      <c r="C65" s="79"/>
      <c r="D65" s="79"/>
      <c r="E65" s="79"/>
      <c r="F65" s="79"/>
      <c r="G65" s="79"/>
      <c r="H65" s="79"/>
      <c r="I65" s="79"/>
      <c r="J65" s="79"/>
    </row>
    <row r="66" spans="1:10" ht="14.5" customHeight="1">
      <c r="A66" s="79" t="s">
        <v>241</v>
      </c>
      <c r="B66" s="79">
        <v>1</v>
      </c>
      <c r="C66" s="79"/>
      <c r="D66" s="79"/>
      <c r="E66" s="79"/>
      <c r="F66" s="79"/>
      <c r="G66" s="79"/>
      <c r="H66" s="79"/>
      <c r="I66" s="79"/>
      <c r="J66" s="79"/>
    </row>
    <row r="67" spans="1:10" ht="15">
      <c r="A67" s="79" t="s">
        <v>875</v>
      </c>
      <c r="B67" s="79">
        <v>1</v>
      </c>
      <c r="C67" s="79"/>
      <c r="D67" s="79"/>
      <c r="E67" s="79"/>
      <c r="F67" s="79"/>
      <c r="G67" s="79"/>
      <c r="H67" s="79"/>
      <c r="I67" s="79"/>
      <c r="J67" s="79"/>
    </row>
    <row r="70" spans="1:10" ht="14.5" customHeight="1">
      <c r="A70" s="13" t="s">
        <v>571</v>
      </c>
      <c r="B70" s="13" t="s">
        <v>507</v>
      </c>
      <c r="C70" s="13" t="s">
        <v>574</v>
      </c>
      <c r="D70" s="13" t="s">
        <v>510</v>
      </c>
      <c r="E70" s="13" t="s">
        <v>575</v>
      </c>
      <c r="F70" s="13" t="s">
        <v>512</v>
      </c>
      <c r="G70" s="13" t="s">
        <v>577</v>
      </c>
      <c r="H70" s="13" t="s">
        <v>514</v>
      </c>
      <c r="I70" s="13" t="s">
        <v>579</v>
      </c>
      <c r="J70" s="13" t="s">
        <v>515</v>
      </c>
    </row>
    <row r="71" spans="1:10" ht="15">
      <c r="A71" s="79" t="s">
        <v>878</v>
      </c>
      <c r="B71" s="79">
        <v>24</v>
      </c>
      <c r="C71" s="79" t="s">
        <v>256</v>
      </c>
      <c r="D71" s="79">
        <v>7</v>
      </c>
      <c r="E71" s="79" t="s">
        <v>878</v>
      </c>
      <c r="F71" s="79">
        <v>18</v>
      </c>
      <c r="G71" s="79" t="s">
        <v>253</v>
      </c>
      <c r="H71" s="79">
        <v>4</v>
      </c>
      <c r="I71" s="79" t="s">
        <v>878</v>
      </c>
      <c r="J71" s="79">
        <v>3</v>
      </c>
    </row>
    <row r="72" spans="1:10" ht="15">
      <c r="A72" s="79" t="s">
        <v>256</v>
      </c>
      <c r="B72" s="79">
        <v>9</v>
      </c>
      <c r="C72" s="79" t="s">
        <v>1236</v>
      </c>
      <c r="D72" s="79">
        <v>7</v>
      </c>
      <c r="E72" s="79" t="s">
        <v>881</v>
      </c>
      <c r="F72" s="79">
        <v>2</v>
      </c>
      <c r="G72" s="79" t="s">
        <v>251</v>
      </c>
      <c r="H72" s="79">
        <v>3</v>
      </c>
      <c r="I72" s="79" t="s">
        <v>239</v>
      </c>
      <c r="J72" s="79">
        <v>2</v>
      </c>
    </row>
    <row r="73" spans="1:10" ht="15">
      <c r="A73" s="79" t="s">
        <v>253</v>
      </c>
      <c r="B73" s="79">
        <v>9</v>
      </c>
      <c r="C73" s="79" t="s">
        <v>1263</v>
      </c>
      <c r="D73" s="79">
        <v>7</v>
      </c>
      <c r="E73" s="79" t="s">
        <v>880</v>
      </c>
      <c r="F73" s="79">
        <v>2</v>
      </c>
      <c r="G73" s="79" t="s">
        <v>878</v>
      </c>
      <c r="H73" s="79">
        <v>2</v>
      </c>
      <c r="I73" s="79" t="s">
        <v>252</v>
      </c>
      <c r="J73" s="79">
        <v>2</v>
      </c>
    </row>
    <row r="74" spans="1:10" ht="15">
      <c r="A74" s="79" t="s">
        <v>251</v>
      </c>
      <c r="B74" s="79">
        <v>9</v>
      </c>
      <c r="C74" s="79" t="s">
        <v>247</v>
      </c>
      <c r="D74" s="79">
        <v>6</v>
      </c>
      <c r="E74" s="79" t="s">
        <v>237</v>
      </c>
      <c r="F74" s="79">
        <v>1</v>
      </c>
      <c r="G74" s="79" t="s">
        <v>255</v>
      </c>
      <c r="H74" s="79">
        <v>2</v>
      </c>
      <c r="I74" s="79" t="s">
        <v>251</v>
      </c>
      <c r="J74" s="79">
        <v>2</v>
      </c>
    </row>
    <row r="75" spans="1:10" ht="15">
      <c r="A75" s="79" t="s">
        <v>1263</v>
      </c>
      <c r="B75" s="79">
        <v>7</v>
      </c>
      <c r="C75" s="79" t="s">
        <v>253</v>
      </c>
      <c r="D75" s="79">
        <v>5</v>
      </c>
      <c r="E75" s="79" t="s">
        <v>882</v>
      </c>
      <c r="F75" s="79">
        <v>1</v>
      </c>
      <c r="G75" s="79" t="s">
        <v>256</v>
      </c>
      <c r="H75" s="79">
        <v>2</v>
      </c>
      <c r="I75" s="79" t="s">
        <v>242</v>
      </c>
      <c r="J75" s="79">
        <v>2</v>
      </c>
    </row>
    <row r="76" spans="1:10" ht="15">
      <c r="A76" s="79" t="s">
        <v>1236</v>
      </c>
      <c r="B76" s="79">
        <v>7</v>
      </c>
      <c r="C76" s="79" t="s">
        <v>239</v>
      </c>
      <c r="D76" s="79">
        <v>4</v>
      </c>
      <c r="E76" s="79"/>
      <c r="F76" s="79"/>
      <c r="G76" s="79" t="s">
        <v>237</v>
      </c>
      <c r="H76" s="79">
        <v>2</v>
      </c>
      <c r="I76" s="79" t="s">
        <v>250</v>
      </c>
      <c r="J76" s="79">
        <v>2</v>
      </c>
    </row>
    <row r="77" spans="1:10" ht="15">
      <c r="A77" s="79" t="s">
        <v>239</v>
      </c>
      <c r="B77" s="79">
        <v>7</v>
      </c>
      <c r="C77" s="79" t="s">
        <v>251</v>
      </c>
      <c r="D77" s="79">
        <v>4</v>
      </c>
      <c r="E77" s="79"/>
      <c r="F77" s="79"/>
      <c r="G77" s="79" t="s">
        <v>243</v>
      </c>
      <c r="H77" s="79">
        <v>2</v>
      </c>
      <c r="I77" s="79" t="s">
        <v>246</v>
      </c>
      <c r="J77" s="79">
        <v>2</v>
      </c>
    </row>
    <row r="78" spans="1:10" ht="15">
      <c r="A78" s="79" t="s">
        <v>247</v>
      </c>
      <c r="B78" s="79">
        <v>6</v>
      </c>
      <c r="C78" s="79" t="s">
        <v>255</v>
      </c>
      <c r="D78" s="79">
        <v>4</v>
      </c>
      <c r="E78" s="79"/>
      <c r="F78" s="79"/>
      <c r="G78" s="79" t="s">
        <v>879</v>
      </c>
      <c r="H78" s="79">
        <v>1</v>
      </c>
      <c r="I78" s="79" t="s">
        <v>249</v>
      </c>
      <c r="J78" s="79">
        <v>2</v>
      </c>
    </row>
    <row r="79" spans="1:10" ht="14.5" customHeight="1">
      <c r="A79" s="79" t="s">
        <v>255</v>
      </c>
      <c r="B79" s="79">
        <v>6</v>
      </c>
      <c r="C79" s="79" t="s">
        <v>1262</v>
      </c>
      <c r="D79" s="79">
        <v>4</v>
      </c>
      <c r="E79" s="79"/>
      <c r="F79" s="79"/>
      <c r="G79" s="79" t="s">
        <v>241</v>
      </c>
      <c r="H79" s="79">
        <v>1</v>
      </c>
      <c r="I79" s="79" t="s">
        <v>241</v>
      </c>
      <c r="J79" s="79">
        <v>2</v>
      </c>
    </row>
    <row r="80" spans="1:10" ht="15">
      <c r="A80" s="79" t="s">
        <v>1262</v>
      </c>
      <c r="B80" s="79">
        <v>4</v>
      </c>
      <c r="C80" s="79" t="s">
        <v>1233</v>
      </c>
      <c r="D80" s="79">
        <v>4</v>
      </c>
      <c r="E80" s="79"/>
      <c r="F80" s="79"/>
      <c r="G80" s="79" t="s">
        <v>239</v>
      </c>
      <c r="H80" s="79">
        <v>1</v>
      </c>
      <c r="I80" s="79" t="s">
        <v>244</v>
      </c>
      <c r="J80" s="79">
        <v>2</v>
      </c>
    </row>
    <row r="83" spans="1:10" ht="14.5" customHeight="1">
      <c r="A83" s="13" t="s">
        <v>582</v>
      </c>
      <c r="B83" s="13" t="s">
        <v>507</v>
      </c>
      <c r="C83" s="13" t="s">
        <v>583</v>
      </c>
      <c r="D83" s="13" t="s">
        <v>510</v>
      </c>
      <c r="E83" s="13" t="s">
        <v>584</v>
      </c>
      <c r="F83" s="13" t="s">
        <v>512</v>
      </c>
      <c r="G83" s="13" t="s">
        <v>585</v>
      </c>
      <c r="H83" s="13" t="s">
        <v>514</v>
      </c>
      <c r="I83" s="13" t="s">
        <v>586</v>
      </c>
      <c r="J83" s="13" t="s">
        <v>515</v>
      </c>
    </row>
    <row r="84" spans="1:10" ht="15">
      <c r="A84" s="127" t="s">
        <v>1261</v>
      </c>
      <c r="B84" s="79">
        <v>204074</v>
      </c>
      <c r="C84" s="127" t="s">
        <v>1261</v>
      </c>
      <c r="D84" s="79">
        <v>204074</v>
      </c>
      <c r="E84" s="127" t="s">
        <v>880</v>
      </c>
      <c r="F84" s="79">
        <v>110161</v>
      </c>
      <c r="G84" s="127" t="s">
        <v>239</v>
      </c>
      <c r="H84" s="79">
        <v>50961</v>
      </c>
      <c r="I84" s="127" t="s">
        <v>238</v>
      </c>
      <c r="J84" s="79">
        <v>59369</v>
      </c>
    </row>
    <row r="85" spans="1:10" ht="15">
      <c r="A85" s="127" t="s">
        <v>880</v>
      </c>
      <c r="B85" s="79">
        <v>110161</v>
      </c>
      <c r="C85" s="127" t="s">
        <v>1253</v>
      </c>
      <c r="D85" s="79">
        <v>28923</v>
      </c>
      <c r="E85" s="127" t="s">
        <v>869</v>
      </c>
      <c r="F85" s="79">
        <v>70845</v>
      </c>
      <c r="G85" s="127" t="s">
        <v>256</v>
      </c>
      <c r="H85" s="79">
        <v>26012</v>
      </c>
      <c r="I85" s="127" t="s">
        <v>246</v>
      </c>
      <c r="J85" s="79">
        <v>21026</v>
      </c>
    </row>
    <row r="86" spans="1:10" ht="15">
      <c r="A86" s="127" t="s">
        <v>869</v>
      </c>
      <c r="B86" s="79">
        <v>70845</v>
      </c>
      <c r="C86" s="127" t="s">
        <v>1255</v>
      </c>
      <c r="D86" s="79">
        <v>14551</v>
      </c>
      <c r="E86" s="127" t="s">
        <v>240</v>
      </c>
      <c r="F86" s="79">
        <v>30930</v>
      </c>
      <c r="G86" s="127" t="s">
        <v>243</v>
      </c>
      <c r="H86" s="79">
        <v>25987</v>
      </c>
      <c r="I86" s="127" t="s">
        <v>252</v>
      </c>
      <c r="J86" s="79">
        <v>10908</v>
      </c>
    </row>
    <row r="87" spans="1:10" ht="15">
      <c r="A87" s="127" t="s">
        <v>238</v>
      </c>
      <c r="B87" s="79">
        <v>59369</v>
      </c>
      <c r="C87" s="127" t="s">
        <v>1233</v>
      </c>
      <c r="D87" s="79">
        <v>13427</v>
      </c>
      <c r="E87" s="127" t="s">
        <v>871</v>
      </c>
      <c r="F87" s="79">
        <v>28447</v>
      </c>
      <c r="G87" s="127" t="s">
        <v>237</v>
      </c>
      <c r="H87" s="79">
        <v>20055</v>
      </c>
      <c r="I87" s="127" t="s">
        <v>244</v>
      </c>
      <c r="J87" s="79">
        <v>9470</v>
      </c>
    </row>
    <row r="88" spans="1:10" ht="15">
      <c r="A88" s="127" t="s">
        <v>239</v>
      </c>
      <c r="B88" s="79">
        <v>50961</v>
      </c>
      <c r="C88" s="127" t="s">
        <v>555</v>
      </c>
      <c r="D88" s="79">
        <v>12341</v>
      </c>
      <c r="E88" s="127" t="s">
        <v>236</v>
      </c>
      <c r="F88" s="79">
        <v>24981</v>
      </c>
      <c r="G88" s="127" t="s">
        <v>251</v>
      </c>
      <c r="H88" s="79">
        <v>13120</v>
      </c>
      <c r="I88" s="127" t="s">
        <v>235</v>
      </c>
      <c r="J88" s="79">
        <v>3415</v>
      </c>
    </row>
    <row r="89" spans="1:10" ht="15">
      <c r="A89" s="127" t="s">
        <v>240</v>
      </c>
      <c r="B89" s="79">
        <v>30930</v>
      </c>
      <c r="C89" s="127" t="s">
        <v>241</v>
      </c>
      <c r="D89" s="79">
        <v>10728</v>
      </c>
      <c r="E89" s="127" t="s">
        <v>877</v>
      </c>
      <c r="F89" s="79">
        <v>20332</v>
      </c>
      <c r="G89" s="127" t="s">
        <v>255</v>
      </c>
      <c r="H89" s="79">
        <v>6062</v>
      </c>
      <c r="I89" s="127" t="s">
        <v>249</v>
      </c>
      <c r="J89" s="79">
        <v>2211</v>
      </c>
    </row>
    <row r="90" spans="1:10" ht="15">
      <c r="A90" s="127" t="s">
        <v>1253</v>
      </c>
      <c r="B90" s="79">
        <v>28923</v>
      </c>
      <c r="C90" s="127" t="s">
        <v>1251</v>
      </c>
      <c r="D90" s="79">
        <v>10541</v>
      </c>
      <c r="E90" s="127" t="s">
        <v>873</v>
      </c>
      <c r="F90" s="79">
        <v>18816</v>
      </c>
      <c r="G90" s="127" t="s">
        <v>875</v>
      </c>
      <c r="H90" s="79">
        <v>4358</v>
      </c>
      <c r="I90" s="127" t="s">
        <v>242</v>
      </c>
      <c r="J90" s="79">
        <v>1767</v>
      </c>
    </row>
    <row r="91" spans="1:10" ht="15">
      <c r="A91" s="127" t="s">
        <v>871</v>
      </c>
      <c r="B91" s="79">
        <v>28447</v>
      </c>
      <c r="C91" s="127" t="s">
        <v>1244</v>
      </c>
      <c r="D91" s="79">
        <v>9978</v>
      </c>
      <c r="E91" s="127" t="s">
        <v>878</v>
      </c>
      <c r="F91" s="79">
        <v>18396</v>
      </c>
      <c r="G91" s="127" t="s">
        <v>879</v>
      </c>
      <c r="H91" s="79">
        <v>659</v>
      </c>
      <c r="I91" s="127" t="s">
        <v>250</v>
      </c>
      <c r="J91" s="79">
        <v>1344</v>
      </c>
    </row>
    <row r="92" spans="1:10" ht="14.5" customHeight="1">
      <c r="A92" s="127" t="s">
        <v>256</v>
      </c>
      <c r="B92" s="79">
        <v>26012</v>
      </c>
      <c r="C92" s="127" t="s">
        <v>1237</v>
      </c>
      <c r="D92" s="79">
        <v>9640</v>
      </c>
      <c r="E92" s="127" t="s">
        <v>882</v>
      </c>
      <c r="F92" s="79">
        <v>13753</v>
      </c>
      <c r="G92" s="127"/>
      <c r="H92" s="79"/>
      <c r="I92" s="127"/>
      <c r="J92" s="79"/>
    </row>
    <row r="93" spans="1:10" ht="15">
      <c r="A93" s="127" t="s">
        <v>243</v>
      </c>
      <c r="B93" s="79">
        <v>25987</v>
      </c>
      <c r="C93" s="127" t="s">
        <v>1247</v>
      </c>
      <c r="D93" s="79">
        <v>9445</v>
      </c>
      <c r="E93" s="127" t="s">
        <v>874</v>
      </c>
      <c r="F93" s="79">
        <v>6356</v>
      </c>
      <c r="G93" s="127"/>
      <c r="H93" s="79"/>
      <c r="I93" s="127"/>
      <c r="J93" s="79"/>
    </row>
  </sheetData>
  <hyperlinks>
    <hyperlink ref="A2" r:id="rId1" display="https://www.edgehill.ac.uk/clt/conference-2014/social-media-for-learning-in-higher-education-conference-2019/"/>
    <hyperlink ref="A3" r:id="rId2" display="https://nodexlgraphgallery.org/Pages/Graph.aspx?graphID=213991"/>
    <hyperlink ref="A4" r:id="rId3" display="https://twitter.com/SocMedHE/status/1187281626537086977"/>
    <hyperlink ref="A5" r:id="rId4" display="https://www.edgehill.ac.uk/clt/centre-learning-teaching-clt/conferences-and-events/"/>
    <hyperlink ref="A6" r:id="rId5" display="https://twitter.com/KiuSum/status/1184809908652433408?s=19"/>
    <hyperlink ref="A7" r:id="rId6" display="https://twitter.com/ifstnews/status/1156849079181283329?s=19"/>
    <hyperlink ref="A8" r:id="rId7" display="https://twitter.com/KiuSum/status/1156495631411818498"/>
    <hyperlink ref="A9" r:id="rId8" display="https://twitter.com/KiuSum/status/1191297604539371520?s=19"/>
    <hyperlink ref="A10" r:id="rId9" display="https://twitter.com/KiuSum/status/1191770780511752194?s=19"/>
    <hyperlink ref="A11" r:id="rId10" display="https://twitter.com/KiuSum/status/1191290763214303232?s=19"/>
    <hyperlink ref="C2" r:id="rId11" display="https://twitter.com/KiuSum/status/1181306659127345158?s=19"/>
    <hyperlink ref="C3" r:id="rId12" display="https://twitter.com/KiuSum/status/1189940813201117184?s=19"/>
    <hyperlink ref="C4" r:id="rId13" display="https://twitter.com/KiuSum/status/1177672741153103875?s=19"/>
    <hyperlink ref="C5" r:id="rId14" display="https://twitter.com/KiuSum/status/1191645871902990336?s=19"/>
    <hyperlink ref="C6" r:id="rId15" display="https://twitter.com/KiuSum/status/1191690238189604864?s=19"/>
    <hyperlink ref="C7" r:id="rId16" display="https://twitter.com/KiuSum/status/1191696756347678725?s=19"/>
    <hyperlink ref="C8" r:id="rId17" display="https://twitter.com/debbaff/status/1191747986826711041?s=19"/>
    <hyperlink ref="C9" r:id="rId18" display="https://twitter.com/KiuSum/status/1176520037672345600?s=19"/>
    <hyperlink ref="C10" r:id="rId19" display="https://twitter.com/KiuSum/status/1179026805673594881?s=19"/>
    <hyperlink ref="C11" r:id="rId20" display="https://twitter.com/uw_gs/status/1179318567898091520?s=19"/>
    <hyperlink ref="E2" r:id="rId21" display="https://www.edgehill.ac.uk/clt/conference-2014/social-media-for-learning-in-higher-education-conference-2019/"/>
    <hyperlink ref="E3" r:id="rId22" display="https://twitter.com/RKChallen/status/1194936055537000449"/>
    <hyperlink ref="E4" r:id="rId23" display="https://twitter.com/SocMedHE/status/1187281626537086977"/>
    <hyperlink ref="E5" r:id="rId24" display="https://twitter.com/RKChallen/status/1194936044967387136"/>
    <hyperlink ref="E6" r:id="rId25" display="https://store.edgehill.ac.uk/conferences-and-events/conferences/conferences/the-social-media-for-learning-in-higher-education-conference-thursday-19th-december-2019"/>
    <hyperlink ref="E7" r:id="rId26" display="https://twitter.com/SocMedHE/status/1194589972856295425"/>
    <hyperlink ref="G2" r:id="rId27" display="https://www.edgehill.ac.uk/clt/conference-2014/social-media-for-learning-in-higher-education-conference-2019/"/>
    <hyperlink ref="G3" r:id="rId28" display="https://www.edgehill.ac.uk/clt/conference-2014/social-media-for-learning-in-higher-education-conference-2019/?tab=submit-your-proposal-here"/>
    <hyperlink ref="G4" r:id="rId29" display="https://twitter.com/melhayward/status/1190927698148941824"/>
    <hyperlink ref="I2" r:id="rId30" display="https://nodexlgraphgallery.org/Pages/Graph.aspx?graphID=213991"/>
    <hyperlink ref="I3" r:id="rId31" display="https://www.edgehill.ac.uk/clt/centre-learning-teaching-clt/conferences-and-events/"/>
    <hyperlink ref="I4" r:id="rId32" display="https://www.edgehill.ac.uk/clt/conference-2014/social-media-for-learning-in-higher-education-conference-2019/?utm_content=bufferbef73&amp;utm_medium=social&amp;utm_source=twitter.com&amp;utm_campaign=buffer"/>
    <hyperlink ref="I5" r:id="rId33" display="https://twitter.com/scottturneruon/status/1187089731034796032"/>
    <hyperlink ref="I6" r:id="rId34" display="https://twitter.com/SocMedHE/status/1187281626537086977"/>
  </hyperlinks>
  <printOptions/>
  <pageMargins left="0.7" right="0.7" top="0.75" bottom="0.75" header="0.3" footer="0.3"/>
  <pageSetup orientation="portrait" paperSize="9"/>
  <tableParts>
    <tablePart r:id="rId37"/>
    <tablePart r:id="rId36"/>
    <tablePart r:id="rId39"/>
    <tablePart r:id="rId38"/>
    <tablePart r:id="rId35"/>
    <tablePart r:id="rId41"/>
    <tablePart r:id="rId40"/>
    <tablePart r:id="rId4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599</v>
      </c>
      <c r="B1" s="13" t="s">
        <v>778</v>
      </c>
      <c r="C1" s="13" t="s">
        <v>779</v>
      </c>
      <c r="D1" s="13" t="s">
        <v>144</v>
      </c>
      <c r="E1" s="13" t="s">
        <v>781</v>
      </c>
      <c r="F1" s="13" t="s">
        <v>782</v>
      </c>
      <c r="G1" s="13" t="s">
        <v>783</v>
      </c>
    </row>
    <row r="2" spans="1:7" ht="15">
      <c r="A2" s="79" t="s">
        <v>537</v>
      </c>
      <c r="B2" s="79">
        <v>126</v>
      </c>
      <c r="C2" s="130">
        <v>0.03766816143497758</v>
      </c>
      <c r="D2" s="79" t="s">
        <v>780</v>
      </c>
      <c r="E2" s="79"/>
      <c r="F2" s="79"/>
      <c r="G2" s="79"/>
    </row>
    <row r="3" spans="1:7" ht="15">
      <c r="A3" s="79" t="s">
        <v>538</v>
      </c>
      <c r="B3" s="79">
        <v>27</v>
      </c>
      <c r="C3" s="130">
        <v>0.008071748878923767</v>
      </c>
      <c r="D3" s="79" t="s">
        <v>780</v>
      </c>
      <c r="E3" s="79"/>
      <c r="F3" s="79"/>
      <c r="G3" s="79"/>
    </row>
    <row r="4" spans="1:7" ht="15">
      <c r="A4" s="79" t="s">
        <v>539</v>
      </c>
      <c r="B4" s="79">
        <v>0</v>
      </c>
      <c r="C4" s="130">
        <v>0</v>
      </c>
      <c r="D4" s="79" t="s">
        <v>780</v>
      </c>
      <c r="E4" s="79"/>
      <c r="F4" s="79"/>
      <c r="G4" s="79"/>
    </row>
    <row r="5" spans="1:7" ht="15">
      <c r="A5" s="79" t="s">
        <v>540</v>
      </c>
      <c r="B5" s="79">
        <v>3192</v>
      </c>
      <c r="C5" s="130">
        <v>0.9542600896860987</v>
      </c>
      <c r="D5" s="79" t="s">
        <v>780</v>
      </c>
      <c r="E5" s="79"/>
      <c r="F5" s="79"/>
      <c r="G5" s="79"/>
    </row>
    <row r="6" spans="1:7" ht="15">
      <c r="A6" s="79" t="s">
        <v>541</v>
      </c>
      <c r="B6" s="79">
        <v>3345</v>
      </c>
      <c r="C6" s="130">
        <v>1</v>
      </c>
      <c r="D6" s="79" t="s">
        <v>780</v>
      </c>
      <c r="E6" s="79"/>
      <c r="F6" s="79"/>
      <c r="G6" s="79"/>
    </row>
    <row r="7" spans="1:7" ht="15">
      <c r="A7" s="87" t="s">
        <v>726</v>
      </c>
      <c r="B7" s="87">
        <v>59</v>
      </c>
      <c r="C7" s="131">
        <v>0.007418956321274738</v>
      </c>
      <c r="D7" s="87" t="s">
        <v>780</v>
      </c>
      <c r="E7" s="87" t="b">
        <v>0</v>
      </c>
      <c r="F7" s="87" t="b">
        <v>0</v>
      </c>
      <c r="G7" s="87" t="b">
        <v>0</v>
      </c>
    </row>
    <row r="8" spans="1:7" ht="15">
      <c r="A8" s="87" t="s">
        <v>1841</v>
      </c>
      <c r="B8" s="87">
        <v>49</v>
      </c>
      <c r="C8" s="131">
        <v>0.008083753494736431</v>
      </c>
      <c r="D8" s="87" t="s">
        <v>780</v>
      </c>
      <c r="E8" s="87" t="b">
        <v>0</v>
      </c>
      <c r="F8" s="87" t="b">
        <v>0</v>
      </c>
      <c r="G8" s="87" t="b">
        <v>0</v>
      </c>
    </row>
    <row r="9" spans="1:7" ht="15">
      <c r="A9" s="87" t="s">
        <v>1842</v>
      </c>
      <c r="B9" s="87">
        <v>42</v>
      </c>
      <c r="C9" s="131">
        <v>0.011893716608173928</v>
      </c>
      <c r="D9" s="87" t="s">
        <v>780</v>
      </c>
      <c r="E9" s="87" t="b">
        <v>0</v>
      </c>
      <c r="F9" s="87" t="b">
        <v>0</v>
      </c>
      <c r="G9" s="87" t="b">
        <v>0</v>
      </c>
    </row>
    <row r="10" spans="1:7" ht="15">
      <c r="A10" s="87" t="s">
        <v>1843</v>
      </c>
      <c r="B10" s="87">
        <v>40</v>
      </c>
      <c r="C10" s="131">
        <v>0.011953510305727465</v>
      </c>
      <c r="D10" s="87" t="s">
        <v>780</v>
      </c>
      <c r="E10" s="87" t="b">
        <v>0</v>
      </c>
      <c r="F10" s="87" t="b">
        <v>0</v>
      </c>
      <c r="G10" s="87" t="b">
        <v>0</v>
      </c>
    </row>
    <row r="11" spans="1:7" ht="15">
      <c r="A11" s="87" t="s">
        <v>1844</v>
      </c>
      <c r="B11" s="87">
        <v>26</v>
      </c>
      <c r="C11" s="131">
        <v>0.007769781698722851</v>
      </c>
      <c r="D11" s="87" t="s">
        <v>780</v>
      </c>
      <c r="E11" s="87" t="b">
        <v>0</v>
      </c>
      <c r="F11" s="87" t="b">
        <v>0</v>
      </c>
      <c r="G11" s="87" t="b">
        <v>0</v>
      </c>
    </row>
    <row r="12" spans="1:7" ht="15">
      <c r="A12" s="87" t="s">
        <v>1845</v>
      </c>
      <c r="B12" s="87">
        <v>24</v>
      </c>
      <c r="C12" s="131">
        <v>0.0075778895249837</v>
      </c>
      <c r="D12" s="87" t="s">
        <v>780</v>
      </c>
      <c r="E12" s="87" t="b">
        <v>0</v>
      </c>
      <c r="F12" s="87" t="b">
        <v>0</v>
      </c>
      <c r="G12" s="87" t="b">
        <v>0</v>
      </c>
    </row>
    <row r="13" spans="1:7" ht="15">
      <c r="A13" s="87" t="s">
        <v>878</v>
      </c>
      <c r="B13" s="87">
        <v>24</v>
      </c>
      <c r="C13" s="131">
        <v>0.0075778895249837</v>
      </c>
      <c r="D13" s="87" t="s">
        <v>780</v>
      </c>
      <c r="E13" s="87" t="b">
        <v>0</v>
      </c>
      <c r="F13" s="87" t="b">
        <v>0</v>
      </c>
      <c r="G13" s="87" t="b">
        <v>0</v>
      </c>
    </row>
    <row r="14" spans="1:7" ht="15">
      <c r="A14" s="87" t="s">
        <v>1848</v>
      </c>
      <c r="B14" s="87">
        <v>24</v>
      </c>
      <c r="C14" s="131">
        <v>0.0075778895249837</v>
      </c>
      <c r="D14" s="87" t="s">
        <v>780</v>
      </c>
      <c r="E14" s="87" t="b">
        <v>0</v>
      </c>
      <c r="F14" s="87" t="b">
        <v>0</v>
      </c>
      <c r="G14" s="87" t="b">
        <v>0</v>
      </c>
    </row>
    <row r="15" spans="1:7" ht="15">
      <c r="A15" s="87" t="s">
        <v>600</v>
      </c>
      <c r="B15" s="87">
        <v>22</v>
      </c>
      <c r="C15" s="131">
        <v>0.007566935128856219</v>
      </c>
      <c r="D15" s="87" t="s">
        <v>780</v>
      </c>
      <c r="E15" s="87" t="b">
        <v>0</v>
      </c>
      <c r="F15" s="87" t="b">
        <v>0</v>
      </c>
      <c r="G15" s="87" t="b">
        <v>0</v>
      </c>
    </row>
    <row r="16" spans="1:7" ht="15">
      <c r="A16" s="87" t="s">
        <v>691</v>
      </c>
      <c r="B16" s="87">
        <v>19</v>
      </c>
      <c r="C16" s="131">
        <v>0.006936757469803129</v>
      </c>
      <c r="D16" s="87" t="s">
        <v>780</v>
      </c>
      <c r="E16" s="87" t="b">
        <v>0</v>
      </c>
      <c r="F16" s="87" t="b">
        <v>0</v>
      </c>
      <c r="G16" s="87" t="b">
        <v>0</v>
      </c>
    </row>
    <row r="17" spans="1:7" ht="15">
      <c r="A17" s="87" t="s">
        <v>693</v>
      </c>
      <c r="B17" s="87">
        <v>19</v>
      </c>
      <c r="C17" s="131">
        <v>0.006936757469803129</v>
      </c>
      <c r="D17" s="87" t="s">
        <v>780</v>
      </c>
      <c r="E17" s="87" t="b">
        <v>0</v>
      </c>
      <c r="F17" s="87" t="b">
        <v>0</v>
      </c>
      <c r="G17" s="87" t="b">
        <v>0</v>
      </c>
    </row>
    <row r="18" spans="1:7" ht="15">
      <c r="A18" s="87" t="s">
        <v>688</v>
      </c>
      <c r="B18" s="87">
        <v>18</v>
      </c>
      <c r="C18" s="131">
        <v>0.006777238767740401</v>
      </c>
      <c r="D18" s="87" t="s">
        <v>780</v>
      </c>
      <c r="E18" s="87" t="b">
        <v>0</v>
      </c>
      <c r="F18" s="87" t="b">
        <v>0</v>
      </c>
      <c r="G18" s="87" t="b">
        <v>0</v>
      </c>
    </row>
    <row r="19" spans="1:7" ht="15">
      <c r="A19" s="87" t="s">
        <v>718</v>
      </c>
      <c r="B19" s="87">
        <v>17</v>
      </c>
      <c r="C19" s="131">
        <v>0.006605978870242173</v>
      </c>
      <c r="D19" s="87" t="s">
        <v>780</v>
      </c>
      <c r="E19" s="87" t="b">
        <v>0</v>
      </c>
      <c r="F19" s="87" t="b">
        <v>0</v>
      </c>
      <c r="G19" s="87" t="b">
        <v>0</v>
      </c>
    </row>
    <row r="20" spans="1:7" ht="15">
      <c r="A20" s="87" t="s">
        <v>556</v>
      </c>
      <c r="B20" s="87">
        <v>17</v>
      </c>
      <c r="C20" s="131">
        <v>0.006605978870242173</v>
      </c>
      <c r="D20" s="87" t="s">
        <v>780</v>
      </c>
      <c r="E20" s="87" t="b">
        <v>0</v>
      </c>
      <c r="F20" s="87" t="b">
        <v>0</v>
      </c>
      <c r="G20" s="87" t="b">
        <v>0</v>
      </c>
    </row>
    <row r="21" spans="1:7" ht="15">
      <c r="A21" s="87" t="s">
        <v>641</v>
      </c>
      <c r="B21" s="87">
        <v>16</v>
      </c>
      <c r="C21" s="131">
        <v>0.0064222863426403485</v>
      </c>
      <c r="D21" s="87" t="s">
        <v>780</v>
      </c>
      <c r="E21" s="87" t="b">
        <v>0</v>
      </c>
      <c r="F21" s="87" t="b">
        <v>0</v>
      </c>
      <c r="G21" s="87" t="b">
        <v>0</v>
      </c>
    </row>
    <row r="22" spans="1:7" ht="15">
      <c r="A22" s="87" t="s">
        <v>1849</v>
      </c>
      <c r="B22" s="87">
        <v>16</v>
      </c>
      <c r="C22" s="131">
        <v>0.0064222863426403485</v>
      </c>
      <c r="D22" s="87" t="s">
        <v>780</v>
      </c>
      <c r="E22" s="87" t="b">
        <v>0</v>
      </c>
      <c r="F22" s="87" t="b">
        <v>0</v>
      </c>
      <c r="G22" s="87" t="b">
        <v>0</v>
      </c>
    </row>
    <row r="23" spans="1:7" ht="15">
      <c r="A23" s="87" t="s">
        <v>1850</v>
      </c>
      <c r="B23" s="87">
        <v>16</v>
      </c>
      <c r="C23" s="131">
        <v>0.0064222863426403485</v>
      </c>
      <c r="D23" s="87" t="s">
        <v>780</v>
      </c>
      <c r="E23" s="87" t="b">
        <v>0</v>
      </c>
      <c r="F23" s="87" t="b">
        <v>0</v>
      </c>
      <c r="G23" s="87" t="b">
        <v>0</v>
      </c>
    </row>
    <row r="24" spans="1:7" ht="15">
      <c r="A24" s="87" t="s">
        <v>709</v>
      </c>
      <c r="B24" s="87">
        <v>16</v>
      </c>
      <c r="C24" s="131">
        <v>0.0064222863426403485</v>
      </c>
      <c r="D24" s="87" t="s">
        <v>780</v>
      </c>
      <c r="E24" s="87" t="b">
        <v>0</v>
      </c>
      <c r="F24" s="87" t="b">
        <v>0</v>
      </c>
      <c r="G24" s="87" t="b">
        <v>0</v>
      </c>
    </row>
    <row r="25" spans="1:7" ht="15">
      <c r="A25" s="87" t="s">
        <v>640</v>
      </c>
      <c r="B25" s="87">
        <v>14</v>
      </c>
      <c r="C25" s="131">
        <v>0.006233543752576468</v>
      </c>
      <c r="D25" s="87" t="s">
        <v>780</v>
      </c>
      <c r="E25" s="87" t="b">
        <v>0</v>
      </c>
      <c r="F25" s="87" t="b">
        <v>0</v>
      </c>
      <c r="G25" s="87" t="b">
        <v>0</v>
      </c>
    </row>
    <row r="26" spans="1:7" ht="15">
      <c r="A26" s="87" t="s">
        <v>253</v>
      </c>
      <c r="B26" s="87">
        <v>14</v>
      </c>
      <c r="C26" s="131">
        <v>0.0060143873482965</v>
      </c>
      <c r="D26" s="87" t="s">
        <v>780</v>
      </c>
      <c r="E26" s="87" t="b">
        <v>0</v>
      </c>
      <c r="F26" s="87" t="b">
        <v>0</v>
      </c>
      <c r="G26" s="87" t="b">
        <v>0</v>
      </c>
    </row>
    <row r="27" spans="1:7" ht="15">
      <c r="A27" s="87" t="s">
        <v>1955</v>
      </c>
      <c r="B27" s="87">
        <v>14</v>
      </c>
      <c r="C27" s="131">
        <v>0.0060143873482965</v>
      </c>
      <c r="D27" s="87" t="s">
        <v>780</v>
      </c>
      <c r="E27" s="87" t="b">
        <v>0</v>
      </c>
      <c r="F27" s="87" t="b">
        <v>0</v>
      </c>
      <c r="G27" s="87" t="b">
        <v>0</v>
      </c>
    </row>
    <row r="28" spans="1:7" ht="15">
      <c r="A28" s="87" t="s">
        <v>668</v>
      </c>
      <c r="B28" s="87">
        <v>14</v>
      </c>
      <c r="C28" s="131">
        <v>0.0060143873482965</v>
      </c>
      <c r="D28" s="87" t="s">
        <v>780</v>
      </c>
      <c r="E28" s="87" t="b">
        <v>0</v>
      </c>
      <c r="F28" s="87" t="b">
        <v>0</v>
      </c>
      <c r="G28" s="87" t="b">
        <v>0</v>
      </c>
    </row>
    <row r="29" spans="1:7" ht="15">
      <c r="A29" s="87" t="s">
        <v>629</v>
      </c>
      <c r="B29" s="87">
        <v>14</v>
      </c>
      <c r="C29" s="131">
        <v>0.0060143873482965</v>
      </c>
      <c r="D29" s="87" t="s">
        <v>780</v>
      </c>
      <c r="E29" s="87" t="b">
        <v>0</v>
      </c>
      <c r="F29" s="87" t="b">
        <v>0</v>
      </c>
      <c r="G29" s="87" t="b">
        <v>0</v>
      </c>
    </row>
    <row r="30" spans="1:7" ht="15">
      <c r="A30" s="87" t="s">
        <v>1956</v>
      </c>
      <c r="B30" s="87">
        <v>14</v>
      </c>
      <c r="C30" s="131">
        <v>0.0060143873482965</v>
      </c>
      <c r="D30" s="87" t="s">
        <v>780</v>
      </c>
      <c r="E30" s="87" t="b">
        <v>0</v>
      </c>
      <c r="F30" s="87" t="b">
        <v>0</v>
      </c>
      <c r="G30" s="87" t="b">
        <v>0</v>
      </c>
    </row>
    <row r="31" spans="1:7" ht="15">
      <c r="A31" s="87" t="s">
        <v>656</v>
      </c>
      <c r="B31" s="87">
        <v>12</v>
      </c>
      <c r="C31" s="131">
        <v>0.005545929172982013</v>
      </c>
      <c r="D31" s="87" t="s">
        <v>780</v>
      </c>
      <c r="E31" s="87" t="b">
        <v>1</v>
      </c>
      <c r="F31" s="87" t="b">
        <v>0</v>
      </c>
      <c r="G31" s="87" t="b">
        <v>0</v>
      </c>
    </row>
    <row r="32" spans="1:7" ht="15">
      <c r="A32" s="87" t="s">
        <v>1846</v>
      </c>
      <c r="B32" s="87">
        <v>12</v>
      </c>
      <c r="C32" s="131">
        <v>0.005545929172982013</v>
      </c>
      <c r="D32" s="87" t="s">
        <v>780</v>
      </c>
      <c r="E32" s="87" t="b">
        <v>0</v>
      </c>
      <c r="F32" s="87" t="b">
        <v>0</v>
      </c>
      <c r="G32" s="87" t="b">
        <v>0</v>
      </c>
    </row>
    <row r="33" spans="1:7" ht="15">
      <c r="A33" s="87" t="s">
        <v>604</v>
      </c>
      <c r="B33" s="87">
        <v>12</v>
      </c>
      <c r="C33" s="131">
        <v>0.005545929172982013</v>
      </c>
      <c r="D33" s="87" t="s">
        <v>780</v>
      </c>
      <c r="E33" s="87" t="b">
        <v>0</v>
      </c>
      <c r="F33" s="87" t="b">
        <v>0</v>
      </c>
      <c r="G33" s="87" t="b">
        <v>0</v>
      </c>
    </row>
    <row r="34" spans="1:7" ht="15">
      <c r="A34" s="87" t="s">
        <v>773</v>
      </c>
      <c r="B34" s="87">
        <v>12</v>
      </c>
      <c r="C34" s="131">
        <v>0.005545929172982013</v>
      </c>
      <c r="D34" s="87" t="s">
        <v>780</v>
      </c>
      <c r="E34" s="87" t="b">
        <v>0</v>
      </c>
      <c r="F34" s="87" t="b">
        <v>0</v>
      </c>
      <c r="G34" s="87" t="b">
        <v>0</v>
      </c>
    </row>
    <row r="35" spans="1:7" ht="15">
      <c r="A35" s="87" t="s">
        <v>756</v>
      </c>
      <c r="B35" s="87">
        <v>11</v>
      </c>
      <c r="C35" s="131">
        <v>0.005507403479833321</v>
      </c>
      <c r="D35" s="87" t="s">
        <v>780</v>
      </c>
      <c r="E35" s="87" t="b">
        <v>0</v>
      </c>
      <c r="F35" s="87" t="b">
        <v>0</v>
      </c>
      <c r="G35" s="87" t="b">
        <v>0</v>
      </c>
    </row>
    <row r="36" spans="1:7" ht="15">
      <c r="A36" s="87" t="s">
        <v>239</v>
      </c>
      <c r="B36" s="87">
        <v>11</v>
      </c>
      <c r="C36" s="131">
        <v>0.005285944561185229</v>
      </c>
      <c r="D36" s="87" t="s">
        <v>780</v>
      </c>
      <c r="E36" s="87" t="b">
        <v>0</v>
      </c>
      <c r="F36" s="87" t="b">
        <v>0</v>
      </c>
      <c r="G36" s="87" t="b">
        <v>0</v>
      </c>
    </row>
    <row r="37" spans="1:7" ht="15">
      <c r="A37" s="87" t="s">
        <v>550</v>
      </c>
      <c r="B37" s="87">
        <v>10</v>
      </c>
      <c r="C37" s="131">
        <v>0.005478082639558687</v>
      </c>
      <c r="D37" s="87" t="s">
        <v>780</v>
      </c>
      <c r="E37" s="87" t="b">
        <v>0</v>
      </c>
      <c r="F37" s="87" t="b">
        <v>0</v>
      </c>
      <c r="G37" s="87" t="b">
        <v>0</v>
      </c>
    </row>
    <row r="38" spans="1:7" ht="15">
      <c r="A38" s="87" t="s">
        <v>623</v>
      </c>
      <c r="B38" s="87">
        <v>10</v>
      </c>
      <c r="C38" s="131">
        <v>0.00500673043621211</v>
      </c>
      <c r="D38" s="87" t="s">
        <v>780</v>
      </c>
      <c r="E38" s="87" t="b">
        <v>0</v>
      </c>
      <c r="F38" s="87" t="b">
        <v>0</v>
      </c>
      <c r="G38" s="87" t="b">
        <v>0</v>
      </c>
    </row>
    <row r="39" spans="1:7" ht="15">
      <c r="A39" s="87" t="s">
        <v>256</v>
      </c>
      <c r="B39" s="87">
        <v>10</v>
      </c>
      <c r="C39" s="131">
        <v>0.005229286324153136</v>
      </c>
      <c r="D39" s="87" t="s">
        <v>780</v>
      </c>
      <c r="E39" s="87" t="b">
        <v>0</v>
      </c>
      <c r="F39" s="87" t="b">
        <v>0</v>
      </c>
      <c r="G39" s="87" t="b">
        <v>0</v>
      </c>
    </row>
    <row r="40" spans="1:7" ht="15">
      <c r="A40" s="87" t="s">
        <v>728</v>
      </c>
      <c r="B40" s="87">
        <v>10</v>
      </c>
      <c r="C40" s="131">
        <v>0.00500673043621211</v>
      </c>
      <c r="D40" s="87" t="s">
        <v>780</v>
      </c>
      <c r="E40" s="87" t="b">
        <v>0</v>
      </c>
      <c r="F40" s="87" t="b">
        <v>0</v>
      </c>
      <c r="G40" s="87" t="b">
        <v>0</v>
      </c>
    </row>
    <row r="41" spans="1:7" ht="15">
      <c r="A41" s="87" t="s">
        <v>1957</v>
      </c>
      <c r="B41" s="87">
        <v>10</v>
      </c>
      <c r="C41" s="131">
        <v>0.00500673043621211</v>
      </c>
      <c r="D41" s="87" t="s">
        <v>780</v>
      </c>
      <c r="E41" s="87" t="b">
        <v>0</v>
      </c>
      <c r="F41" s="87" t="b">
        <v>0</v>
      </c>
      <c r="G41" s="87" t="b">
        <v>0</v>
      </c>
    </row>
    <row r="42" spans="1:7" ht="15">
      <c r="A42" s="87" t="s">
        <v>1847</v>
      </c>
      <c r="B42" s="87">
        <v>9</v>
      </c>
      <c r="C42" s="131">
        <v>0.004706357691737822</v>
      </c>
      <c r="D42" s="87" t="s">
        <v>780</v>
      </c>
      <c r="E42" s="87" t="b">
        <v>0</v>
      </c>
      <c r="F42" s="87" t="b">
        <v>0</v>
      </c>
      <c r="G42" s="87" t="b">
        <v>0</v>
      </c>
    </row>
    <row r="43" spans="1:7" ht="15">
      <c r="A43" s="87" t="s">
        <v>1958</v>
      </c>
      <c r="B43" s="87">
        <v>9</v>
      </c>
      <c r="C43" s="131">
        <v>0.004706357691737822</v>
      </c>
      <c r="D43" s="87" t="s">
        <v>780</v>
      </c>
      <c r="E43" s="87" t="b">
        <v>1</v>
      </c>
      <c r="F43" s="87" t="b">
        <v>0</v>
      </c>
      <c r="G43" s="87" t="b">
        <v>0</v>
      </c>
    </row>
    <row r="44" spans="1:7" ht="15">
      <c r="A44" s="87" t="s">
        <v>548</v>
      </c>
      <c r="B44" s="87">
        <v>9</v>
      </c>
      <c r="C44" s="131">
        <v>0.004706357691737822</v>
      </c>
      <c r="D44" s="87" t="s">
        <v>780</v>
      </c>
      <c r="E44" s="87" t="b">
        <v>0</v>
      </c>
      <c r="F44" s="87" t="b">
        <v>0</v>
      </c>
      <c r="G44" s="87" t="b">
        <v>0</v>
      </c>
    </row>
    <row r="45" spans="1:7" ht="15">
      <c r="A45" s="87" t="s">
        <v>622</v>
      </c>
      <c r="B45" s="87">
        <v>9</v>
      </c>
      <c r="C45" s="131">
        <v>0.004706357691737822</v>
      </c>
      <c r="D45" s="87" t="s">
        <v>780</v>
      </c>
      <c r="E45" s="87" t="b">
        <v>0</v>
      </c>
      <c r="F45" s="87" t="b">
        <v>0</v>
      </c>
      <c r="G45" s="87" t="b">
        <v>0</v>
      </c>
    </row>
    <row r="46" spans="1:7" ht="15">
      <c r="A46" s="87" t="s">
        <v>654</v>
      </c>
      <c r="B46" s="87">
        <v>9</v>
      </c>
      <c r="C46" s="131">
        <v>0.004930274375602818</v>
      </c>
      <c r="D46" s="87" t="s">
        <v>780</v>
      </c>
      <c r="E46" s="87" t="b">
        <v>0</v>
      </c>
      <c r="F46" s="87" t="b">
        <v>0</v>
      </c>
      <c r="G46" s="87" t="b">
        <v>0</v>
      </c>
    </row>
    <row r="47" spans="1:7" ht="15">
      <c r="A47" s="87" t="s">
        <v>734</v>
      </c>
      <c r="B47" s="87">
        <v>9</v>
      </c>
      <c r="C47" s="131">
        <v>0.005184130174629657</v>
      </c>
      <c r="D47" s="87" t="s">
        <v>780</v>
      </c>
      <c r="E47" s="87" t="b">
        <v>0</v>
      </c>
      <c r="F47" s="87" t="b">
        <v>0</v>
      </c>
      <c r="G47" s="87" t="b">
        <v>0</v>
      </c>
    </row>
    <row r="48" spans="1:7" ht="15">
      <c r="A48" s="87" t="s">
        <v>752</v>
      </c>
      <c r="B48" s="87">
        <v>9</v>
      </c>
      <c r="C48" s="131">
        <v>0.004706357691737822</v>
      </c>
      <c r="D48" s="87" t="s">
        <v>780</v>
      </c>
      <c r="E48" s="87" t="b">
        <v>0</v>
      </c>
      <c r="F48" s="87" t="b">
        <v>0</v>
      </c>
      <c r="G48" s="87" t="b">
        <v>0</v>
      </c>
    </row>
    <row r="49" spans="1:7" ht="15">
      <c r="A49" s="87" t="s">
        <v>251</v>
      </c>
      <c r="B49" s="87">
        <v>9</v>
      </c>
      <c r="C49" s="131">
        <v>0.004706357691737822</v>
      </c>
      <c r="D49" s="87" t="s">
        <v>780</v>
      </c>
      <c r="E49" s="87" t="b">
        <v>0</v>
      </c>
      <c r="F49" s="87" t="b">
        <v>0</v>
      </c>
      <c r="G49" s="87" t="b">
        <v>0</v>
      </c>
    </row>
    <row r="50" spans="1:7" ht="15">
      <c r="A50" s="87" t="s">
        <v>610</v>
      </c>
      <c r="B50" s="87">
        <v>9</v>
      </c>
      <c r="C50" s="131">
        <v>0.004930274375602818</v>
      </c>
      <c r="D50" s="87" t="s">
        <v>780</v>
      </c>
      <c r="E50" s="87" t="b">
        <v>0</v>
      </c>
      <c r="F50" s="87" t="b">
        <v>0</v>
      </c>
      <c r="G50" s="87" t="b">
        <v>0</v>
      </c>
    </row>
    <row r="51" spans="1:7" ht="15">
      <c r="A51" s="87" t="s">
        <v>561</v>
      </c>
      <c r="B51" s="87">
        <v>9</v>
      </c>
      <c r="C51" s="131">
        <v>0.004706357691737822</v>
      </c>
      <c r="D51" s="87" t="s">
        <v>780</v>
      </c>
      <c r="E51" s="87" t="b">
        <v>0</v>
      </c>
      <c r="F51" s="87" t="b">
        <v>0</v>
      </c>
      <c r="G51" s="87" t="b">
        <v>0</v>
      </c>
    </row>
    <row r="52" spans="1:7" ht="15">
      <c r="A52" s="87" t="s">
        <v>1959</v>
      </c>
      <c r="B52" s="87">
        <v>9</v>
      </c>
      <c r="C52" s="131">
        <v>0.004706357691737822</v>
      </c>
      <c r="D52" s="87" t="s">
        <v>780</v>
      </c>
      <c r="E52" s="87" t="b">
        <v>0</v>
      </c>
      <c r="F52" s="87" t="b">
        <v>0</v>
      </c>
      <c r="G52" s="87" t="b">
        <v>0</v>
      </c>
    </row>
    <row r="53" spans="1:7" ht="15">
      <c r="A53" s="87" t="s">
        <v>647</v>
      </c>
      <c r="B53" s="87">
        <v>9</v>
      </c>
      <c r="C53" s="131">
        <v>0.004706357691737822</v>
      </c>
      <c r="D53" s="87" t="s">
        <v>780</v>
      </c>
      <c r="E53" s="87" t="b">
        <v>0</v>
      </c>
      <c r="F53" s="87" t="b">
        <v>0</v>
      </c>
      <c r="G53" s="87" t="b">
        <v>0</v>
      </c>
    </row>
    <row r="54" spans="1:7" ht="15">
      <c r="A54" s="87" t="s">
        <v>612</v>
      </c>
      <c r="B54" s="87">
        <v>8</v>
      </c>
      <c r="C54" s="131">
        <v>0.0048686090556481175</v>
      </c>
      <c r="D54" s="87" t="s">
        <v>780</v>
      </c>
      <c r="E54" s="87" t="b">
        <v>0</v>
      </c>
      <c r="F54" s="87" t="b">
        <v>0</v>
      </c>
      <c r="G54" s="87" t="b">
        <v>0</v>
      </c>
    </row>
    <row r="55" spans="1:7" ht="15">
      <c r="A55" s="87" t="s">
        <v>699</v>
      </c>
      <c r="B55" s="87">
        <v>8</v>
      </c>
      <c r="C55" s="131">
        <v>0.004382466111646949</v>
      </c>
      <c r="D55" s="87" t="s">
        <v>780</v>
      </c>
      <c r="E55" s="87" t="b">
        <v>0</v>
      </c>
      <c r="F55" s="87" t="b">
        <v>0</v>
      </c>
      <c r="G55" s="87" t="b">
        <v>0</v>
      </c>
    </row>
    <row r="56" spans="1:7" ht="15">
      <c r="A56" s="87" t="s">
        <v>544</v>
      </c>
      <c r="B56" s="87">
        <v>8</v>
      </c>
      <c r="C56" s="131">
        <v>0.004608115710781918</v>
      </c>
      <c r="D56" s="87" t="s">
        <v>780</v>
      </c>
      <c r="E56" s="87" t="b">
        <v>0</v>
      </c>
      <c r="F56" s="87" t="b">
        <v>0</v>
      </c>
      <c r="G56" s="87" t="b">
        <v>0</v>
      </c>
    </row>
    <row r="57" spans="1:7" ht="15">
      <c r="A57" s="87" t="s">
        <v>1960</v>
      </c>
      <c r="B57" s="87">
        <v>8</v>
      </c>
      <c r="C57" s="131">
        <v>0.004382466111646949</v>
      </c>
      <c r="D57" s="87" t="s">
        <v>780</v>
      </c>
      <c r="E57" s="87" t="b">
        <v>0</v>
      </c>
      <c r="F57" s="87" t="b">
        <v>0</v>
      </c>
      <c r="G57" s="87" t="b">
        <v>0</v>
      </c>
    </row>
    <row r="58" spans="1:7" ht="15">
      <c r="A58" s="87" t="s">
        <v>1961</v>
      </c>
      <c r="B58" s="87">
        <v>8</v>
      </c>
      <c r="C58" s="131">
        <v>0.004382466111646949</v>
      </c>
      <c r="D58" s="87" t="s">
        <v>780</v>
      </c>
      <c r="E58" s="87" t="b">
        <v>0</v>
      </c>
      <c r="F58" s="87" t="b">
        <v>1</v>
      </c>
      <c r="G58" s="87" t="b">
        <v>0</v>
      </c>
    </row>
    <row r="59" spans="1:7" ht="15">
      <c r="A59" s="87" t="s">
        <v>1962</v>
      </c>
      <c r="B59" s="87">
        <v>8</v>
      </c>
      <c r="C59" s="131">
        <v>0.004382466111646949</v>
      </c>
      <c r="D59" s="87" t="s">
        <v>780</v>
      </c>
      <c r="E59" s="87" t="b">
        <v>0</v>
      </c>
      <c r="F59" s="87" t="b">
        <v>0</v>
      </c>
      <c r="G59" s="87" t="b">
        <v>0</v>
      </c>
    </row>
    <row r="60" spans="1:7" ht="15">
      <c r="A60" s="87" t="s">
        <v>1963</v>
      </c>
      <c r="B60" s="87">
        <v>8</v>
      </c>
      <c r="C60" s="131">
        <v>0.004382466111646949</v>
      </c>
      <c r="D60" s="87" t="s">
        <v>780</v>
      </c>
      <c r="E60" s="87" t="b">
        <v>0</v>
      </c>
      <c r="F60" s="87" t="b">
        <v>0</v>
      </c>
      <c r="G60" s="87" t="b">
        <v>0</v>
      </c>
    </row>
    <row r="61" spans="1:7" ht="15">
      <c r="A61" s="87" t="s">
        <v>1964</v>
      </c>
      <c r="B61" s="87">
        <v>8</v>
      </c>
      <c r="C61" s="131">
        <v>0.004382466111646949</v>
      </c>
      <c r="D61" s="87" t="s">
        <v>780</v>
      </c>
      <c r="E61" s="87" t="b">
        <v>0</v>
      </c>
      <c r="F61" s="87" t="b">
        <v>0</v>
      </c>
      <c r="G61" s="87" t="b">
        <v>0</v>
      </c>
    </row>
    <row r="62" spans="1:7" ht="15">
      <c r="A62" s="87" t="s">
        <v>624</v>
      </c>
      <c r="B62" s="87">
        <v>7</v>
      </c>
      <c r="C62" s="131">
        <v>0.004032101246934178</v>
      </c>
      <c r="D62" s="87" t="s">
        <v>780</v>
      </c>
      <c r="E62" s="87" t="b">
        <v>0</v>
      </c>
      <c r="F62" s="87" t="b">
        <v>0</v>
      </c>
      <c r="G62" s="87" t="b">
        <v>0</v>
      </c>
    </row>
    <row r="63" spans="1:7" ht="15">
      <c r="A63" s="87" t="s">
        <v>615</v>
      </c>
      <c r="B63" s="87">
        <v>7</v>
      </c>
      <c r="C63" s="131">
        <v>0.004032101246934178</v>
      </c>
      <c r="D63" s="87" t="s">
        <v>780</v>
      </c>
      <c r="E63" s="87" t="b">
        <v>0</v>
      </c>
      <c r="F63" s="87" t="b">
        <v>0</v>
      </c>
      <c r="G63" s="87" t="b">
        <v>0</v>
      </c>
    </row>
    <row r="64" spans="1:7" ht="15">
      <c r="A64" s="87" t="s">
        <v>1263</v>
      </c>
      <c r="B64" s="87">
        <v>7</v>
      </c>
      <c r="C64" s="131">
        <v>0.004032101246934178</v>
      </c>
      <c r="D64" s="87" t="s">
        <v>780</v>
      </c>
      <c r="E64" s="87" t="b">
        <v>0</v>
      </c>
      <c r="F64" s="87" t="b">
        <v>0</v>
      </c>
      <c r="G64" s="87" t="b">
        <v>0</v>
      </c>
    </row>
    <row r="65" spans="1:7" ht="15">
      <c r="A65" s="87" t="s">
        <v>645</v>
      </c>
      <c r="B65" s="87">
        <v>7</v>
      </c>
      <c r="C65" s="131">
        <v>0.004032101246934178</v>
      </c>
      <c r="D65" s="87" t="s">
        <v>780</v>
      </c>
      <c r="E65" s="87" t="b">
        <v>0</v>
      </c>
      <c r="F65" s="87" t="b">
        <v>0</v>
      </c>
      <c r="G65" s="87" t="b">
        <v>0</v>
      </c>
    </row>
    <row r="66" spans="1:7" ht="15">
      <c r="A66" s="87" t="s">
        <v>625</v>
      </c>
      <c r="B66" s="87">
        <v>7</v>
      </c>
      <c r="C66" s="131">
        <v>0.004260032923692102</v>
      </c>
      <c r="D66" s="87" t="s">
        <v>780</v>
      </c>
      <c r="E66" s="87" t="b">
        <v>0</v>
      </c>
      <c r="F66" s="87" t="b">
        <v>0</v>
      </c>
      <c r="G66" s="87" t="b">
        <v>0</v>
      </c>
    </row>
    <row r="67" spans="1:7" ht="15">
      <c r="A67" s="87" t="s">
        <v>684</v>
      </c>
      <c r="B67" s="87">
        <v>7</v>
      </c>
      <c r="C67" s="131">
        <v>0.004529618878134405</v>
      </c>
      <c r="D67" s="87" t="s">
        <v>780</v>
      </c>
      <c r="E67" s="87" t="b">
        <v>0</v>
      </c>
      <c r="F67" s="87" t="b">
        <v>0</v>
      </c>
      <c r="G67" s="87" t="b">
        <v>0</v>
      </c>
    </row>
    <row r="68" spans="1:7" ht="15">
      <c r="A68" s="87" t="s">
        <v>649</v>
      </c>
      <c r="B68" s="87">
        <v>7</v>
      </c>
      <c r="C68" s="131">
        <v>0.004032101246934178</v>
      </c>
      <c r="D68" s="87" t="s">
        <v>780</v>
      </c>
      <c r="E68" s="87" t="b">
        <v>0</v>
      </c>
      <c r="F68" s="87" t="b">
        <v>0</v>
      </c>
      <c r="G68" s="87" t="b">
        <v>0</v>
      </c>
    </row>
    <row r="69" spans="1:7" ht="15">
      <c r="A69" s="87" t="s">
        <v>611</v>
      </c>
      <c r="B69" s="87">
        <v>7</v>
      </c>
      <c r="C69" s="131">
        <v>0.004032101246934178</v>
      </c>
      <c r="D69" s="87" t="s">
        <v>780</v>
      </c>
      <c r="E69" s="87" t="b">
        <v>0</v>
      </c>
      <c r="F69" s="87" t="b">
        <v>0</v>
      </c>
      <c r="G69" s="87" t="b">
        <v>0</v>
      </c>
    </row>
    <row r="70" spans="1:7" ht="15">
      <c r="A70" s="87" t="s">
        <v>1236</v>
      </c>
      <c r="B70" s="87">
        <v>7</v>
      </c>
      <c r="C70" s="131">
        <v>0.004032101246934178</v>
      </c>
      <c r="D70" s="87" t="s">
        <v>780</v>
      </c>
      <c r="E70" s="87" t="b">
        <v>0</v>
      </c>
      <c r="F70" s="87" t="b">
        <v>0</v>
      </c>
      <c r="G70" s="87" t="b">
        <v>0</v>
      </c>
    </row>
    <row r="71" spans="1:7" ht="15">
      <c r="A71" s="87" t="s">
        <v>721</v>
      </c>
      <c r="B71" s="87">
        <v>7</v>
      </c>
      <c r="C71" s="131">
        <v>0.004032101246934178</v>
      </c>
      <c r="D71" s="87" t="s">
        <v>780</v>
      </c>
      <c r="E71" s="87" t="b">
        <v>0</v>
      </c>
      <c r="F71" s="87" t="b">
        <v>0</v>
      </c>
      <c r="G71" s="87" t="b">
        <v>0</v>
      </c>
    </row>
    <row r="72" spans="1:7" ht="15">
      <c r="A72" s="87" t="s">
        <v>727</v>
      </c>
      <c r="B72" s="87">
        <v>7</v>
      </c>
      <c r="C72" s="131">
        <v>0.004032101246934178</v>
      </c>
      <c r="D72" s="87" t="s">
        <v>780</v>
      </c>
      <c r="E72" s="87" t="b">
        <v>1</v>
      </c>
      <c r="F72" s="87" t="b">
        <v>0</v>
      </c>
      <c r="G72" s="87" t="b">
        <v>0</v>
      </c>
    </row>
    <row r="73" spans="1:7" ht="15">
      <c r="A73" s="87" t="s">
        <v>643</v>
      </c>
      <c r="B73" s="87">
        <v>7</v>
      </c>
      <c r="C73" s="131">
        <v>0.004260032923692102</v>
      </c>
      <c r="D73" s="87" t="s">
        <v>780</v>
      </c>
      <c r="E73" s="87" t="b">
        <v>0</v>
      </c>
      <c r="F73" s="87" t="b">
        <v>0</v>
      </c>
      <c r="G73" s="87" t="b">
        <v>0</v>
      </c>
    </row>
    <row r="74" spans="1:7" ht="15">
      <c r="A74" s="87" t="s">
        <v>658</v>
      </c>
      <c r="B74" s="87">
        <v>6</v>
      </c>
      <c r="C74" s="131">
        <v>0.0036514567917360877</v>
      </c>
      <c r="D74" s="87" t="s">
        <v>780</v>
      </c>
      <c r="E74" s="87" t="b">
        <v>0</v>
      </c>
      <c r="F74" s="87" t="b">
        <v>0</v>
      </c>
      <c r="G74" s="87" t="b">
        <v>0</v>
      </c>
    </row>
    <row r="75" spans="1:7" ht="15">
      <c r="A75" s="87" t="s">
        <v>672</v>
      </c>
      <c r="B75" s="87">
        <v>6</v>
      </c>
      <c r="C75" s="131">
        <v>0.0036514567917360877</v>
      </c>
      <c r="D75" s="87" t="s">
        <v>780</v>
      </c>
      <c r="E75" s="87" t="b">
        <v>0</v>
      </c>
      <c r="F75" s="87" t="b">
        <v>0</v>
      </c>
      <c r="G75" s="87" t="b">
        <v>0</v>
      </c>
    </row>
    <row r="76" spans="1:7" ht="15">
      <c r="A76" s="87" t="s">
        <v>247</v>
      </c>
      <c r="B76" s="87">
        <v>6</v>
      </c>
      <c r="C76" s="131">
        <v>0.0036514567917360877</v>
      </c>
      <c r="D76" s="87" t="s">
        <v>780</v>
      </c>
      <c r="E76" s="87" t="b">
        <v>0</v>
      </c>
      <c r="F76" s="87" t="b">
        <v>0</v>
      </c>
      <c r="G76" s="87" t="b">
        <v>0</v>
      </c>
    </row>
    <row r="77" spans="1:7" ht="15">
      <c r="A77" s="87" t="s">
        <v>620</v>
      </c>
      <c r="B77" s="87">
        <v>6</v>
      </c>
      <c r="C77" s="131">
        <v>0.004165341788980294</v>
      </c>
      <c r="D77" s="87" t="s">
        <v>780</v>
      </c>
      <c r="E77" s="87" t="b">
        <v>0</v>
      </c>
      <c r="F77" s="87" t="b">
        <v>0</v>
      </c>
      <c r="G77" s="87" t="b">
        <v>0</v>
      </c>
    </row>
    <row r="78" spans="1:7" ht="15">
      <c r="A78" s="87" t="s">
        <v>255</v>
      </c>
      <c r="B78" s="87">
        <v>6</v>
      </c>
      <c r="C78" s="131">
        <v>0.0036514567917360877</v>
      </c>
      <c r="D78" s="87" t="s">
        <v>780</v>
      </c>
      <c r="E78" s="87" t="b">
        <v>0</v>
      </c>
      <c r="F78" s="87" t="b">
        <v>0</v>
      </c>
      <c r="G78" s="87" t="b">
        <v>0</v>
      </c>
    </row>
    <row r="79" spans="1:7" ht="15">
      <c r="A79" s="87" t="s">
        <v>546</v>
      </c>
      <c r="B79" s="87">
        <v>6</v>
      </c>
      <c r="C79" s="131">
        <v>0.0036514567917360877</v>
      </c>
      <c r="D79" s="87" t="s">
        <v>780</v>
      </c>
      <c r="E79" s="87" t="b">
        <v>0</v>
      </c>
      <c r="F79" s="87" t="b">
        <v>0</v>
      </c>
      <c r="G79" s="87" t="b">
        <v>0</v>
      </c>
    </row>
    <row r="80" spans="1:7" ht="15">
      <c r="A80" s="87" t="s">
        <v>632</v>
      </c>
      <c r="B80" s="87">
        <v>6</v>
      </c>
      <c r="C80" s="131">
        <v>0.004529948996981168</v>
      </c>
      <c r="D80" s="87" t="s">
        <v>780</v>
      </c>
      <c r="E80" s="87" t="b">
        <v>0</v>
      </c>
      <c r="F80" s="87" t="b">
        <v>0</v>
      </c>
      <c r="G80" s="87" t="b">
        <v>0</v>
      </c>
    </row>
    <row r="81" spans="1:7" ht="15">
      <c r="A81" s="87" t="s">
        <v>744</v>
      </c>
      <c r="B81" s="87">
        <v>5</v>
      </c>
      <c r="C81" s="131">
        <v>0.003235442055810289</v>
      </c>
      <c r="D81" s="87" t="s">
        <v>780</v>
      </c>
      <c r="E81" s="87" t="b">
        <v>0</v>
      </c>
      <c r="F81" s="87" t="b">
        <v>0</v>
      </c>
      <c r="G81" s="87" t="b">
        <v>0</v>
      </c>
    </row>
    <row r="82" spans="1:7" ht="15">
      <c r="A82" s="87" t="s">
        <v>662</v>
      </c>
      <c r="B82" s="87">
        <v>5</v>
      </c>
      <c r="C82" s="131">
        <v>0.003235442055810289</v>
      </c>
      <c r="D82" s="87" t="s">
        <v>780</v>
      </c>
      <c r="E82" s="87" t="b">
        <v>0</v>
      </c>
      <c r="F82" s="87" t="b">
        <v>0</v>
      </c>
      <c r="G82" s="87" t="b">
        <v>0</v>
      </c>
    </row>
    <row r="83" spans="1:7" ht="15">
      <c r="A83" s="87" t="s">
        <v>1965</v>
      </c>
      <c r="B83" s="87">
        <v>5</v>
      </c>
      <c r="C83" s="131">
        <v>0.003471118157483578</v>
      </c>
      <c r="D83" s="87" t="s">
        <v>780</v>
      </c>
      <c r="E83" s="87" t="b">
        <v>0</v>
      </c>
      <c r="F83" s="87" t="b">
        <v>0</v>
      </c>
      <c r="G83" s="87" t="b">
        <v>0</v>
      </c>
    </row>
    <row r="84" spans="1:7" ht="15">
      <c r="A84" s="87" t="s">
        <v>554</v>
      </c>
      <c r="B84" s="87">
        <v>5</v>
      </c>
      <c r="C84" s="131">
        <v>0.003235442055810289</v>
      </c>
      <c r="D84" s="87" t="s">
        <v>780</v>
      </c>
      <c r="E84" s="87" t="b">
        <v>0</v>
      </c>
      <c r="F84" s="87" t="b">
        <v>0</v>
      </c>
      <c r="G84" s="87" t="b">
        <v>0</v>
      </c>
    </row>
    <row r="85" spans="1:7" ht="15">
      <c r="A85" s="87" t="s">
        <v>559</v>
      </c>
      <c r="B85" s="87">
        <v>5</v>
      </c>
      <c r="C85" s="131">
        <v>0.003235442055810289</v>
      </c>
      <c r="D85" s="87" t="s">
        <v>780</v>
      </c>
      <c r="E85" s="87" t="b">
        <v>0</v>
      </c>
      <c r="F85" s="87" t="b">
        <v>0</v>
      </c>
      <c r="G85" s="87" t="b">
        <v>0</v>
      </c>
    </row>
    <row r="86" spans="1:7" ht="15">
      <c r="A86" s="87" t="s">
        <v>690</v>
      </c>
      <c r="B86" s="87">
        <v>5</v>
      </c>
      <c r="C86" s="131">
        <v>0.003235442055810289</v>
      </c>
      <c r="D86" s="87" t="s">
        <v>780</v>
      </c>
      <c r="E86" s="87" t="b">
        <v>1</v>
      </c>
      <c r="F86" s="87" t="b">
        <v>0</v>
      </c>
      <c r="G86" s="87" t="b">
        <v>0</v>
      </c>
    </row>
    <row r="87" spans="1:7" ht="15">
      <c r="A87" s="87" t="s">
        <v>1966</v>
      </c>
      <c r="B87" s="87">
        <v>5</v>
      </c>
      <c r="C87" s="131">
        <v>0.003235442055810289</v>
      </c>
      <c r="D87" s="87" t="s">
        <v>780</v>
      </c>
      <c r="E87" s="87" t="b">
        <v>0</v>
      </c>
      <c r="F87" s="87" t="b">
        <v>0</v>
      </c>
      <c r="G87" s="87" t="b">
        <v>0</v>
      </c>
    </row>
    <row r="88" spans="1:7" ht="15">
      <c r="A88" s="87" t="s">
        <v>614</v>
      </c>
      <c r="B88" s="87">
        <v>5</v>
      </c>
      <c r="C88" s="131">
        <v>0.003235442055810289</v>
      </c>
      <c r="D88" s="87" t="s">
        <v>780</v>
      </c>
      <c r="E88" s="87" t="b">
        <v>0</v>
      </c>
      <c r="F88" s="87" t="b">
        <v>0</v>
      </c>
      <c r="G88" s="87" t="b">
        <v>0</v>
      </c>
    </row>
    <row r="89" spans="1:7" ht="15">
      <c r="A89" s="87" t="s">
        <v>603</v>
      </c>
      <c r="B89" s="87">
        <v>5</v>
      </c>
      <c r="C89" s="131">
        <v>0.003235442055810289</v>
      </c>
      <c r="D89" s="87" t="s">
        <v>780</v>
      </c>
      <c r="E89" s="87" t="b">
        <v>1</v>
      </c>
      <c r="F89" s="87" t="b">
        <v>0</v>
      </c>
      <c r="G89" s="87" t="b">
        <v>0</v>
      </c>
    </row>
    <row r="90" spans="1:7" ht="15">
      <c r="A90" s="87" t="s">
        <v>714</v>
      </c>
      <c r="B90" s="87">
        <v>5</v>
      </c>
      <c r="C90" s="131">
        <v>0.003235442055810289</v>
      </c>
      <c r="D90" s="87" t="s">
        <v>780</v>
      </c>
      <c r="E90" s="87" t="b">
        <v>0</v>
      </c>
      <c r="F90" s="87" t="b">
        <v>0</v>
      </c>
      <c r="G90" s="87" t="b">
        <v>0</v>
      </c>
    </row>
    <row r="91" spans="1:7" ht="15">
      <c r="A91" s="87" t="s">
        <v>560</v>
      </c>
      <c r="B91" s="87">
        <v>5</v>
      </c>
      <c r="C91" s="131">
        <v>0.003235442055810289</v>
      </c>
      <c r="D91" s="87" t="s">
        <v>780</v>
      </c>
      <c r="E91" s="87" t="b">
        <v>1</v>
      </c>
      <c r="F91" s="87" t="b">
        <v>0</v>
      </c>
      <c r="G91" s="87" t="b">
        <v>0</v>
      </c>
    </row>
    <row r="92" spans="1:7" ht="15">
      <c r="A92" s="87" t="s">
        <v>634</v>
      </c>
      <c r="B92" s="87">
        <v>5</v>
      </c>
      <c r="C92" s="131">
        <v>0.003471118157483578</v>
      </c>
      <c r="D92" s="87" t="s">
        <v>780</v>
      </c>
      <c r="E92" s="87" t="b">
        <v>0</v>
      </c>
      <c r="F92" s="87" t="b">
        <v>0</v>
      </c>
      <c r="G92" s="87" t="b">
        <v>0</v>
      </c>
    </row>
    <row r="93" spans="1:7" ht="15">
      <c r="A93" s="87" t="s">
        <v>1967</v>
      </c>
      <c r="B93" s="87">
        <v>5</v>
      </c>
      <c r="C93" s="131">
        <v>0.004935271832892047</v>
      </c>
      <c r="D93" s="87" t="s">
        <v>780</v>
      </c>
      <c r="E93" s="87" t="b">
        <v>0</v>
      </c>
      <c r="F93" s="87" t="b">
        <v>0</v>
      </c>
      <c r="G93" s="87" t="b">
        <v>0</v>
      </c>
    </row>
    <row r="94" spans="1:7" ht="15">
      <c r="A94" s="87" t="s">
        <v>760</v>
      </c>
      <c r="B94" s="87">
        <v>5</v>
      </c>
      <c r="C94" s="131">
        <v>0.003235442055810289</v>
      </c>
      <c r="D94" s="87" t="s">
        <v>780</v>
      </c>
      <c r="E94" s="87" t="b">
        <v>1</v>
      </c>
      <c r="F94" s="87" t="b">
        <v>0</v>
      </c>
      <c r="G94" s="87" t="b">
        <v>0</v>
      </c>
    </row>
    <row r="95" spans="1:7" ht="15">
      <c r="A95" s="87" t="s">
        <v>1968</v>
      </c>
      <c r="B95" s="87">
        <v>5</v>
      </c>
      <c r="C95" s="131">
        <v>0.003235442055810289</v>
      </c>
      <c r="D95" s="87" t="s">
        <v>780</v>
      </c>
      <c r="E95" s="87" t="b">
        <v>0</v>
      </c>
      <c r="F95" s="87" t="b">
        <v>0</v>
      </c>
      <c r="G95" s="87" t="b">
        <v>0</v>
      </c>
    </row>
    <row r="96" spans="1:7" ht="15">
      <c r="A96" s="87" t="s">
        <v>661</v>
      </c>
      <c r="B96" s="87">
        <v>5</v>
      </c>
      <c r="C96" s="131">
        <v>0.003235442055810289</v>
      </c>
      <c r="D96" s="87" t="s">
        <v>780</v>
      </c>
      <c r="E96" s="87" t="b">
        <v>0</v>
      </c>
      <c r="F96" s="87" t="b">
        <v>0</v>
      </c>
      <c r="G96" s="87" t="b">
        <v>0</v>
      </c>
    </row>
    <row r="97" spans="1:7" ht="15">
      <c r="A97" s="87" t="s">
        <v>659</v>
      </c>
      <c r="B97" s="87">
        <v>4</v>
      </c>
      <c r="C97" s="131">
        <v>0.0027768945259868624</v>
      </c>
      <c r="D97" s="87" t="s">
        <v>780</v>
      </c>
      <c r="E97" s="87" t="b">
        <v>0</v>
      </c>
      <c r="F97" s="87" t="b">
        <v>0</v>
      </c>
      <c r="G97" s="87" t="b">
        <v>0</v>
      </c>
    </row>
    <row r="98" spans="1:7" ht="15">
      <c r="A98" s="87" t="s">
        <v>707</v>
      </c>
      <c r="B98" s="87">
        <v>4</v>
      </c>
      <c r="C98" s="131">
        <v>0.0027768945259868624</v>
      </c>
      <c r="D98" s="87" t="s">
        <v>780</v>
      </c>
      <c r="E98" s="87" t="b">
        <v>0</v>
      </c>
      <c r="F98" s="87" t="b">
        <v>0</v>
      </c>
      <c r="G98" s="87" t="b">
        <v>0</v>
      </c>
    </row>
    <row r="99" spans="1:7" ht="15">
      <c r="A99" s="87" t="s">
        <v>1969</v>
      </c>
      <c r="B99" s="87">
        <v>4</v>
      </c>
      <c r="C99" s="131">
        <v>0.0027768945259868624</v>
      </c>
      <c r="D99" s="87" t="s">
        <v>780</v>
      </c>
      <c r="E99" s="87" t="b">
        <v>0</v>
      </c>
      <c r="F99" s="87" t="b">
        <v>0</v>
      </c>
      <c r="G99" s="87" t="b">
        <v>0</v>
      </c>
    </row>
    <row r="100" spans="1:7" ht="15">
      <c r="A100" s="87" t="s">
        <v>1262</v>
      </c>
      <c r="B100" s="87">
        <v>4</v>
      </c>
      <c r="C100" s="131">
        <v>0.0027768945259868624</v>
      </c>
      <c r="D100" s="87" t="s">
        <v>780</v>
      </c>
      <c r="E100" s="87" t="b">
        <v>0</v>
      </c>
      <c r="F100" s="87" t="b">
        <v>0</v>
      </c>
      <c r="G100" s="87" t="b">
        <v>0</v>
      </c>
    </row>
    <row r="101" spans="1:7" ht="15">
      <c r="A101" s="87" t="s">
        <v>1970</v>
      </c>
      <c r="B101" s="87">
        <v>4</v>
      </c>
      <c r="C101" s="131">
        <v>0.00336255599615025</v>
      </c>
      <c r="D101" s="87" t="s">
        <v>780</v>
      </c>
      <c r="E101" s="87" t="b">
        <v>0</v>
      </c>
      <c r="F101" s="87" t="b">
        <v>0</v>
      </c>
      <c r="G101" s="87" t="b">
        <v>0</v>
      </c>
    </row>
    <row r="102" spans="1:7" ht="15">
      <c r="A102" s="87" t="s">
        <v>698</v>
      </c>
      <c r="B102" s="87">
        <v>4</v>
      </c>
      <c r="C102" s="131">
        <v>0.0027768945259868624</v>
      </c>
      <c r="D102" s="87" t="s">
        <v>780</v>
      </c>
      <c r="E102" s="87" t="b">
        <v>0</v>
      </c>
      <c r="F102" s="87" t="b">
        <v>0</v>
      </c>
      <c r="G102" s="87" t="b">
        <v>0</v>
      </c>
    </row>
    <row r="103" spans="1:7" ht="15">
      <c r="A103" s="87" t="s">
        <v>1971</v>
      </c>
      <c r="B103" s="87">
        <v>4</v>
      </c>
      <c r="C103" s="131">
        <v>0.0027768945259868624</v>
      </c>
      <c r="D103" s="87" t="s">
        <v>780</v>
      </c>
      <c r="E103" s="87" t="b">
        <v>0</v>
      </c>
      <c r="F103" s="87" t="b">
        <v>0</v>
      </c>
      <c r="G103" s="87" t="b">
        <v>0</v>
      </c>
    </row>
    <row r="104" spans="1:7" ht="15">
      <c r="A104" s="87" t="s">
        <v>674</v>
      </c>
      <c r="B104" s="87">
        <v>4</v>
      </c>
      <c r="C104" s="131">
        <v>0.0027768945259868624</v>
      </c>
      <c r="D104" s="87" t="s">
        <v>780</v>
      </c>
      <c r="E104" s="87" t="b">
        <v>0</v>
      </c>
      <c r="F104" s="87" t="b">
        <v>0</v>
      </c>
      <c r="G104" s="87" t="b">
        <v>0</v>
      </c>
    </row>
    <row r="105" spans="1:7" ht="15">
      <c r="A105" s="87" t="s">
        <v>704</v>
      </c>
      <c r="B105" s="87">
        <v>4</v>
      </c>
      <c r="C105" s="131">
        <v>0.0027768945259868624</v>
      </c>
      <c r="D105" s="87" t="s">
        <v>780</v>
      </c>
      <c r="E105" s="87" t="b">
        <v>1</v>
      </c>
      <c r="F105" s="87" t="b">
        <v>0</v>
      </c>
      <c r="G105" s="87" t="b">
        <v>0</v>
      </c>
    </row>
    <row r="106" spans="1:7" ht="15">
      <c r="A106" s="87" t="s">
        <v>1233</v>
      </c>
      <c r="B106" s="87">
        <v>4</v>
      </c>
      <c r="C106" s="131">
        <v>0.0027768945259868624</v>
      </c>
      <c r="D106" s="87" t="s">
        <v>780</v>
      </c>
      <c r="E106" s="87" t="b">
        <v>0</v>
      </c>
      <c r="F106" s="87" t="b">
        <v>0</v>
      </c>
      <c r="G106" s="87" t="b">
        <v>0</v>
      </c>
    </row>
    <row r="107" spans="1:7" ht="15">
      <c r="A107" s="87" t="s">
        <v>676</v>
      </c>
      <c r="B107" s="87">
        <v>4</v>
      </c>
      <c r="C107" s="131">
        <v>0.0027768945259868624</v>
      </c>
      <c r="D107" s="87" t="s">
        <v>780</v>
      </c>
      <c r="E107" s="87" t="b">
        <v>0</v>
      </c>
      <c r="F107" s="87" t="b">
        <v>0</v>
      </c>
      <c r="G107" s="87" t="b">
        <v>0</v>
      </c>
    </row>
    <row r="108" spans="1:7" ht="15">
      <c r="A108" s="87" t="s">
        <v>1972</v>
      </c>
      <c r="B108" s="87">
        <v>4</v>
      </c>
      <c r="C108" s="131">
        <v>0.0027768945259868624</v>
      </c>
      <c r="D108" s="87" t="s">
        <v>780</v>
      </c>
      <c r="E108" s="87" t="b">
        <v>0</v>
      </c>
      <c r="F108" s="87" t="b">
        <v>0</v>
      </c>
      <c r="G108" s="87" t="b">
        <v>0</v>
      </c>
    </row>
    <row r="109" spans="1:7" ht="15">
      <c r="A109" s="87" t="s">
        <v>703</v>
      </c>
      <c r="B109" s="87">
        <v>4</v>
      </c>
      <c r="C109" s="131">
        <v>0.0027768945259868624</v>
      </c>
      <c r="D109" s="87" t="s">
        <v>780</v>
      </c>
      <c r="E109" s="87" t="b">
        <v>0</v>
      </c>
      <c r="F109" s="87" t="b">
        <v>0</v>
      </c>
      <c r="G109" s="87" t="b">
        <v>0</v>
      </c>
    </row>
    <row r="110" spans="1:7" ht="15">
      <c r="A110" s="87" t="s">
        <v>1973</v>
      </c>
      <c r="B110" s="87">
        <v>4</v>
      </c>
      <c r="C110" s="131">
        <v>0.0030199659979874456</v>
      </c>
      <c r="D110" s="87" t="s">
        <v>780</v>
      </c>
      <c r="E110" s="87" t="b">
        <v>0</v>
      </c>
      <c r="F110" s="87" t="b">
        <v>0</v>
      </c>
      <c r="G110" s="87" t="b">
        <v>0</v>
      </c>
    </row>
    <row r="111" spans="1:7" ht="15">
      <c r="A111" s="87" t="s">
        <v>1974</v>
      </c>
      <c r="B111" s="87">
        <v>4</v>
      </c>
      <c r="C111" s="131">
        <v>0.0027768945259868624</v>
      </c>
      <c r="D111" s="87" t="s">
        <v>780</v>
      </c>
      <c r="E111" s="87" t="b">
        <v>0</v>
      </c>
      <c r="F111" s="87" t="b">
        <v>0</v>
      </c>
      <c r="G111" s="87" t="b">
        <v>0</v>
      </c>
    </row>
    <row r="112" spans="1:7" ht="15">
      <c r="A112" s="87" t="s">
        <v>618</v>
      </c>
      <c r="B112" s="87">
        <v>4</v>
      </c>
      <c r="C112" s="131">
        <v>0.0027768945259868624</v>
      </c>
      <c r="D112" s="87" t="s">
        <v>780</v>
      </c>
      <c r="E112" s="87" t="b">
        <v>0</v>
      </c>
      <c r="F112" s="87" t="b">
        <v>0</v>
      </c>
      <c r="G112" s="87" t="b">
        <v>0</v>
      </c>
    </row>
    <row r="113" spans="1:7" ht="15">
      <c r="A113" s="87" t="s">
        <v>655</v>
      </c>
      <c r="B113" s="87">
        <v>4</v>
      </c>
      <c r="C113" s="131">
        <v>0.0027768945259868624</v>
      </c>
      <c r="D113" s="87" t="s">
        <v>780</v>
      </c>
      <c r="E113" s="87" t="b">
        <v>0</v>
      </c>
      <c r="F113" s="87" t="b">
        <v>0</v>
      </c>
      <c r="G113" s="87" t="b">
        <v>0</v>
      </c>
    </row>
    <row r="114" spans="1:7" ht="15">
      <c r="A114" s="87" t="s">
        <v>642</v>
      </c>
      <c r="B114" s="87">
        <v>4</v>
      </c>
      <c r="C114" s="131">
        <v>0.0030199659979874456</v>
      </c>
      <c r="D114" s="87" t="s">
        <v>780</v>
      </c>
      <c r="E114" s="87" t="b">
        <v>0</v>
      </c>
      <c r="F114" s="87" t="b">
        <v>0</v>
      </c>
      <c r="G114" s="87" t="b">
        <v>0</v>
      </c>
    </row>
    <row r="115" spans="1:7" ht="15">
      <c r="A115" s="87" t="s">
        <v>557</v>
      </c>
      <c r="B115" s="87">
        <v>4</v>
      </c>
      <c r="C115" s="131">
        <v>0.0027768945259868624</v>
      </c>
      <c r="D115" s="87" t="s">
        <v>780</v>
      </c>
      <c r="E115" s="87" t="b">
        <v>0</v>
      </c>
      <c r="F115" s="87" t="b">
        <v>0</v>
      </c>
      <c r="G115" s="87" t="b">
        <v>0</v>
      </c>
    </row>
    <row r="116" spans="1:7" ht="15">
      <c r="A116" s="87" t="s">
        <v>542</v>
      </c>
      <c r="B116" s="87">
        <v>4</v>
      </c>
      <c r="C116" s="131">
        <v>0.0027768945259868624</v>
      </c>
      <c r="D116" s="87" t="s">
        <v>780</v>
      </c>
      <c r="E116" s="87" t="b">
        <v>0</v>
      </c>
      <c r="F116" s="87" t="b">
        <v>0</v>
      </c>
      <c r="G116" s="87" t="b">
        <v>0</v>
      </c>
    </row>
    <row r="117" spans="1:7" ht="15">
      <c r="A117" s="87" t="s">
        <v>758</v>
      </c>
      <c r="B117" s="87">
        <v>4</v>
      </c>
      <c r="C117" s="131">
        <v>0.0027768945259868624</v>
      </c>
      <c r="D117" s="87" t="s">
        <v>780</v>
      </c>
      <c r="E117" s="87" t="b">
        <v>0</v>
      </c>
      <c r="F117" s="87" t="b">
        <v>0</v>
      </c>
      <c r="G117" s="87" t="b">
        <v>0</v>
      </c>
    </row>
    <row r="118" spans="1:7" ht="15">
      <c r="A118" s="87" t="s">
        <v>621</v>
      </c>
      <c r="B118" s="87">
        <v>4</v>
      </c>
      <c r="C118" s="131">
        <v>0.0027768945259868624</v>
      </c>
      <c r="D118" s="87" t="s">
        <v>780</v>
      </c>
      <c r="E118" s="87" t="b">
        <v>0</v>
      </c>
      <c r="F118" s="87" t="b">
        <v>0</v>
      </c>
      <c r="G118" s="87" t="b">
        <v>0</v>
      </c>
    </row>
    <row r="119" spans="1:7" ht="15">
      <c r="A119" s="87" t="s">
        <v>710</v>
      </c>
      <c r="B119" s="87">
        <v>4</v>
      </c>
      <c r="C119" s="131">
        <v>0.0027768945259868624</v>
      </c>
      <c r="D119" s="87" t="s">
        <v>780</v>
      </c>
      <c r="E119" s="87" t="b">
        <v>0</v>
      </c>
      <c r="F119" s="87" t="b">
        <v>0</v>
      </c>
      <c r="G119" s="87" t="b">
        <v>0</v>
      </c>
    </row>
    <row r="120" spans="1:7" ht="15">
      <c r="A120" s="87" t="s">
        <v>692</v>
      </c>
      <c r="B120" s="87">
        <v>4</v>
      </c>
      <c r="C120" s="131">
        <v>0.0027768945259868624</v>
      </c>
      <c r="D120" s="87" t="s">
        <v>780</v>
      </c>
      <c r="E120" s="87" t="b">
        <v>0</v>
      </c>
      <c r="F120" s="87" t="b">
        <v>0</v>
      </c>
      <c r="G120" s="87" t="b">
        <v>0</v>
      </c>
    </row>
    <row r="121" spans="1:7" ht="15">
      <c r="A121" s="87" t="s">
        <v>706</v>
      </c>
      <c r="B121" s="87">
        <v>4</v>
      </c>
      <c r="C121" s="131">
        <v>0.0027768945259868624</v>
      </c>
      <c r="D121" s="87" t="s">
        <v>780</v>
      </c>
      <c r="E121" s="87" t="b">
        <v>0</v>
      </c>
      <c r="F121" s="87" t="b">
        <v>0</v>
      </c>
      <c r="G121" s="87" t="b">
        <v>0</v>
      </c>
    </row>
    <row r="122" spans="1:7" ht="15">
      <c r="A122" s="87" t="s">
        <v>685</v>
      </c>
      <c r="B122" s="87">
        <v>4</v>
      </c>
      <c r="C122" s="131">
        <v>0.0030199659979874456</v>
      </c>
      <c r="D122" s="87" t="s">
        <v>780</v>
      </c>
      <c r="E122" s="87" t="b">
        <v>0</v>
      </c>
      <c r="F122" s="87" t="b">
        <v>0</v>
      </c>
      <c r="G122" s="87" t="b">
        <v>0</v>
      </c>
    </row>
    <row r="123" spans="1:7" ht="15">
      <c r="A123" s="87" t="s">
        <v>243</v>
      </c>
      <c r="B123" s="87">
        <v>4</v>
      </c>
      <c r="C123" s="131">
        <v>0.0027768945259868624</v>
      </c>
      <c r="D123" s="87" t="s">
        <v>780</v>
      </c>
      <c r="E123" s="87" t="b">
        <v>0</v>
      </c>
      <c r="F123" s="87" t="b">
        <v>0</v>
      </c>
      <c r="G123" s="87" t="b">
        <v>0</v>
      </c>
    </row>
    <row r="124" spans="1:7" ht="15">
      <c r="A124" s="87" t="s">
        <v>687</v>
      </c>
      <c r="B124" s="87">
        <v>4</v>
      </c>
      <c r="C124" s="131">
        <v>0.0027768945259868624</v>
      </c>
      <c r="D124" s="87" t="s">
        <v>780</v>
      </c>
      <c r="E124" s="87" t="b">
        <v>0</v>
      </c>
      <c r="F124" s="87" t="b">
        <v>0</v>
      </c>
      <c r="G124" s="87" t="b">
        <v>0</v>
      </c>
    </row>
    <row r="125" spans="1:7" ht="15">
      <c r="A125" s="87" t="s">
        <v>657</v>
      </c>
      <c r="B125" s="87">
        <v>4</v>
      </c>
      <c r="C125" s="131">
        <v>0.0027768945259868624</v>
      </c>
      <c r="D125" s="87" t="s">
        <v>780</v>
      </c>
      <c r="E125" s="87" t="b">
        <v>0</v>
      </c>
      <c r="F125" s="87" t="b">
        <v>0</v>
      </c>
      <c r="G125" s="87" t="b">
        <v>0</v>
      </c>
    </row>
    <row r="126" spans="1:7" ht="15">
      <c r="A126" s="87" t="s">
        <v>1975</v>
      </c>
      <c r="B126" s="87">
        <v>4</v>
      </c>
      <c r="C126" s="131">
        <v>0.00336255599615025</v>
      </c>
      <c r="D126" s="87" t="s">
        <v>780</v>
      </c>
      <c r="E126" s="87" t="b">
        <v>0</v>
      </c>
      <c r="F126" s="87" t="b">
        <v>0</v>
      </c>
      <c r="G126" s="87" t="b">
        <v>0</v>
      </c>
    </row>
    <row r="127" spans="1:7" ht="15">
      <c r="A127" s="87" t="s">
        <v>617</v>
      </c>
      <c r="B127" s="87">
        <v>4</v>
      </c>
      <c r="C127" s="131">
        <v>0.0027768945259868624</v>
      </c>
      <c r="D127" s="87" t="s">
        <v>780</v>
      </c>
      <c r="E127" s="87" t="b">
        <v>0</v>
      </c>
      <c r="F127" s="87" t="b">
        <v>0</v>
      </c>
      <c r="G127" s="87" t="b">
        <v>0</v>
      </c>
    </row>
    <row r="128" spans="1:7" ht="15">
      <c r="A128" s="87" t="s">
        <v>754</v>
      </c>
      <c r="B128" s="87">
        <v>4</v>
      </c>
      <c r="C128" s="131">
        <v>0.0027768945259868624</v>
      </c>
      <c r="D128" s="87" t="s">
        <v>780</v>
      </c>
      <c r="E128" s="87" t="b">
        <v>0</v>
      </c>
      <c r="F128" s="87" t="b">
        <v>0</v>
      </c>
      <c r="G128" s="87" t="b">
        <v>0</v>
      </c>
    </row>
    <row r="129" spans="1:7" ht="15">
      <c r="A129" s="87" t="s">
        <v>1976</v>
      </c>
      <c r="B129" s="87">
        <v>4</v>
      </c>
      <c r="C129" s="131">
        <v>0.0027768945259868624</v>
      </c>
      <c r="D129" s="87" t="s">
        <v>780</v>
      </c>
      <c r="E129" s="87" t="b">
        <v>0</v>
      </c>
      <c r="F129" s="87" t="b">
        <v>0</v>
      </c>
      <c r="G129" s="87" t="b">
        <v>0</v>
      </c>
    </row>
    <row r="130" spans="1:7" ht="15">
      <c r="A130" s="87" t="s">
        <v>1977</v>
      </c>
      <c r="B130" s="87">
        <v>4</v>
      </c>
      <c r="C130" s="131">
        <v>0.00336255599615025</v>
      </c>
      <c r="D130" s="87" t="s">
        <v>780</v>
      </c>
      <c r="E130" s="87" t="b">
        <v>0</v>
      </c>
      <c r="F130" s="87" t="b">
        <v>0</v>
      </c>
      <c r="G130" s="87" t="b">
        <v>0</v>
      </c>
    </row>
    <row r="131" spans="1:7" ht="15">
      <c r="A131" s="87" t="s">
        <v>241</v>
      </c>
      <c r="B131" s="87">
        <v>4</v>
      </c>
      <c r="C131" s="131">
        <v>0.0027768945259868624</v>
      </c>
      <c r="D131" s="87" t="s">
        <v>780</v>
      </c>
      <c r="E131" s="87" t="b">
        <v>0</v>
      </c>
      <c r="F131" s="87" t="b">
        <v>0</v>
      </c>
      <c r="G131" s="87" t="b">
        <v>0</v>
      </c>
    </row>
    <row r="132" spans="1:7" ht="15">
      <c r="A132" s="87" t="s">
        <v>237</v>
      </c>
      <c r="B132" s="87">
        <v>4</v>
      </c>
      <c r="C132" s="131">
        <v>0.0027768945259868624</v>
      </c>
      <c r="D132" s="87" t="s">
        <v>780</v>
      </c>
      <c r="E132" s="87" t="b">
        <v>0</v>
      </c>
      <c r="F132" s="87" t="b">
        <v>0</v>
      </c>
      <c r="G132" s="87" t="b">
        <v>0</v>
      </c>
    </row>
    <row r="133" spans="1:7" ht="15">
      <c r="A133" s="87" t="s">
        <v>1978</v>
      </c>
      <c r="B133" s="87">
        <v>3</v>
      </c>
      <c r="C133" s="131">
        <v>0.002264974498490584</v>
      </c>
      <c r="D133" s="87" t="s">
        <v>780</v>
      </c>
      <c r="E133" s="87" t="b">
        <v>0</v>
      </c>
      <c r="F133" s="87" t="b">
        <v>0</v>
      </c>
      <c r="G133" s="87" t="b">
        <v>0</v>
      </c>
    </row>
    <row r="134" spans="1:7" ht="15">
      <c r="A134" s="87" t="s">
        <v>1979</v>
      </c>
      <c r="B134" s="87">
        <v>3</v>
      </c>
      <c r="C134" s="131">
        <v>0.002264974498490584</v>
      </c>
      <c r="D134" s="87" t="s">
        <v>780</v>
      </c>
      <c r="E134" s="87" t="b">
        <v>1</v>
      </c>
      <c r="F134" s="87" t="b">
        <v>0</v>
      </c>
      <c r="G134" s="87" t="b">
        <v>0</v>
      </c>
    </row>
    <row r="135" spans="1:7" ht="15">
      <c r="A135" s="87" t="s">
        <v>665</v>
      </c>
      <c r="B135" s="87">
        <v>3</v>
      </c>
      <c r="C135" s="131">
        <v>0.002264974498490584</v>
      </c>
      <c r="D135" s="87" t="s">
        <v>780</v>
      </c>
      <c r="E135" s="87" t="b">
        <v>1</v>
      </c>
      <c r="F135" s="87" t="b">
        <v>0</v>
      </c>
      <c r="G135" s="87" t="b">
        <v>0</v>
      </c>
    </row>
    <row r="136" spans="1:7" ht="15">
      <c r="A136" s="87" t="s">
        <v>700</v>
      </c>
      <c r="B136" s="87">
        <v>3</v>
      </c>
      <c r="C136" s="131">
        <v>0.002264974498490584</v>
      </c>
      <c r="D136" s="87" t="s">
        <v>780</v>
      </c>
      <c r="E136" s="87" t="b">
        <v>0</v>
      </c>
      <c r="F136" s="87" t="b">
        <v>0</v>
      </c>
      <c r="G136" s="87" t="b">
        <v>0</v>
      </c>
    </row>
    <row r="137" spans="1:7" ht="15">
      <c r="A137" s="87" t="s">
        <v>1980</v>
      </c>
      <c r="B137" s="87">
        <v>3</v>
      </c>
      <c r="C137" s="131">
        <v>0.002264974498490584</v>
      </c>
      <c r="D137" s="87" t="s">
        <v>780</v>
      </c>
      <c r="E137" s="87" t="b">
        <v>1</v>
      </c>
      <c r="F137" s="87" t="b">
        <v>0</v>
      </c>
      <c r="G137" s="87" t="b">
        <v>0</v>
      </c>
    </row>
    <row r="138" spans="1:7" ht="15">
      <c r="A138" s="87" t="s">
        <v>644</v>
      </c>
      <c r="B138" s="87">
        <v>3</v>
      </c>
      <c r="C138" s="131">
        <v>0.0025219169971126875</v>
      </c>
      <c r="D138" s="87" t="s">
        <v>780</v>
      </c>
      <c r="E138" s="87" t="b">
        <v>0</v>
      </c>
      <c r="F138" s="87" t="b">
        <v>0</v>
      </c>
      <c r="G138" s="87" t="b">
        <v>0</v>
      </c>
    </row>
    <row r="139" spans="1:7" ht="15">
      <c r="A139" s="87" t="s">
        <v>1981</v>
      </c>
      <c r="B139" s="87">
        <v>3</v>
      </c>
      <c r="C139" s="131">
        <v>0.002264974498490584</v>
      </c>
      <c r="D139" s="87" t="s">
        <v>780</v>
      </c>
      <c r="E139" s="87" t="b">
        <v>0</v>
      </c>
      <c r="F139" s="87" t="b">
        <v>0</v>
      </c>
      <c r="G139" s="87" t="b">
        <v>0</v>
      </c>
    </row>
    <row r="140" spans="1:7" ht="15">
      <c r="A140" s="87" t="s">
        <v>1982</v>
      </c>
      <c r="B140" s="87">
        <v>3</v>
      </c>
      <c r="C140" s="131">
        <v>0.002264974498490584</v>
      </c>
      <c r="D140" s="87" t="s">
        <v>780</v>
      </c>
      <c r="E140" s="87" t="b">
        <v>0</v>
      </c>
      <c r="F140" s="87" t="b">
        <v>0</v>
      </c>
      <c r="G140" s="87" t="b">
        <v>0</v>
      </c>
    </row>
    <row r="141" spans="1:7" ht="15">
      <c r="A141" s="87" t="s">
        <v>673</v>
      </c>
      <c r="B141" s="87">
        <v>3</v>
      </c>
      <c r="C141" s="131">
        <v>0.002264974498490584</v>
      </c>
      <c r="D141" s="87" t="s">
        <v>780</v>
      </c>
      <c r="E141" s="87" t="b">
        <v>0</v>
      </c>
      <c r="F141" s="87" t="b">
        <v>0</v>
      </c>
      <c r="G141" s="87" t="b">
        <v>0</v>
      </c>
    </row>
    <row r="142" spans="1:7" ht="15">
      <c r="A142" s="87" t="s">
        <v>1983</v>
      </c>
      <c r="B142" s="87">
        <v>3</v>
      </c>
      <c r="C142" s="131">
        <v>0.002264974498490584</v>
      </c>
      <c r="D142" s="87" t="s">
        <v>780</v>
      </c>
      <c r="E142" s="87" t="b">
        <v>0</v>
      </c>
      <c r="F142" s="87" t="b">
        <v>0</v>
      </c>
      <c r="G142" s="87" t="b">
        <v>0</v>
      </c>
    </row>
    <row r="143" spans="1:7" ht="15">
      <c r="A143" s="87" t="s">
        <v>1984</v>
      </c>
      <c r="B143" s="87">
        <v>3</v>
      </c>
      <c r="C143" s="131">
        <v>0.002264974498490584</v>
      </c>
      <c r="D143" s="87" t="s">
        <v>780</v>
      </c>
      <c r="E143" s="87" t="b">
        <v>0</v>
      </c>
      <c r="F143" s="87" t="b">
        <v>0</v>
      </c>
      <c r="G143" s="87" t="b">
        <v>0</v>
      </c>
    </row>
    <row r="144" spans="1:7" ht="15">
      <c r="A144" s="87" t="s">
        <v>633</v>
      </c>
      <c r="B144" s="87">
        <v>3</v>
      </c>
      <c r="C144" s="131">
        <v>0.002264974498490584</v>
      </c>
      <c r="D144" s="87" t="s">
        <v>780</v>
      </c>
      <c r="E144" s="87" t="b">
        <v>0</v>
      </c>
      <c r="F144" s="87" t="b">
        <v>0</v>
      </c>
      <c r="G144" s="87" t="b">
        <v>0</v>
      </c>
    </row>
    <row r="145" spans="1:7" ht="15">
      <c r="A145" s="87" t="s">
        <v>616</v>
      </c>
      <c r="B145" s="87">
        <v>3</v>
      </c>
      <c r="C145" s="131">
        <v>0.0025219169971126875</v>
      </c>
      <c r="D145" s="87" t="s">
        <v>780</v>
      </c>
      <c r="E145" s="87" t="b">
        <v>0</v>
      </c>
      <c r="F145" s="87" t="b">
        <v>0</v>
      </c>
      <c r="G145" s="87" t="b">
        <v>0</v>
      </c>
    </row>
    <row r="146" spans="1:7" ht="15">
      <c r="A146" s="87" t="s">
        <v>1985</v>
      </c>
      <c r="B146" s="87">
        <v>3</v>
      </c>
      <c r="C146" s="131">
        <v>0.002264974498490584</v>
      </c>
      <c r="D146" s="87" t="s">
        <v>780</v>
      </c>
      <c r="E146" s="87" t="b">
        <v>0</v>
      </c>
      <c r="F146" s="87" t="b">
        <v>0</v>
      </c>
      <c r="G146" s="87" t="b">
        <v>0</v>
      </c>
    </row>
    <row r="147" spans="1:7" ht="15">
      <c r="A147" s="87" t="s">
        <v>682</v>
      </c>
      <c r="B147" s="87">
        <v>3</v>
      </c>
      <c r="C147" s="131">
        <v>0.002264974498490584</v>
      </c>
      <c r="D147" s="87" t="s">
        <v>780</v>
      </c>
      <c r="E147" s="87" t="b">
        <v>0</v>
      </c>
      <c r="F147" s="87" t="b">
        <v>0</v>
      </c>
      <c r="G147" s="87" t="b">
        <v>0</v>
      </c>
    </row>
    <row r="148" spans="1:7" ht="15">
      <c r="A148" s="87" t="s">
        <v>1261</v>
      </c>
      <c r="B148" s="87">
        <v>3</v>
      </c>
      <c r="C148" s="131">
        <v>0.002264974498490584</v>
      </c>
      <c r="D148" s="87" t="s">
        <v>780</v>
      </c>
      <c r="E148" s="87" t="b">
        <v>0</v>
      </c>
      <c r="F148" s="87" t="b">
        <v>0</v>
      </c>
      <c r="G148" s="87" t="b">
        <v>0</v>
      </c>
    </row>
    <row r="149" spans="1:7" ht="15">
      <c r="A149" s="87" t="s">
        <v>663</v>
      </c>
      <c r="B149" s="87">
        <v>3</v>
      </c>
      <c r="C149" s="131">
        <v>0.002264974498490584</v>
      </c>
      <c r="D149" s="87" t="s">
        <v>780</v>
      </c>
      <c r="E149" s="87" t="b">
        <v>0</v>
      </c>
      <c r="F149" s="87" t="b">
        <v>0</v>
      </c>
      <c r="G149" s="87" t="b">
        <v>0</v>
      </c>
    </row>
    <row r="150" spans="1:7" ht="15">
      <c r="A150" s="87" t="s">
        <v>739</v>
      </c>
      <c r="B150" s="87">
        <v>3</v>
      </c>
      <c r="C150" s="131">
        <v>0.002264974498490584</v>
      </c>
      <c r="D150" s="87" t="s">
        <v>780</v>
      </c>
      <c r="E150" s="87" t="b">
        <v>0</v>
      </c>
      <c r="F150" s="87" t="b">
        <v>0</v>
      </c>
      <c r="G150" s="87" t="b">
        <v>0</v>
      </c>
    </row>
    <row r="151" spans="1:7" ht="15">
      <c r="A151" s="87" t="s">
        <v>695</v>
      </c>
      <c r="B151" s="87">
        <v>3</v>
      </c>
      <c r="C151" s="131">
        <v>0.0025219169971126875</v>
      </c>
      <c r="D151" s="87" t="s">
        <v>780</v>
      </c>
      <c r="E151" s="87" t="b">
        <v>0</v>
      </c>
      <c r="F151" s="87" t="b">
        <v>0</v>
      </c>
      <c r="G151" s="87" t="b">
        <v>0</v>
      </c>
    </row>
    <row r="152" spans="1:7" ht="15">
      <c r="A152" s="87" t="s">
        <v>631</v>
      </c>
      <c r="B152" s="87">
        <v>3</v>
      </c>
      <c r="C152" s="131">
        <v>0.002264974498490584</v>
      </c>
      <c r="D152" s="87" t="s">
        <v>780</v>
      </c>
      <c r="E152" s="87" t="b">
        <v>0</v>
      </c>
      <c r="F152" s="87" t="b">
        <v>0</v>
      </c>
      <c r="G152" s="87" t="b">
        <v>0</v>
      </c>
    </row>
    <row r="153" spans="1:7" ht="15">
      <c r="A153" s="87" t="s">
        <v>680</v>
      </c>
      <c r="B153" s="87">
        <v>3</v>
      </c>
      <c r="C153" s="131">
        <v>0.0025219169971126875</v>
      </c>
      <c r="D153" s="87" t="s">
        <v>780</v>
      </c>
      <c r="E153" s="87" t="b">
        <v>0</v>
      </c>
      <c r="F153" s="87" t="b">
        <v>0</v>
      </c>
      <c r="G153" s="87" t="b">
        <v>0</v>
      </c>
    </row>
    <row r="154" spans="1:7" ht="15">
      <c r="A154" s="87" t="s">
        <v>765</v>
      </c>
      <c r="B154" s="87">
        <v>3</v>
      </c>
      <c r="C154" s="131">
        <v>0.002264974498490584</v>
      </c>
      <c r="D154" s="87" t="s">
        <v>780</v>
      </c>
      <c r="E154" s="87" t="b">
        <v>0</v>
      </c>
      <c r="F154" s="87" t="b">
        <v>0</v>
      </c>
      <c r="G154" s="87" t="b">
        <v>0</v>
      </c>
    </row>
    <row r="155" spans="1:7" ht="15">
      <c r="A155" s="87" t="s">
        <v>1986</v>
      </c>
      <c r="B155" s="87">
        <v>3</v>
      </c>
      <c r="C155" s="131">
        <v>0.0025219169971126875</v>
      </c>
      <c r="D155" s="87" t="s">
        <v>780</v>
      </c>
      <c r="E155" s="87" t="b">
        <v>1</v>
      </c>
      <c r="F155" s="87" t="b">
        <v>0</v>
      </c>
      <c r="G155" s="87" t="b">
        <v>0</v>
      </c>
    </row>
    <row r="156" spans="1:7" ht="15">
      <c r="A156" s="87" t="s">
        <v>613</v>
      </c>
      <c r="B156" s="87">
        <v>3</v>
      </c>
      <c r="C156" s="131">
        <v>0.002264974498490584</v>
      </c>
      <c r="D156" s="87" t="s">
        <v>780</v>
      </c>
      <c r="E156" s="87" t="b">
        <v>0</v>
      </c>
      <c r="F156" s="87" t="b">
        <v>0</v>
      </c>
      <c r="G156" s="87" t="b">
        <v>0</v>
      </c>
    </row>
    <row r="157" spans="1:7" ht="15">
      <c r="A157" s="87" t="s">
        <v>666</v>
      </c>
      <c r="B157" s="87">
        <v>3</v>
      </c>
      <c r="C157" s="131">
        <v>0.002264974498490584</v>
      </c>
      <c r="D157" s="87" t="s">
        <v>780</v>
      </c>
      <c r="E157" s="87" t="b">
        <v>0</v>
      </c>
      <c r="F157" s="87" t="b">
        <v>0</v>
      </c>
      <c r="G157" s="87" t="b">
        <v>0</v>
      </c>
    </row>
    <row r="158" spans="1:7" ht="15">
      <c r="A158" s="87" t="s">
        <v>1987</v>
      </c>
      <c r="B158" s="87">
        <v>3</v>
      </c>
      <c r="C158" s="131">
        <v>0.0025219169971126875</v>
      </c>
      <c r="D158" s="87" t="s">
        <v>780</v>
      </c>
      <c r="E158" s="87" t="b">
        <v>0</v>
      </c>
      <c r="F158" s="87" t="b">
        <v>0</v>
      </c>
      <c r="G158" s="87" t="b">
        <v>0</v>
      </c>
    </row>
    <row r="159" spans="1:7" ht="15">
      <c r="A159" s="87" t="s">
        <v>1988</v>
      </c>
      <c r="B159" s="87">
        <v>3</v>
      </c>
      <c r="C159" s="131">
        <v>0.002264974498490584</v>
      </c>
      <c r="D159" s="87" t="s">
        <v>780</v>
      </c>
      <c r="E159" s="87" t="b">
        <v>0</v>
      </c>
      <c r="F159" s="87" t="b">
        <v>0</v>
      </c>
      <c r="G159" s="87" t="b">
        <v>0</v>
      </c>
    </row>
    <row r="160" spans="1:7" ht="15">
      <c r="A160" s="87" t="s">
        <v>653</v>
      </c>
      <c r="B160" s="87">
        <v>3</v>
      </c>
      <c r="C160" s="131">
        <v>0.002264974498490584</v>
      </c>
      <c r="D160" s="87" t="s">
        <v>780</v>
      </c>
      <c r="E160" s="87" t="b">
        <v>0</v>
      </c>
      <c r="F160" s="87" t="b">
        <v>0</v>
      </c>
      <c r="G160" s="87" t="b">
        <v>0</v>
      </c>
    </row>
    <row r="161" spans="1:7" ht="15">
      <c r="A161" s="87" t="s">
        <v>766</v>
      </c>
      <c r="B161" s="87">
        <v>3</v>
      </c>
      <c r="C161" s="131">
        <v>0.002264974498490584</v>
      </c>
      <c r="D161" s="87" t="s">
        <v>780</v>
      </c>
      <c r="E161" s="87" t="b">
        <v>0</v>
      </c>
      <c r="F161" s="87" t="b">
        <v>0</v>
      </c>
      <c r="G161" s="87" t="b">
        <v>0</v>
      </c>
    </row>
    <row r="162" spans="1:7" ht="15">
      <c r="A162" s="87" t="s">
        <v>764</v>
      </c>
      <c r="B162" s="87">
        <v>3</v>
      </c>
      <c r="C162" s="131">
        <v>0.002264974498490584</v>
      </c>
      <c r="D162" s="87" t="s">
        <v>780</v>
      </c>
      <c r="E162" s="87" t="b">
        <v>0</v>
      </c>
      <c r="F162" s="87" t="b">
        <v>0</v>
      </c>
      <c r="G162" s="87" t="b">
        <v>0</v>
      </c>
    </row>
    <row r="163" spans="1:7" ht="15">
      <c r="A163" s="87" t="s">
        <v>1989</v>
      </c>
      <c r="B163" s="87">
        <v>3</v>
      </c>
      <c r="C163" s="131">
        <v>0.0025219169971126875</v>
      </c>
      <c r="D163" s="87" t="s">
        <v>780</v>
      </c>
      <c r="E163" s="87" t="b">
        <v>0</v>
      </c>
      <c r="F163" s="87" t="b">
        <v>0</v>
      </c>
      <c r="G163" s="87" t="b">
        <v>0</v>
      </c>
    </row>
    <row r="164" spans="1:7" ht="15">
      <c r="A164" s="87" t="s">
        <v>606</v>
      </c>
      <c r="B164" s="87">
        <v>3</v>
      </c>
      <c r="C164" s="131">
        <v>0.002264974498490584</v>
      </c>
      <c r="D164" s="87" t="s">
        <v>780</v>
      </c>
      <c r="E164" s="87" t="b">
        <v>0</v>
      </c>
      <c r="F164" s="87" t="b">
        <v>0</v>
      </c>
      <c r="G164" s="87" t="b">
        <v>0</v>
      </c>
    </row>
    <row r="165" spans="1:7" ht="15">
      <c r="A165" s="87" t="s">
        <v>1990</v>
      </c>
      <c r="B165" s="87">
        <v>3</v>
      </c>
      <c r="C165" s="131">
        <v>0.0025219169971126875</v>
      </c>
      <c r="D165" s="87" t="s">
        <v>780</v>
      </c>
      <c r="E165" s="87" t="b">
        <v>0</v>
      </c>
      <c r="F165" s="87" t="b">
        <v>0</v>
      </c>
      <c r="G165" s="87" t="b">
        <v>0</v>
      </c>
    </row>
    <row r="166" spans="1:7" ht="15">
      <c r="A166" s="87" t="s">
        <v>748</v>
      </c>
      <c r="B166" s="87">
        <v>3</v>
      </c>
      <c r="C166" s="131">
        <v>0.002264974498490584</v>
      </c>
      <c r="D166" s="87" t="s">
        <v>780</v>
      </c>
      <c r="E166" s="87" t="b">
        <v>0</v>
      </c>
      <c r="F166" s="87" t="b">
        <v>0</v>
      </c>
      <c r="G166" s="87" t="b">
        <v>0</v>
      </c>
    </row>
    <row r="167" spans="1:7" ht="15">
      <c r="A167" s="87" t="s">
        <v>1991</v>
      </c>
      <c r="B167" s="87">
        <v>3</v>
      </c>
      <c r="C167" s="131">
        <v>0.002264974498490584</v>
      </c>
      <c r="D167" s="87" t="s">
        <v>780</v>
      </c>
      <c r="E167" s="87" t="b">
        <v>0</v>
      </c>
      <c r="F167" s="87" t="b">
        <v>0</v>
      </c>
      <c r="G167" s="87" t="b">
        <v>0</v>
      </c>
    </row>
    <row r="168" spans="1:7" ht="15">
      <c r="A168" s="87" t="s">
        <v>602</v>
      </c>
      <c r="B168" s="87">
        <v>3</v>
      </c>
      <c r="C168" s="131">
        <v>0.002264974498490584</v>
      </c>
      <c r="D168" s="87" t="s">
        <v>780</v>
      </c>
      <c r="E168" s="87" t="b">
        <v>0</v>
      </c>
      <c r="F168" s="87" t="b">
        <v>0</v>
      </c>
      <c r="G168" s="87" t="b">
        <v>0</v>
      </c>
    </row>
    <row r="169" spans="1:7" ht="15">
      <c r="A169" s="87" t="s">
        <v>669</v>
      </c>
      <c r="B169" s="87">
        <v>3</v>
      </c>
      <c r="C169" s="131">
        <v>0.002264974498490584</v>
      </c>
      <c r="D169" s="87" t="s">
        <v>780</v>
      </c>
      <c r="E169" s="87" t="b">
        <v>0</v>
      </c>
      <c r="F169" s="87" t="b">
        <v>0</v>
      </c>
      <c r="G169" s="87" t="b">
        <v>0</v>
      </c>
    </row>
    <row r="170" spans="1:7" ht="15">
      <c r="A170" s="87" t="s">
        <v>638</v>
      </c>
      <c r="B170" s="87">
        <v>3</v>
      </c>
      <c r="C170" s="131">
        <v>0.002264974498490584</v>
      </c>
      <c r="D170" s="87" t="s">
        <v>780</v>
      </c>
      <c r="E170" s="87" t="b">
        <v>0</v>
      </c>
      <c r="F170" s="87" t="b">
        <v>0</v>
      </c>
      <c r="G170" s="87" t="b">
        <v>0</v>
      </c>
    </row>
    <row r="171" spans="1:7" ht="15">
      <c r="A171" s="87" t="s">
        <v>601</v>
      </c>
      <c r="B171" s="87">
        <v>3</v>
      </c>
      <c r="C171" s="131">
        <v>0.002264974498490584</v>
      </c>
      <c r="D171" s="87" t="s">
        <v>780</v>
      </c>
      <c r="E171" s="87" t="b">
        <v>0</v>
      </c>
      <c r="F171" s="87" t="b">
        <v>0</v>
      </c>
      <c r="G171" s="87" t="b">
        <v>0</v>
      </c>
    </row>
    <row r="172" spans="1:7" ht="15">
      <c r="A172" s="87" t="s">
        <v>711</v>
      </c>
      <c r="B172" s="87">
        <v>3</v>
      </c>
      <c r="C172" s="131">
        <v>0.002264974498490584</v>
      </c>
      <c r="D172" s="87" t="s">
        <v>780</v>
      </c>
      <c r="E172" s="87" t="b">
        <v>0</v>
      </c>
      <c r="F172" s="87" t="b">
        <v>0</v>
      </c>
      <c r="G172" s="87" t="b">
        <v>0</v>
      </c>
    </row>
    <row r="173" spans="1:7" ht="15">
      <c r="A173" s="87" t="s">
        <v>776</v>
      </c>
      <c r="B173" s="87">
        <v>3</v>
      </c>
      <c r="C173" s="131">
        <v>0.002264974498490584</v>
      </c>
      <c r="D173" s="87" t="s">
        <v>780</v>
      </c>
      <c r="E173" s="87" t="b">
        <v>0</v>
      </c>
      <c r="F173" s="87" t="b">
        <v>0</v>
      </c>
      <c r="G173" s="87" t="b">
        <v>0</v>
      </c>
    </row>
    <row r="174" spans="1:7" ht="15">
      <c r="A174" s="87" t="s">
        <v>1992</v>
      </c>
      <c r="B174" s="87">
        <v>3</v>
      </c>
      <c r="C174" s="131">
        <v>0.002264974498490584</v>
      </c>
      <c r="D174" s="87" t="s">
        <v>780</v>
      </c>
      <c r="E174" s="87" t="b">
        <v>1</v>
      </c>
      <c r="F174" s="87" t="b">
        <v>0</v>
      </c>
      <c r="G174" s="87" t="b">
        <v>0</v>
      </c>
    </row>
    <row r="175" spans="1:7" ht="15">
      <c r="A175" s="87" t="s">
        <v>708</v>
      </c>
      <c r="B175" s="87">
        <v>3</v>
      </c>
      <c r="C175" s="131">
        <v>0.002264974498490584</v>
      </c>
      <c r="D175" s="87" t="s">
        <v>780</v>
      </c>
      <c r="E175" s="87" t="b">
        <v>1</v>
      </c>
      <c r="F175" s="87" t="b">
        <v>0</v>
      </c>
      <c r="G175" s="87" t="b">
        <v>0</v>
      </c>
    </row>
    <row r="176" spans="1:7" ht="15">
      <c r="A176" s="87" t="s">
        <v>762</v>
      </c>
      <c r="B176" s="87">
        <v>3</v>
      </c>
      <c r="C176" s="131">
        <v>0.002264974498490584</v>
      </c>
      <c r="D176" s="87" t="s">
        <v>780</v>
      </c>
      <c r="E176" s="87" t="b">
        <v>1</v>
      </c>
      <c r="F176" s="87" t="b">
        <v>0</v>
      </c>
      <c r="G176" s="87" t="b">
        <v>0</v>
      </c>
    </row>
    <row r="177" spans="1:7" ht="15">
      <c r="A177" s="87" t="s">
        <v>1993</v>
      </c>
      <c r="B177" s="87">
        <v>3</v>
      </c>
      <c r="C177" s="131">
        <v>0.002264974498490584</v>
      </c>
      <c r="D177" s="87" t="s">
        <v>780</v>
      </c>
      <c r="E177" s="87" t="b">
        <v>0</v>
      </c>
      <c r="F177" s="87" t="b">
        <v>0</v>
      </c>
      <c r="G177" s="87" t="b">
        <v>0</v>
      </c>
    </row>
    <row r="178" spans="1:7" ht="15">
      <c r="A178" s="87" t="s">
        <v>681</v>
      </c>
      <c r="B178" s="87">
        <v>3</v>
      </c>
      <c r="C178" s="131">
        <v>0.002264974498490584</v>
      </c>
      <c r="D178" s="87" t="s">
        <v>780</v>
      </c>
      <c r="E178" s="87" t="b">
        <v>0</v>
      </c>
      <c r="F178" s="87" t="b">
        <v>0</v>
      </c>
      <c r="G178" s="87" t="b">
        <v>0</v>
      </c>
    </row>
    <row r="179" spans="1:7" ht="15">
      <c r="A179" s="87" t="s">
        <v>775</v>
      </c>
      <c r="B179" s="87">
        <v>3</v>
      </c>
      <c r="C179" s="131">
        <v>0.002264974498490584</v>
      </c>
      <c r="D179" s="87" t="s">
        <v>780</v>
      </c>
      <c r="E179" s="87" t="b">
        <v>0</v>
      </c>
      <c r="F179" s="87" t="b">
        <v>0</v>
      </c>
      <c r="G179" s="87" t="b">
        <v>0</v>
      </c>
    </row>
    <row r="180" spans="1:7" ht="15">
      <c r="A180" s="87" t="s">
        <v>696</v>
      </c>
      <c r="B180" s="87">
        <v>2</v>
      </c>
      <c r="C180" s="131">
        <v>0.001681277998075125</v>
      </c>
      <c r="D180" s="87" t="s">
        <v>780</v>
      </c>
      <c r="E180" s="87" t="b">
        <v>0</v>
      </c>
      <c r="F180" s="87" t="b">
        <v>0</v>
      </c>
      <c r="G180" s="87" t="b">
        <v>0</v>
      </c>
    </row>
    <row r="181" spans="1:7" ht="15">
      <c r="A181" s="87" t="s">
        <v>1264</v>
      </c>
      <c r="B181" s="87">
        <v>2</v>
      </c>
      <c r="C181" s="131">
        <v>0.001681277998075125</v>
      </c>
      <c r="D181" s="87" t="s">
        <v>780</v>
      </c>
      <c r="E181" s="87" t="b">
        <v>0</v>
      </c>
      <c r="F181" s="87" t="b">
        <v>0</v>
      </c>
      <c r="G181" s="87" t="b">
        <v>0</v>
      </c>
    </row>
    <row r="182" spans="1:7" ht="15">
      <c r="A182" s="87" t="s">
        <v>1994</v>
      </c>
      <c r="B182" s="87">
        <v>2</v>
      </c>
      <c r="C182" s="131">
        <v>0.001681277998075125</v>
      </c>
      <c r="D182" s="87" t="s">
        <v>780</v>
      </c>
      <c r="E182" s="87" t="b">
        <v>0</v>
      </c>
      <c r="F182" s="87" t="b">
        <v>0</v>
      </c>
      <c r="G182" s="87" t="b">
        <v>0</v>
      </c>
    </row>
    <row r="183" spans="1:7" ht="15">
      <c r="A183" s="87" t="s">
        <v>549</v>
      </c>
      <c r="B183" s="87">
        <v>2</v>
      </c>
      <c r="C183" s="131">
        <v>0.001681277998075125</v>
      </c>
      <c r="D183" s="87" t="s">
        <v>780</v>
      </c>
      <c r="E183" s="87" t="b">
        <v>1</v>
      </c>
      <c r="F183" s="87" t="b">
        <v>0</v>
      </c>
      <c r="G183" s="87" t="b">
        <v>0</v>
      </c>
    </row>
    <row r="184" spans="1:7" ht="15">
      <c r="A184" s="87" t="s">
        <v>1995</v>
      </c>
      <c r="B184" s="87">
        <v>2</v>
      </c>
      <c r="C184" s="131">
        <v>0.001681277998075125</v>
      </c>
      <c r="D184" s="87" t="s">
        <v>780</v>
      </c>
      <c r="E184" s="87" t="b">
        <v>0</v>
      </c>
      <c r="F184" s="87" t="b">
        <v>0</v>
      </c>
      <c r="G184" s="87" t="b">
        <v>0</v>
      </c>
    </row>
    <row r="185" spans="1:7" ht="15">
      <c r="A185" s="87" t="s">
        <v>1996</v>
      </c>
      <c r="B185" s="87">
        <v>2</v>
      </c>
      <c r="C185" s="131">
        <v>0.001681277998075125</v>
      </c>
      <c r="D185" s="87" t="s">
        <v>780</v>
      </c>
      <c r="E185" s="87" t="b">
        <v>0</v>
      </c>
      <c r="F185" s="87" t="b">
        <v>0</v>
      </c>
      <c r="G185" s="87" t="b">
        <v>0</v>
      </c>
    </row>
    <row r="186" spans="1:7" ht="15">
      <c r="A186" s="87" t="s">
        <v>750</v>
      </c>
      <c r="B186" s="87">
        <v>2</v>
      </c>
      <c r="C186" s="131">
        <v>0.001681277998075125</v>
      </c>
      <c r="D186" s="87" t="s">
        <v>780</v>
      </c>
      <c r="E186" s="87" t="b">
        <v>0</v>
      </c>
      <c r="F186" s="87" t="b">
        <v>0</v>
      </c>
      <c r="G186" s="87" t="b">
        <v>0</v>
      </c>
    </row>
    <row r="187" spans="1:7" ht="15">
      <c r="A187" s="87" t="s">
        <v>1997</v>
      </c>
      <c r="B187" s="87">
        <v>2</v>
      </c>
      <c r="C187" s="131">
        <v>0.001681277998075125</v>
      </c>
      <c r="D187" s="87" t="s">
        <v>780</v>
      </c>
      <c r="E187" s="87" t="b">
        <v>0</v>
      </c>
      <c r="F187" s="87" t="b">
        <v>0</v>
      </c>
      <c r="G187" s="87" t="b">
        <v>0</v>
      </c>
    </row>
    <row r="188" spans="1:7" ht="15">
      <c r="A188" s="87" t="s">
        <v>751</v>
      </c>
      <c r="B188" s="87">
        <v>2</v>
      </c>
      <c r="C188" s="131">
        <v>0.001681277998075125</v>
      </c>
      <c r="D188" s="87" t="s">
        <v>780</v>
      </c>
      <c r="E188" s="87" t="b">
        <v>0</v>
      </c>
      <c r="F188" s="87" t="b">
        <v>0</v>
      </c>
      <c r="G188" s="87" t="b">
        <v>0</v>
      </c>
    </row>
    <row r="189" spans="1:7" ht="15">
      <c r="A189" s="87" t="s">
        <v>562</v>
      </c>
      <c r="B189" s="87">
        <v>2</v>
      </c>
      <c r="C189" s="131">
        <v>0.001681277998075125</v>
      </c>
      <c r="D189" s="87" t="s">
        <v>780</v>
      </c>
      <c r="E189" s="87" t="b">
        <v>0</v>
      </c>
      <c r="F189" s="87" t="b">
        <v>0</v>
      </c>
      <c r="G189" s="87" t="b">
        <v>0</v>
      </c>
    </row>
    <row r="190" spans="1:7" ht="15">
      <c r="A190" s="87" t="s">
        <v>737</v>
      </c>
      <c r="B190" s="87">
        <v>2</v>
      </c>
      <c r="C190" s="131">
        <v>0.001681277998075125</v>
      </c>
      <c r="D190" s="87" t="s">
        <v>780</v>
      </c>
      <c r="E190" s="87" t="b">
        <v>0</v>
      </c>
      <c r="F190" s="87" t="b">
        <v>0</v>
      </c>
      <c r="G190" s="87" t="b">
        <v>0</v>
      </c>
    </row>
    <row r="191" spans="1:7" ht="15">
      <c r="A191" s="87" t="s">
        <v>650</v>
      </c>
      <c r="B191" s="87">
        <v>2</v>
      </c>
      <c r="C191" s="131">
        <v>0.001681277998075125</v>
      </c>
      <c r="D191" s="87" t="s">
        <v>780</v>
      </c>
      <c r="E191" s="87" t="b">
        <v>0</v>
      </c>
      <c r="F191" s="87" t="b">
        <v>0</v>
      </c>
      <c r="G191" s="87" t="b">
        <v>0</v>
      </c>
    </row>
    <row r="192" spans="1:7" ht="15">
      <c r="A192" s="87" t="s">
        <v>1998</v>
      </c>
      <c r="B192" s="87">
        <v>2</v>
      </c>
      <c r="C192" s="131">
        <v>0.001681277998075125</v>
      </c>
      <c r="D192" s="87" t="s">
        <v>780</v>
      </c>
      <c r="E192" s="87" t="b">
        <v>0</v>
      </c>
      <c r="F192" s="87" t="b">
        <v>0</v>
      </c>
      <c r="G192" s="87" t="b">
        <v>0</v>
      </c>
    </row>
    <row r="193" spans="1:7" ht="15">
      <c r="A193" s="87" t="s">
        <v>1999</v>
      </c>
      <c r="B193" s="87">
        <v>2</v>
      </c>
      <c r="C193" s="131">
        <v>0.001681277998075125</v>
      </c>
      <c r="D193" s="87" t="s">
        <v>780</v>
      </c>
      <c r="E193" s="87" t="b">
        <v>0</v>
      </c>
      <c r="F193" s="87" t="b">
        <v>0</v>
      </c>
      <c r="G193" s="87" t="b">
        <v>0</v>
      </c>
    </row>
    <row r="194" spans="1:7" ht="15">
      <c r="A194" s="87" t="s">
        <v>2000</v>
      </c>
      <c r="B194" s="87">
        <v>2</v>
      </c>
      <c r="C194" s="131">
        <v>0.001681277998075125</v>
      </c>
      <c r="D194" s="87" t="s">
        <v>780</v>
      </c>
      <c r="E194" s="87" t="b">
        <v>0</v>
      </c>
      <c r="F194" s="87" t="b">
        <v>0</v>
      </c>
      <c r="G194" s="87" t="b">
        <v>0</v>
      </c>
    </row>
    <row r="195" spans="1:7" ht="15">
      <c r="A195" s="87" t="s">
        <v>667</v>
      </c>
      <c r="B195" s="87">
        <v>2</v>
      </c>
      <c r="C195" s="131">
        <v>0.001681277998075125</v>
      </c>
      <c r="D195" s="87" t="s">
        <v>780</v>
      </c>
      <c r="E195" s="87" t="b">
        <v>0</v>
      </c>
      <c r="F195" s="87" t="b">
        <v>0</v>
      </c>
      <c r="G195" s="87" t="b">
        <v>0</v>
      </c>
    </row>
    <row r="196" spans="1:7" ht="15">
      <c r="A196" s="87" t="s">
        <v>2001</v>
      </c>
      <c r="B196" s="87">
        <v>2</v>
      </c>
      <c r="C196" s="131">
        <v>0.001681277998075125</v>
      </c>
      <c r="D196" s="87" t="s">
        <v>780</v>
      </c>
      <c r="E196" s="87" t="b">
        <v>0</v>
      </c>
      <c r="F196" s="87" t="b">
        <v>0</v>
      </c>
      <c r="G196" s="87" t="b">
        <v>0</v>
      </c>
    </row>
    <row r="197" spans="1:7" ht="15">
      <c r="A197" s="87" t="s">
        <v>607</v>
      </c>
      <c r="B197" s="87">
        <v>2</v>
      </c>
      <c r="C197" s="131">
        <v>0.001681277998075125</v>
      </c>
      <c r="D197" s="87" t="s">
        <v>780</v>
      </c>
      <c r="E197" s="87" t="b">
        <v>0</v>
      </c>
      <c r="F197" s="87" t="b">
        <v>0</v>
      </c>
      <c r="G197" s="87" t="b">
        <v>0</v>
      </c>
    </row>
    <row r="198" spans="1:7" ht="15">
      <c r="A198" s="87" t="s">
        <v>1232</v>
      </c>
      <c r="B198" s="87">
        <v>2</v>
      </c>
      <c r="C198" s="131">
        <v>0.001681277998075125</v>
      </c>
      <c r="D198" s="87" t="s">
        <v>780</v>
      </c>
      <c r="E198" s="87" t="b">
        <v>0</v>
      </c>
      <c r="F198" s="87" t="b">
        <v>0</v>
      </c>
      <c r="G198" s="87" t="b">
        <v>0</v>
      </c>
    </row>
    <row r="199" spans="1:7" ht="15">
      <c r="A199" s="87" t="s">
        <v>745</v>
      </c>
      <c r="B199" s="87">
        <v>2</v>
      </c>
      <c r="C199" s="131">
        <v>0.001681277998075125</v>
      </c>
      <c r="D199" s="87" t="s">
        <v>780</v>
      </c>
      <c r="E199" s="87" t="b">
        <v>0</v>
      </c>
      <c r="F199" s="87" t="b">
        <v>0</v>
      </c>
      <c r="G199" s="87" t="b">
        <v>0</v>
      </c>
    </row>
    <row r="200" spans="1:7" ht="15">
      <c r="A200" s="87" t="s">
        <v>2002</v>
      </c>
      <c r="B200" s="87">
        <v>2</v>
      </c>
      <c r="C200" s="131">
        <v>0.001681277998075125</v>
      </c>
      <c r="D200" s="87" t="s">
        <v>780</v>
      </c>
      <c r="E200" s="87" t="b">
        <v>0</v>
      </c>
      <c r="F200" s="87" t="b">
        <v>0</v>
      </c>
      <c r="G200" s="87" t="b">
        <v>0</v>
      </c>
    </row>
    <row r="201" spans="1:7" ht="15">
      <c r="A201" s="87" t="s">
        <v>743</v>
      </c>
      <c r="B201" s="87">
        <v>2</v>
      </c>
      <c r="C201" s="131">
        <v>0.001681277998075125</v>
      </c>
      <c r="D201" s="87" t="s">
        <v>780</v>
      </c>
      <c r="E201" s="87" t="b">
        <v>0</v>
      </c>
      <c r="F201" s="87" t="b">
        <v>0</v>
      </c>
      <c r="G201" s="87" t="b">
        <v>0</v>
      </c>
    </row>
    <row r="202" spans="1:7" ht="15">
      <c r="A202" s="87" t="s">
        <v>555</v>
      </c>
      <c r="B202" s="87">
        <v>2</v>
      </c>
      <c r="C202" s="131">
        <v>0.001681277998075125</v>
      </c>
      <c r="D202" s="87" t="s">
        <v>780</v>
      </c>
      <c r="E202" s="87" t="b">
        <v>0</v>
      </c>
      <c r="F202" s="87" t="b">
        <v>0</v>
      </c>
      <c r="G202" s="87" t="b">
        <v>0</v>
      </c>
    </row>
    <row r="203" spans="1:7" ht="15">
      <c r="A203" s="87" t="s">
        <v>753</v>
      </c>
      <c r="B203" s="87">
        <v>2</v>
      </c>
      <c r="C203" s="131">
        <v>0.001681277998075125</v>
      </c>
      <c r="D203" s="87" t="s">
        <v>780</v>
      </c>
      <c r="E203" s="87" t="b">
        <v>0</v>
      </c>
      <c r="F203" s="87" t="b">
        <v>0</v>
      </c>
      <c r="G203" s="87" t="b">
        <v>0</v>
      </c>
    </row>
    <row r="204" spans="1:7" ht="15">
      <c r="A204" s="87" t="s">
        <v>2003</v>
      </c>
      <c r="B204" s="87">
        <v>2</v>
      </c>
      <c r="C204" s="131">
        <v>0.001681277998075125</v>
      </c>
      <c r="D204" s="87" t="s">
        <v>780</v>
      </c>
      <c r="E204" s="87" t="b">
        <v>0</v>
      </c>
      <c r="F204" s="87" t="b">
        <v>0</v>
      </c>
      <c r="G204" s="87" t="b">
        <v>0</v>
      </c>
    </row>
    <row r="205" spans="1:7" ht="15">
      <c r="A205" s="87" t="s">
        <v>652</v>
      </c>
      <c r="B205" s="87">
        <v>2</v>
      </c>
      <c r="C205" s="131">
        <v>0.001681277998075125</v>
      </c>
      <c r="D205" s="87" t="s">
        <v>780</v>
      </c>
      <c r="E205" s="87" t="b">
        <v>0</v>
      </c>
      <c r="F205" s="87" t="b">
        <v>0</v>
      </c>
      <c r="G205" s="87" t="b">
        <v>0</v>
      </c>
    </row>
    <row r="206" spans="1:7" ht="15">
      <c r="A206" s="87" t="s">
        <v>2004</v>
      </c>
      <c r="B206" s="87">
        <v>2</v>
      </c>
      <c r="C206" s="131">
        <v>0.001681277998075125</v>
      </c>
      <c r="D206" s="87" t="s">
        <v>780</v>
      </c>
      <c r="E206" s="87" t="b">
        <v>0</v>
      </c>
      <c r="F206" s="87" t="b">
        <v>0</v>
      </c>
      <c r="G206" s="87" t="b">
        <v>0</v>
      </c>
    </row>
    <row r="207" spans="1:7" ht="15">
      <c r="A207" s="87" t="s">
        <v>686</v>
      </c>
      <c r="B207" s="87">
        <v>2</v>
      </c>
      <c r="C207" s="131">
        <v>0.001681277998075125</v>
      </c>
      <c r="D207" s="87" t="s">
        <v>780</v>
      </c>
      <c r="E207" s="87" t="b">
        <v>0</v>
      </c>
      <c r="F207" s="87" t="b">
        <v>0</v>
      </c>
      <c r="G207" s="87" t="b">
        <v>0</v>
      </c>
    </row>
    <row r="208" spans="1:7" ht="15">
      <c r="A208" s="87" t="s">
        <v>609</v>
      </c>
      <c r="B208" s="87">
        <v>2</v>
      </c>
      <c r="C208" s="131">
        <v>0.001681277998075125</v>
      </c>
      <c r="D208" s="87" t="s">
        <v>780</v>
      </c>
      <c r="E208" s="87" t="b">
        <v>0</v>
      </c>
      <c r="F208" s="87" t="b">
        <v>0</v>
      </c>
      <c r="G208" s="87" t="b">
        <v>0</v>
      </c>
    </row>
    <row r="209" spans="1:7" ht="15">
      <c r="A209" s="87" t="s">
        <v>735</v>
      </c>
      <c r="B209" s="87">
        <v>2</v>
      </c>
      <c r="C209" s="131">
        <v>0.001681277998075125</v>
      </c>
      <c r="D209" s="87" t="s">
        <v>780</v>
      </c>
      <c r="E209" s="87" t="b">
        <v>0</v>
      </c>
      <c r="F209" s="87" t="b">
        <v>0</v>
      </c>
      <c r="G209" s="87" t="b">
        <v>0</v>
      </c>
    </row>
    <row r="210" spans="1:7" ht="15">
      <c r="A210" s="87" t="s">
        <v>2005</v>
      </c>
      <c r="B210" s="87">
        <v>2</v>
      </c>
      <c r="C210" s="131">
        <v>0.001681277998075125</v>
      </c>
      <c r="D210" s="87" t="s">
        <v>780</v>
      </c>
      <c r="E210" s="87" t="b">
        <v>0</v>
      </c>
      <c r="F210" s="87" t="b">
        <v>0</v>
      </c>
      <c r="G210" s="87" t="b">
        <v>0</v>
      </c>
    </row>
    <row r="211" spans="1:7" ht="15">
      <c r="A211" s="87" t="s">
        <v>2006</v>
      </c>
      <c r="B211" s="87">
        <v>2</v>
      </c>
      <c r="C211" s="131">
        <v>0.001681277998075125</v>
      </c>
      <c r="D211" s="87" t="s">
        <v>780</v>
      </c>
      <c r="E211" s="87" t="b">
        <v>0</v>
      </c>
      <c r="F211" s="87" t="b">
        <v>0</v>
      </c>
      <c r="G211" s="87" t="b">
        <v>0</v>
      </c>
    </row>
    <row r="212" spans="1:7" ht="15">
      <c r="A212" s="87" t="s">
        <v>2007</v>
      </c>
      <c r="B212" s="87">
        <v>2</v>
      </c>
      <c r="C212" s="131">
        <v>0.001681277998075125</v>
      </c>
      <c r="D212" s="87" t="s">
        <v>780</v>
      </c>
      <c r="E212" s="87" t="b">
        <v>0</v>
      </c>
      <c r="F212" s="87" t="b">
        <v>0</v>
      </c>
      <c r="G212" s="87" t="b">
        <v>0</v>
      </c>
    </row>
    <row r="213" spans="1:7" ht="15">
      <c r="A213" s="87" t="s">
        <v>626</v>
      </c>
      <c r="B213" s="87">
        <v>2</v>
      </c>
      <c r="C213" s="131">
        <v>0.001681277998075125</v>
      </c>
      <c r="D213" s="87" t="s">
        <v>780</v>
      </c>
      <c r="E213" s="87" t="b">
        <v>0</v>
      </c>
      <c r="F213" s="87" t="b">
        <v>0</v>
      </c>
      <c r="G213" s="87" t="b">
        <v>0</v>
      </c>
    </row>
    <row r="214" spans="1:7" ht="15">
      <c r="A214" s="87" t="s">
        <v>637</v>
      </c>
      <c r="B214" s="87">
        <v>2</v>
      </c>
      <c r="C214" s="131">
        <v>0.001681277998075125</v>
      </c>
      <c r="D214" s="87" t="s">
        <v>780</v>
      </c>
      <c r="E214" s="87" t="b">
        <v>0</v>
      </c>
      <c r="F214" s="87" t="b">
        <v>0</v>
      </c>
      <c r="G214" s="87" t="b">
        <v>0</v>
      </c>
    </row>
    <row r="215" spans="1:7" ht="15">
      <c r="A215" s="87" t="s">
        <v>1258</v>
      </c>
      <c r="B215" s="87">
        <v>2</v>
      </c>
      <c r="C215" s="131">
        <v>0.001681277998075125</v>
      </c>
      <c r="D215" s="87" t="s">
        <v>780</v>
      </c>
      <c r="E215" s="87" t="b">
        <v>0</v>
      </c>
      <c r="F215" s="87" t="b">
        <v>0</v>
      </c>
      <c r="G215" s="87" t="b">
        <v>0</v>
      </c>
    </row>
    <row r="216" spans="1:7" ht="15">
      <c r="A216" s="87" t="s">
        <v>636</v>
      </c>
      <c r="B216" s="87">
        <v>2</v>
      </c>
      <c r="C216" s="131">
        <v>0.001681277998075125</v>
      </c>
      <c r="D216" s="87" t="s">
        <v>780</v>
      </c>
      <c r="E216" s="87" t="b">
        <v>0</v>
      </c>
      <c r="F216" s="87" t="b">
        <v>0</v>
      </c>
      <c r="G216" s="87" t="b">
        <v>0</v>
      </c>
    </row>
    <row r="217" spans="1:7" ht="15">
      <c r="A217" s="87" t="s">
        <v>2008</v>
      </c>
      <c r="B217" s="87">
        <v>2</v>
      </c>
      <c r="C217" s="131">
        <v>0.001681277998075125</v>
      </c>
      <c r="D217" s="87" t="s">
        <v>780</v>
      </c>
      <c r="E217" s="87" t="b">
        <v>0</v>
      </c>
      <c r="F217" s="87" t="b">
        <v>0</v>
      </c>
      <c r="G217" s="87" t="b">
        <v>0</v>
      </c>
    </row>
    <row r="218" spans="1:7" ht="15">
      <c r="A218" s="87" t="s">
        <v>646</v>
      </c>
      <c r="B218" s="87">
        <v>2</v>
      </c>
      <c r="C218" s="131">
        <v>0.001681277998075125</v>
      </c>
      <c r="D218" s="87" t="s">
        <v>780</v>
      </c>
      <c r="E218" s="87" t="b">
        <v>0</v>
      </c>
      <c r="F218" s="87" t="b">
        <v>0</v>
      </c>
      <c r="G218" s="87" t="b">
        <v>0</v>
      </c>
    </row>
    <row r="219" spans="1:7" ht="15">
      <c r="A219" s="87" t="s">
        <v>619</v>
      </c>
      <c r="B219" s="87">
        <v>2</v>
      </c>
      <c r="C219" s="131">
        <v>0.001681277998075125</v>
      </c>
      <c r="D219" s="87" t="s">
        <v>780</v>
      </c>
      <c r="E219" s="87" t="b">
        <v>0</v>
      </c>
      <c r="F219" s="87" t="b">
        <v>0</v>
      </c>
      <c r="G219" s="87" t="b">
        <v>0</v>
      </c>
    </row>
    <row r="220" spans="1:7" ht="15">
      <c r="A220" s="87" t="s">
        <v>2009</v>
      </c>
      <c r="B220" s="87">
        <v>2</v>
      </c>
      <c r="C220" s="131">
        <v>0.001681277998075125</v>
      </c>
      <c r="D220" s="87" t="s">
        <v>780</v>
      </c>
      <c r="E220" s="87" t="b">
        <v>0</v>
      </c>
      <c r="F220" s="87" t="b">
        <v>0</v>
      </c>
      <c r="G220" s="87" t="b">
        <v>0</v>
      </c>
    </row>
    <row r="221" spans="1:7" ht="15">
      <c r="A221" s="87" t="s">
        <v>551</v>
      </c>
      <c r="B221" s="87">
        <v>2</v>
      </c>
      <c r="C221" s="131">
        <v>0.0019741087331568187</v>
      </c>
      <c r="D221" s="87" t="s">
        <v>780</v>
      </c>
      <c r="E221" s="87" t="b">
        <v>0</v>
      </c>
      <c r="F221" s="87" t="b">
        <v>0</v>
      </c>
      <c r="G221" s="87" t="b">
        <v>0</v>
      </c>
    </row>
    <row r="222" spans="1:7" ht="15">
      <c r="A222" s="87" t="s">
        <v>2010</v>
      </c>
      <c r="B222" s="87">
        <v>2</v>
      </c>
      <c r="C222" s="131">
        <v>0.001681277998075125</v>
      </c>
      <c r="D222" s="87" t="s">
        <v>780</v>
      </c>
      <c r="E222" s="87" t="b">
        <v>0</v>
      </c>
      <c r="F222" s="87" t="b">
        <v>0</v>
      </c>
      <c r="G222" s="87" t="b">
        <v>0</v>
      </c>
    </row>
    <row r="223" spans="1:7" ht="15">
      <c r="A223" s="87" t="s">
        <v>749</v>
      </c>
      <c r="B223" s="87">
        <v>2</v>
      </c>
      <c r="C223" s="131">
        <v>0.001681277998075125</v>
      </c>
      <c r="D223" s="87" t="s">
        <v>780</v>
      </c>
      <c r="E223" s="87" t="b">
        <v>0</v>
      </c>
      <c r="F223" s="87" t="b">
        <v>0</v>
      </c>
      <c r="G223" s="87" t="b">
        <v>0</v>
      </c>
    </row>
    <row r="224" spans="1:7" ht="15">
      <c r="A224" s="87" t="s">
        <v>608</v>
      </c>
      <c r="B224" s="87">
        <v>2</v>
      </c>
      <c r="C224" s="131">
        <v>0.001681277998075125</v>
      </c>
      <c r="D224" s="87" t="s">
        <v>780</v>
      </c>
      <c r="E224" s="87" t="b">
        <v>0</v>
      </c>
      <c r="F224" s="87" t="b">
        <v>0</v>
      </c>
      <c r="G224" s="87" t="b">
        <v>0</v>
      </c>
    </row>
    <row r="225" spans="1:7" ht="15">
      <c r="A225" s="87" t="s">
        <v>678</v>
      </c>
      <c r="B225" s="87">
        <v>2</v>
      </c>
      <c r="C225" s="131">
        <v>0.001681277998075125</v>
      </c>
      <c r="D225" s="87" t="s">
        <v>780</v>
      </c>
      <c r="E225" s="87" t="b">
        <v>0</v>
      </c>
      <c r="F225" s="87" t="b">
        <v>0</v>
      </c>
      <c r="G225" s="87" t="b">
        <v>0</v>
      </c>
    </row>
    <row r="226" spans="1:7" ht="15">
      <c r="A226" s="87" t="s">
        <v>2011</v>
      </c>
      <c r="B226" s="87">
        <v>2</v>
      </c>
      <c r="C226" s="131">
        <v>0.001681277998075125</v>
      </c>
      <c r="D226" s="87" t="s">
        <v>780</v>
      </c>
      <c r="E226" s="87" t="b">
        <v>0</v>
      </c>
      <c r="F226" s="87" t="b">
        <v>0</v>
      </c>
      <c r="G226" s="87" t="b">
        <v>0</v>
      </c>
    </row>
    <row r="227" spans="1:7" ht="15">
      <c r="A227" s="87" t="s">
        <v>741</v>
      </c>
      <c r="B227" s="87">
        <v>2</v>
      </c>
      <c r="C227" s="131">
        <v>0.001681277998075125</v>
      </c>
      <c r="D227" s="87" t="s">
        <v>780</v>
      </c>
      <c r="E227" s="87" t="b">
        <v>0</v>
      </c>
      <c r="F227" s="87" t="b">
        <v>0</v>
      </c>
      <c r="G227" s="87" t="b">
        <v>0</v>
      </c>
    </row>
    <row r="228" spans="1:7" ht="15">
      <c r="A228" s="87" t="s">
        <v>2012</v>
      </c>
      <c r="B228" s="87">
        <v>2</v>
      </c>
      <c r="C228" s="131">
        <v>0.001681277998075125</v>
      </c>
      <c r="D228" s="87" t="s">
        <v>780</v>
      </c>
      <c r="E228" s="87" t="b">
        <v>0</v>
      </c>
      <c r="F228" s="87" t="b">
        <v>0</v>
      </c>
      <c r="G228" s="87" t="b">
        <v>0</v>
      </c>
    </row>
    <row r="229" spans="1:7" ht="15">
      <c r="A229" s="87" t="s">
        <v>2013</v>
      </c>
      <c r="B229" s="87">
        <v>2</v>
      </c>
      <c r="C229" s="131">
        <v>0.001681277998075125</v>
      </c>
      <c r="D229" s="87" t="s">
        <v>780</v>
      </c>
      <c r="E229" s="87" t="b">
        <v>0</v>
      </c>
      <c r="F229" s="87" t="b">
        <v>0</v>
      </c>
      <c r="G229" s="87" t="b">
        <v>0</v>
      </c>
    </row>
    <row r="230" spans="1:7" ht="15">
      <c r="A230" s="87" t="s">
        <v>1244</v>
      </c>
      <c r="B230" s="87">
        <v>2</v>
      </c>
      <c r="C230" s="131">
        <v>0.001681277998075125</v>
      </c>
      <c r="D230" s="87" t="s">
        <v>780</v>
      </c>
      <c r="E230" s="87" t="b">
        <v>0</v>
      </c>
      <c r="F230" s="87" t="b">
        <v>0</v>
      </c>
      <c r="G230" s="87" t="b">
        <v>0</v>
      </c>
    </row>
    <row r="231" spans="1:7" ht="15">
      <c r="A231" s="87" t="s">
        <v>670</v>
      </c>
      <c r="B231" s="87">
        <v>2</v>
      </c>
      <c r="C231" s="131">
        <v>0.001681277998075125</v>
      </c>
      <c r="D231" s="87" t="s">
        <v>780</v>
      </c>
      <c r="E231" s="87" t="b">
        <v>0</v>
      </c>
      <c r="F231" s="87" t="b">
        <v>0</v>
      </c>
      <c r="G231" s="87" t="b">
        <v>0</v>
      </c>
    </row>
    <row r="232" spans="1:7" ht="15">
      <c r="A232" s="87" t="s">
        <v>701</v>
      </c>
      <c r="B232" s="87">
        <v>2</v>
      </c>
      <c r="C232" s="131">
        <v>0.001681277998075125</v>
      </c>
      <c r="D232" s="87" t="s">
        <v>780</v>
      </c>
      <c r="E232" s="87" t="b">
        <v>0</v>
      </c>
      <c r="F232" s="87" t="b">
        <v>0</v>
      </c>
      <c r="G232" s="87" t="b">
        <v>0</v>
      </c>
    </row>
    <row r="233" spans="1:7" ht="15">
      <c r="A233" s="87" t="s">
        <v>715</v>
      </c>
      <c r="B233" s="87">
        <v>2</v>
      </c>
      <c r="C233" s="131">
        <v>0.001681277998075125</v>
      </c>
      <c r="D233" s="87" t="s">
        <v>780</v>
      </c>
      <c r="E233" s="87" t="b">
        <v>1</v>
      </c>
      <c r="F233" s="87" t="b">
        <v>0</v>
      </c>
      <c r="G233" s="87" t="b">
        <v>0</v>
      </c>
    </row>
    <row r="234" spans="1:7" ht="15">
      <c r="A234" s="87" t="s">
        <v>627</v>
      </c>
      <c r="B234" s="87">
        <v>2</v>
      </c>
      <c r="C234" s="131">
        <v>0.001681277998075125</v>
      </c>
      <c r="D234" s="87" t="s">
        <v>780</v>
      </c>
      <c r="E234" s="87" t="b">
        <v>0</v>
      </c>
      <c r="F234" s="87" t="b">
        <v>0</v>
      </c>
      <c r="G234" s="87" t="b">
        <v>0</v>
      </c>
    </row>
    <row r="235" spans="1:7" ht="15">
      <c r="A235" s="87" t="s">
        <v>2014</v>
      </c>
      <c r="B235" s="87">
        <v>2</v>
      </c>
      <c r="C235" s="131">
        <v>0.001681277998075125</v>
      </c>
      <c r="D235" s="87" t="s">
        <v>780</v>
      </c>
      <c r="E235" s="87" t="b">
        <v>0</v>
      </c>
      <c r="F235" s="87" t="b">
        <v>0</v>
      </c>
      <c r="G235" s="87" t="b">
        <v>0</v>
      </c>
    </row>
    <row r="236" spans="1:7" ht="15">
      <c r="A236" s="87" t="s">
        <v>2015</v>
      </c>
      <c r="B236" s="87">
        <v>2</v>
      </c>
      <c r="C236" s="131">
        <v>0.001681277998075125</v>
      </c>
      <c r="D236" s="87" t="s">
        <v>780</v>
      </c>
      <c r="E236" s="87" t="b">
        <v>0</v>
      </c>
      <c r="F236" s="87" t="b">
        <v>0</v>
      </c>
      <c r="G236" s="87" t="b">
        <v>0</v>
      </c>
    </row>
    <row r="237" spans="1:7" ht="15">
      <c r="A237" s="87" t="s">
        <v>769</v>
      </c>
      <c r="B237" s="87">
        <v>2</v>
      </c>
      <c r="C237" s="131">
        <v>0.0019741087331568187</v>
      </c>
      <c r="D237" s="87" t="s">
        <v>780</v>
      </c>
      <c r="E237" s="87" t="b">
        <v>0</v>
      </c>
      <c r="F237" s="87" t="b">
        <v>0</v>
      </c>
      <c r="G237" s="87" t="b">
        <v>0</v>
      </c>
    </row>
    <row r="238" spans="1:7" ht="15">
      <c r="A238" s="87" t="s">
        <v>759</v>
      </c>
      <c r="B238" s="87">
        <v>2</v>
      </c>
      <c r="C238" s="131">
        <v>0.001681277998075125</v>
      </c>
      <c r="D238" s="87" t="s">
        <v>780</v>
      </c>
      <c r="E238" s="87" t="b">
        <v>0</v>
      </c>
      <c r="F238" s="87" t="b">
        <v>0</v>
      </c>
      <c r="G238" s="87" t="b">
        <v>0</v>
      </c>
    </row>
    <row r="239" spans="1:7" ht="15">
      <c r="A239" s="87" t="s">
        <v>2016</v>
      </c>
      <c r="B239" s="87">
        <v>2</v>
      </c>
      <c r="C239" s="131">
        <v>0.001681277998075125</v>
      </c>
      <c r="D239" s="87" t="s">
        <v>780</v>
      </c>
      <c r="E239" s="87" t="b">
        <v>0</v>
      </c>
      <c r="F239" s="87" t="b">
        <v>0</v>
      </c>
      <c r="G239" s="87" t="b">
        <v>0</v>
      </c>
    </row>
    <row r="240" spans="1:7" ht="15">
      <c r="A240" s="87" t="s">
        <v>2017</v>
      </c>
      <c r="B240" s="87">
        <v>2</v>
      </c>
      <c r="C240" s="131">
        <v>0.001681277998075125</v>
      </c>
      <c r="D240" s="87" t="s">
        <v>780</v>
      </c>
      <c r="E240" s="87" t="b">
        <v>1</v>
      </c>
      <c r="F240" s="87" t="b">
        <v>0</v>
      </c>
      <c r="G240" s="87" t="b">
        <v>0</v>
      </c>
    </row>
    <row r="241" spans="1:7" ht="15">
      <c r="A241" s="87" t="s">
        <v>689</v>
      </c>
      <c r="B241" s="87">
        <v>2</v>
      </c>
      <c r="C241" s="131">
        <v>0.001681277998075125</v>
      </c>
      <c r="D241" s="87" t="s">
        <v>780</v>
      </c>
      <c r="E241" s="87" t="b">
        <v>0</v>
      </c>
      <c r="F241" s="87" t="b">
        <v>0</v>
      </c>
      <c r="G241" s="87" t="b">
        <v>0</v>
      </c>
    </row>
    <row r="242" spans="1:7" ht="15">
      <c r="A242" s="87" t="s">
        <v>2018</v>
      </c>
      <c r="B242" s="87">
        <v>2</v>
      </c>
      <c r="C242" s="131">
        <v>0.001681277998075125</v>
      </c>
      <c r="D242" s="87" t="s">
        <v>780</v>
      </c>
      <c r="E242" s="87" t="b">
        <v>0</v>
      </c>
      <c r="F242" s="87" t="b">
        <v>0</v>
      </c>
      <c r="G242" s="87" t="b">
        <v>0</v>
      </c>
    </row>
    <row r="243" spans="1:7" ht="15">
      <c r="A243" s="87" t="s">
        <v>768</v>
      </c>
      <c r="B243" s="87">
        <v>2</v>
      </c>
      <c r="C243" s="131">
        <v>0.001681277998075125</v>
      </c>
      <c r="D243" s="87" t="s">
        <v>780</v>
      </c>
      <c r="E243" s="87" t="b">
        <v>0</v>
      </c>
      <c r="F243" s="87" t="b">
        <v>0</v>
      </c>
      <c r="G243" s="87" t="b">
        <v>0</v>
      </c>
    </row>
    <row r="244" spans="1:7" ht="15">
      <c r="A244" s="87" t="s">
        <v>2019</v>
      </c>
      <c r="B244" s="87">
        <v>2</v>
      </c>
      <c r="C244" s="131">
        <v>0.001681277998075125</v>
      </c>
      <c r="D244" s="87" t="s">
        <v>780</v>
      </c>
      <c r="E244" s="87" t="b">
        <v>1</v>
      </c>
      <c r="F244" s="87" t="b">
        <v>0</v>
      </c>
      <c r="G244" s="87" t="b">
        <v>0</v>
      </c>
    </row>
    <row r="245" spans="1:7" ht="15">
      <c r="A245" s="87" t="s">
        <v>697</v>
      </c>
      <c r="B245" s="87">
        <v>2</v>
      </c>
      <c r="C245" s="131">
        <v>0.001681277998075125</v>
      </c>
      <c r="D245" s="87" t="s">
        <v>780</v>
      </c>
      <c r="E245" s="87" t="b">
        <v>0</v>
      </c>
      <c r="F245" s="87" t="b">
        <v>1</v>
      </c>
      <c r="G245" s="87" t="b">
        <v>0</v>
      </c>
    </row>
    <row r="246" spans="1:7" ht="15">
      <c r="A246" s="87" t="s">
        <v>628</v>
      </c>
      <c r="B246" s="87">
        <v>2</v>
      </c>
      <c r="C246" s="131">
        <v>0.001681277998075125</v>
      </c>
      <c r="D246" s="87" t="s">
        <v>780</v>
      </c>
      <c r="E246" s="87" t="b">
        <v>0</v>
      </c>
      <c r="F246" s="87" t="b">
        <v>0</v>
      </c>
      <c r="G246" s="87" t="b">
        <v>0</v>
      </c>
    </row>
    <row r="247" spans="1:7" ht="15">
      <c r="A247" s="87" t="s">
        <v>732</v>
      </c>
      <c r="B247" s="87">
        <v>2</v>
      </c>
      <c r="C247" s="131">
        <v>0.001681277998075125</v>
      </c>
      <c r="D247" s="87" t="s">
        <v>780</v>
      </c>
      <c r="E247" s="87" t="b">
        <v>0</v>
      </c>
      <c r="F247" s="87" t="b">
        <v>0</v>
      </c>
      <c r="G247" s="87" t="b">
        <v>0</v>
      </c>
    </row>
    <row r="248" spans="1:7" ht="15">
      <c r="A248" s="87" t="s">
        <v>763</v>
      </c>
      <c r="B248" s="87">
        <v>2</v>
      </c>
      <c r="C248" s="131">
        <v>0.001681277998075125</v>
      </c>
      <c r="D248" s="87" t="s">
        <v>780</v>
      </c>
      <c r="E248" s="87" t="b">
        <v>0</v>
      </c>
      <c r="F248" s="87" t="b">
        <v>0</v>
      </c>
      <c r="G248" s="87" t="b">
        <v>0</v>
      </c>
    </row>
    <row r="249" spans="1:7" ht="15">
      <c r="A249" s="87" t="s">
        <v>675</v>
      </c>
      <c r="B249" s="87">
        <v>2</v>
      </c>
      <c r="C249" s="131">
        <v>0.001681277998075125</v>
      </c>
      <c r="D249" s="87" t="s">
        <v>780</v>
      </c>
      <c r="E249" s="87" t="b">
        <v>0</v>
      </c>
      <c r="F249" s="87" t="b">
        <v>0</v>
      </c>
      <c r="G249" s="87" t="b">
        <v>0</v>
      </c>
    </row>
    <row r="250" spans="1:7" ht="15">
      <c r="A250" s="87" t="s">
        <v>747</v>
      </c>
      <c r="B250" s="87">
        <v>2</v>
      </c>
      <c r="C250" s="131">
        <v>0.001681277998075125</v>
      </c>
      <c r="D250" s="87" t="s">
        <v>780</v>
      </c>
      <c r="E250" s="87" t="b">
        <v>0</v>
      </c>
      <c r="F250" s="87" t="b">
        <v>0</v>
      </c>
      <c r="G250" s="87" t="b">
        <v>0</v>
      </c>
    </row>
    <row r="251" spans="1:7" ht="15">
      <c r="A251" s="87" t="s">
        <v>720</v>
      </c>
      <c r="B251" s="87">
        <v>2</v>
      </c>
      <c r="C251" s="131">
        <v>0.0019741087331568187</v>
      </c>
      <c r="D251" s="87" t="s">
        <v>780</v>
      </c>
      <c r="E251" s="87" t="b">
        <v>0</v>
      </c>
      <c r="F251" s="87" t="b">
        <v>0</v>
      </c>
      <c r="G251" s="87" t="b">
        <v>0</v>
      </c>
    </row>
    <row r="252" spans="1:7" ht="15">
      <c r="A252" s="87" t="s">
        <v>722</v>
      </c>
      <c r="B252" s="87">
        <v>2</v>
      </c>
      <c r="C252" s="131">
        <v>0.001681277998075125</v>
      </c>
      <c r="D252" s="87" t="s">
        <v>780</v>
      </c>
      <c r="E252" s="87" t="b">
        <v>0</v>
      </c>
      <c r="F252" s="87" t="b">
        <v>0</v>
      </c>
      <c r="G252" s="87" t="b">
        <v>0</v>
      </c>
    </row>
    <row r="253" spans="1:7" ht="15">
      <c r="A253" s="87" t="s">
        <v>648</v>
      </c>
      <c r="B253" s="87">
        <v>2</v>
      </c>
      <c r="C253" s="131">
        <v>0.001681277998075125</v>
      </c>
      <c r="D253" s="87" t="s">
        <v>780</v>
      </c>
      <c r="E253" s="87" t="b">
        <v>0</v>
      </c>
      <c r="F253" s="87" t="b">
        <v>0</v>
      </c>
      <c r="G253" s="87" t="b">
        <v>0</v>
      </c>
    </row>
    <row r="254" spans="1:7" ht="15">
      <c r="A254" s="87" t="s">
        <v>723</v>
      </c>
      <c r="B254" s="87">
        <v>2</v>
      </c>
      <c r="C254" s="131">
        <v>0.001681277998075125</v>
      </c>
      <c r="D254" s="87" t="s">
        <v>780</v>
      </c>
      <c r="E254" s="87" t="b">
        <v>0</v>
      </c>
      <c r="F254" s="87" t="b">
        <v>0</v>
      </c>
      <c r="G254" s="87" t="b">
        <v>0</v>
      </c>
    </row>
    <row r="255" spans="1:7" ht="15">
      <c r="A255" s="87" t="s">
        <v>2020</v>
      </c>
      <c r="B255" s="87">
        <v>2</v>
      </c>
      <c r="C255" s="131">
        <v>0.001681277998075125</v>
      </c>
      <c r="D255" s="87" t="s">
        <v>780</v>
      </c>
      <c r="E255" s="87" t="b">
        <v>0</v>
      </c>
      <c r="F255" s="87" t="b">
        <v>0</v>
      </c>
      <c r="G255" s="87" t="b">
        <v>0</v>
      </c>
    </row>
    <row r="256" spans="1:7" ht="15">
      <c r="A256" s="87" t="s">
        <v>2021</v>
      </c>
      <c r="B256" s="87">
        <v>2</v>
      </c>
      <c r="C256" s="131">
        <v>0.001681277998075125</v>
      </c>
      <c r="D256" s="87" t="s">
        <v>780</v>
      </c>
      <c r="E256" s="87" t="b">
        <v>0</v>
      </c>
      <c r="F256" s="87" t="b">
        <v>0</v>
      </c>
      <c r="G256" s="87" t="b">
        <v>0</v>
      </c>
    </row>
    <row r="257" spans="1:7" ht="15">
      <c r="A257" s="87" t="s">
        <v>2022</v>
      </c>
      <c r="B257" s="87">
        <v>2</v>
      </c>
      <c r="C257" s="131">
        <v>0.001681277998075125</v>
      </c>
      <c r="D257" s="87" t="s">
        <v>780</v>
      </c>
      <c r="E257" s="87" t="b">
        <v>1</v>
      </c>
      <c r="F257" s="87" t="b">
        <v>0</v>
      </c>
      <c r="G257" s="87" t="b">
        <v>0</v>
      </c>
    </row>
    <row r="258" spans="1:7" ht="15">
      <c r="A258" s="87" t="s">
        <v>2023</v>
      </c>
      <c r="B258" s="87">
        <v>2</v>
      </c>
      <c r="C258" s="131">
        <v>0.001681277998075125</v>
      </c>
      <c r="D258" s="87" t="s">
        <v>780</v>
      </c>
      <c r="E258" s="87" t="b">
        <v>0</v>
      </c>
      <c r="F258" s="87" t="b">
        <v>0</v>
      </c>
      <c r="G258" s="87" t="b">
        <v>0</v>
      </c>
    </row>
    <row r="259" spans="1:7" ht="15">
      <c r="A259" s="87" t="s">
        <v>2024</v>
      </c>
      <c r="B259" s="87">
        <v>2</v>
      </c>
      <c r="C259" s="131">
        <v>0.001681277998075125</v>
      </c>
      <c r="D259" s="87" t="s">
        <v>780</v>
      </c>
      <c r="E259" s="87" t="b">
        <v>0</v>
      </c>
      <c r="F259" s="87" t="b">
        <v>1</v>
      </c>
      <c r="G259" s="87" t="b">
        <v>0</v>
      </c>
    </row>
    <row r="260" spans="1:7" ht="15">
      <c r="A260" s="87" t="s">
        <v>679</v>
      </c>
      <c r="B260" s="87">
        <v>2</v>
      </c>
      <c r="C260" s="131">
        <v>0.001681277998075125</v>
      </c>
      <c r="D260" s="87" t="s">
        <v>780</v>
      </c>
      <c r="E260" s="87" t="b">
        <v>0</v>
      </c>
      <c r="F260" s="87" t="b">
        <v>0</v>
      </c>
      <c r="G260" s="87" t="b">
        <v>0</v>
      </c>
    </row>
    <row r="261" spans="1:7" ht="15">
      <c r="A261" s="87" t="s">
        <v>2025</v>
      </c>
      <c r="B261" s="87">
        <v>2</v>
      </c>
      <c r="C261" s="131">
        <v>0.001681277998075125</v>
      </c>
      <c r="D261" s="87" t="s">
        <v>780</v>
      </c>
      <c r="E261" s="87" t="b">
        <v>0</v>
      </c>
      <c r="F261" s="87" t="b">
        <v>0</v>
      </c>
      <c r="G261" s="87" t="b">
        <v>0</v>
      </c>
    </row>
    <row r="262" spans="1:7" ht="15">
      <c r="A262" s="87" t="s">
        <v>736</v>
      </c>
      <c r="B262" s="87">
        <v>2</v>
      </c>
      <c r="C262" s="131">
        <v>0.001681277998075125</v>
      </c>
      <c r="D262" s="87" t="s">
        <v>780</v>
      </c>
      <c r="E262" s="87" t="b">
        <v>0</v>
      </c>
      <c r="F262" s="87" t="b">
        <v>0</v>
      </c>
      <c r="G262" s="87" t="b">
        <v>0</v>
      </c>
    </row>
    <row r="263" spans="1:7" ht="15">
      <c r="A263" s="87" t="s">
        <v>2026</v>
      </c>
      <c r="B263" s="87">
        <v>2</v>
      </c>
      <c r="C263" s="131">
        <v>0.001681277998075125</v>
      </c>
      <c r="D263" s="87" t="s">
        <v>780</v>
      </c>
      <c r="E263" s="87" t="b">
        <v>0</v>
      </c>
      <c r="F263" s="87" t="b">
        <v>0</v>
      </c>
      <c r="G263" s="87" t="b">
        <v>0</v>
      </c>
    </row>
    <row r="264" spans="1:7" ht="15">
      <c r="A264" s="87" t="s">
        <v>738</v>
      </c>
      <c r="B264" s="87">
        <v>2</v>
      </c>
      <c r="C264" s="131">
        <v>0.001681277998075125</v>
      </c>
      <c r="D264" s="87" t="s">
        <v>780</v>
      </c>
      <c r="E264" s="87" t="b">
        <v>0</v>
      </c>
      <c r="F264" s="87" t="b">
        <v>0</v>
      </c>
      <c r="G264" s="87" t="b">
        <v>0</v>
      </c>
    </row>
    <row r="265" spans="1:7" ht="15">
      <c r="A265" s="87" t="s">
        <v>2027</v>
      </c>
      <c r="B265" s="87">
        <v>2</v>
      </c>
      <c r="C265" s="131">
        <v>0.001681277998075125</v>
      </c>
      <c r="D265" s="87" t="s">
        <v>780</v>
      </c>
      <c r="E265" s="87" t="b">
        <v>0</v>
      </c>
      <c r="F265" s="87" t="b">
        <v>0</v>
      </c>
      <c r="G265" s="87" t="b">
        <v>0</v>
      </c>
    </row>
    <row r="266" spans="1:7" ht="15">
      <c r="A266" s="87" t="s">
        <v>2028</v>
      </c>
      <c r="B266" s="87">
        <v>2</v>
      </c>
      <c r="C266" s="131">
        <v>0.001681277998075125</v>
      </c>
      <c r="D266" s="87" t="s">
        <v>780</v>
      </c>
      <c r="E266" s="87" t="b">
        <v>0</v>
      </c>
      <c r="F266" s="87" t="b">
        <v>0</v>
      </c>
      <c r="G266" s="87" t="b">
        <v>0</v>
      </c>
    </row>
    <row r="267" spans="1:7" ht="15">
      <c r="A267" s="87" t="s">
        <v>660</v>
      </c>
      <c r="B267" s="87">
        <v>2</v>
      </c>
      <c r="C267" s="131">
        <v>0.001681277998075125</v>
      </c>
      <c r="D267" s="87" t="s">
        <v>780</v>
      </c>
      <c r="E267" s="87" t="b">
        <v>1</v>
      </c>
      <c r="F267" s="87" t="b">
        <v>0</v>
      </c>
      <c r="G267" s="87" t="b">
        <v>0</v>
      </c>
    </row>
    <row r="268" spans="1:7" ht="15">
      <c r="A268" s="87" t="s">
        <v>882</v>
      </c>
      <c r="B268" s="87">
        <v>2</v>
      </c>
      <c r="C268" s="131">
        <v>0.001681277998075125</v>
      </c>
      <c r="D268" s="87" t="s">
        <v>780</v>
      </c>
      <c r="E268" s="87" t="b">
        <v>0</v>
      </c>
      <c r="F268" s="87" t="b">
        <v>0</v>
      </c>
      <c r="G268" s="87" t="b">
        <v>0</v>
      </c>
    </row>
    <row r="269" spans="1:7" ht="15">
      <c r="A269" s="87" t="s">
        <v>881</v>
      </c>
      <c r="B269" s="87">
        <v>2</v>
      </c>
      <c r="C269" s="131">
        <v>0.001681277998075125</v>
      </c>
      <c r="D269" s="87" t="s">
        <v>780</v>
      </c>
      <c r="E269" s="87" t="b">
        <v>0</v>
      </c>
      <c r="F269" s="87" t="b">
        <v>0</v>
      </c>
      <c r="G269" s="87" t="b">
        <v>0</v>
      </c>
    </row>
    <row r="270" spans="1:7" ht="15">
      <c r="A270" s="87" t="s">
        <v>880</v>
      </c>
      <c r="B270" s="87">
        <v>2</v>
      </c>
      <c r="C270" s="131">
        <v>0.001681277998075125</v>
      </c>
      <c r="D270" s="87" t="s">
        <v>780</v>
      </c>
      <c r="E270" s="87" t="b">
        <v>0</v>
      </c>
      <c r="F270" s="87" t="b">
        <v>0</v>
      </c>
      <c r="G270" s="87" t="b">
        <v>0</v>
      </c>
    </row>
    <row r="271" spans="1:7" ht="15">
      <c r="A271" s="87" t="s">
        <v>883</v>
      </c>
      <c r="B271" s="87">
        <v>2</v>
      </c>
      <c r="C271" s="131">
        <v>0.0019741087331568187</v>
      </c>
      <c r="D271" s="87" t="s">
        <v>780</v>
      </c>
      <c r="E271" s="87" t="b">
        <v>0</v>
      </c>
      <c r="F271" s="87" t="b">
        <v>0</v>
      </c>
      <c r="G271" s="87" t="b">
        <v>0</v>
      </c>
    </row>
    <row r="272" spans="1:7" ht="15">
      <c r="A272" s="87" t="s">
        <v>635</v>
      </c>
      <c r="B272" s="87">
        <v>2</v>
      </c>
      <c r="C272" s="131">
        <v>0.001681277998075125</v>
      </c>
      <c r="D272" s="87" t="s">
        <v>780</v>
      </c>
      <c r="E272" s="87" t="b">
        <v>0</v>
      </c>
      <c r="F272" s="87" t="b">
        <v>0</v>
      </c>
      <c r="G272" s="87" t="b">
        <v>0</v>
      </c>
    </row>
    <row r="273" spans="1:7" ht="15">
      <c r="A273" s="87" t="s">
        <v>725</v>
      </c>
      <c r="B273" s="87">
        <v>2</v>
      </c>
      <c r="C273" s="131">
        <v>0.0019741087331568187</v>
      </c>
      <c r="D273" s="87" t="s">
        <v>780</v>
      </c>
      <c r="E273" s="87" t="b">
        <v>0</v>
      </c>
      <c r="F273" s="87" t="b">
        <v>0</v>
      </c>
      <c r="G273" s="87" t="b">
        <v>0</v>
      </c>
    </row>
    <row r="274" spans="1:7" ht="15">
      <c r="A274" s="87" t="s">
        <v>724</v>
      </c>
      <c r="B274" s="87">
        <v>2</v>
      </c>
      <c r="C274" s="131">
        <v>0.001681277998075125</v>
      </c>
      <c r="D274" s="87" t="s">
        <v>780</v>
      </c>
      <c r="E274" s="87" t="b">
        <v>0</v>
      </c>
      <c r="F274" s="87" t="b">
        <v>0</v>
      </c>
      <c r="G274" s="87" t="b">
        <v>0</v>
      </c>
    </row>
    <row r="275" spans="1:7" ht="15">
      <c r="A275" s="87" t="s">
        <v>733</v>
      </c>
      <c r="B275" s="87">
        <v>2</v>
      </c>
      <c r="C275" s="131">
        <v>0.001681277998075125</v>
      </c>
      <c r="D275" s="87" t="s">
        <v>780</v>
      </c>
      <c r="E275" s="87" t="b">
        <v>0</v>
      </c>
      <c r="F275" s="87" t="b">
        <v>0</v>
      </c>
      <c r="G275" s="87" t="b">
        <v>0</v>
      </c>
    </row>
    <row r="276" spans="1:7" ht="15">
      <c r="A276" s="87" t="s">
        <v>671</v>
      </c>
      <c r="B276" s="87">
        <v>2</v>
      </c>
      <c r="C276" s="131">
        <v>0.001681277998075125</v>
      </c>
      <c r="D276" s="87" t="s">
        <v>780</v>
      </c>
      <c r="E276" s="87" t="b">
        <v>0</v>
      </c>
      <c r="F276" s="87" t="b">
        <v>0</v>
      </c>
      <c r="G276" s="87" t="b">
        <v>0</v>
      </c>
    </row>
    <row r="277" spans="1:7" ht="15">
      <c r="A277" s="87" t="s">
        <v>702</v>
      </c>
      <c r="B277" s="87">
        <v>2</v>
      </c>
      <c r="C277" s="131">
        <v>0.001681277998075125</v>
      </c>
      <c r="D277" s="87" t="s">
        <v>780</v>
      </c>
      <c r="E277" s="87" t="b">
        <v>0</v>
      </c>
      <c r="F277" s="87" t="b">
        <v>0</v>
      </c>
      <c r="G277" s="87" t="b">
        <v>0</v>
      </c>
    </row>
    <row r="278" spans="1:7" ht="15">
      <c r="A278" s="87" t="s">
        <v>2029</v>
      </c>
      <c r="B278" s="87">
        <v>2</v>
      </c>
      <c r="C278" s="131">
        <v>0.001681277998075125</v>
      </c>
      <c r="D278" s="87" t="s">
        <v>780</v>
      </c>
      <c r="E278" s="87" t="b">
        <v>0</v>
      </c>
      <c r="F278" s="87" t="b">
        <v>0</v>
      </c>
      <c r="G278" s="87" t="b">
        <v>0</v>
      </c>
    </row>
    <row r="279" spans="1:7" ht="15">
      <c r="A279" s="87" t="s">
        <v>2030</v>
      </c>
      <c r="B279" s="87">
        <v>2</v>
      </c>
      <c r="C279" s="131">
        <v>0.001681277998075125</v>
      </c>
      <c r="D279" s="87" t="s">
        <v>780</v>
      </c>
      <c r="E279" s="87" t="b">
        <v>0</v>
      </c>
      <c r="F279" s="87" t="b">
        <v>0</v>
      </c>
      <c r="G279" s="87" t="b">
        <v>0</v>
      </c>
    </row>
    <row r="280" spans="1:7" ht="15">
      <c r="A280" s="87" t="s">
        <v>664</v>
      </c>
      <c r="B280" s="87">
        <v>2</v>
      </c>
      <c r="C280" s="131">
        <v>0.001681277998075125</v>
      </c>
      <c r="D280" s="87" t="s">
        <v>780</v>
      </c>
      <c r="E280" s="87" t="b">
        <v>0</v>
      </c>
      <c r="F280" s="87" t="b">
        <v>0</v>
      </c>
      <c r="G280" s="87" t="b">
        <v>0</v>
      </c>
    </row>
    <row r="281" spans="1:7" ht="15">
      <c r="A281" s="87" t="s">
        <v>2031</v>
      </c>
      <c r="B281" s="87">
        <v>2</v>
      </c>
      <c r="C281" s="131">
        <v>0.001681277998075125</v>
      </c>
      <c r="D281" s="87" t="s">
        <v>780</v>
      </c>
      <c r="E281" s="87" t="b">
        <v>0</v>
      </c>
      <c r="F281" s="87" t="b">
        <v>0</v>
      </c>
      <c r="G281" s="87" t="b">
        <v>0</v>
      </c>
    </row>
    <row r="282" spans="1:7" ht="15">
      <c r="A282" s="87" t="s">
        <v>2032</v>
      </c>
      <c r="B282" s="87">
        <v>2</v>
      </c>
      <c r="C282" s="131">
        <v>0.001681277998075125</v>
      </c>
      <c r="D282" s="87" t="s">
        <v>780</v>
      </c>
      <c r="E282" s="87" t="b">
        <v>0</v>
      </c>
      <c r="F282" s="87" t="b">
        <v>0</v>
      </c>
      <c r="G282" s="87" t="b">
        <v>0</v>
      </c>
    </row>
    <row r="283" spans="1:7" ht="15">
      <c r="A283" s="87" t="s">
        <v>2033</v>
      </c>
      <c r="B283" s="87">
        <v>2</v>
      </c>
      <c r="C283" s="131">
        <v>0.001681277998075125</v>
      </c>
      <c r="D283" s="87" t="s">
        <v>780</v>
      </c>
      <c r="E283" s="87" t="b">
        <v>0</v>
      </c>
      <c r="F283" s="87" t="b">
        <v>1</v>
      </c>
      <c r="G283" s="87" t="b">
        <v>0</v>
      </c>
    </row>
    <row r="284" spans="1:7" ht="15">
      <c r="A284" s="87" t="s">
        <v>558</v>
      </c>
      <c r="B284" s="87">
        <v>2</v>
      </c>
      <c r="C284" s="131">
        <v>0.001681277998075125</v>
      </c>
      <c r="D284" s="87" t="s">
        <v>780</v>
      </c>
      <c r="E284" s="87" t="b">
        <v>0</v>
      </c>
      <c r="F284" s="87" t="b">
        <v>0</v>
      </c>
      <c r="G284" s="87" t="b">
        <v>0</v>
      </c>
    </row>
    <row r="285" spans="1:7" ht="15">
      <c r="A285" s="87" t="s">
        <v>755</v>
      </c>
      <c r="B285" s="87">
        <v>2</v>
      </c>
      <c r="C285" s="131">
        <v>0.001681277998075125</v>
      </c>
      <c r="D285" s="87" t="s">
        <v>780</v>
      </c>
      <c r="E285" s="87" t="b">
        <v>0</v>
      </c>
      <c r="F285" s="87" t="b">
        <v>0</v>
      </c>
      <c r="G285" s="87" t="b">
        <v>0</v>
      </c>
    </row>
    <row r="286" spans="1:7" ht="15">
      <c r="A286" s="87" t="s">
        <v>712</v>
      </c>
      <c r="B286" s="87">
        <v>2</v>
      </c>
      <c r="C286" s="131">
        <v>0.001681277998075125</v>
      </c>
      <c r="D286" s="87" t="s">
        <v>780</v>
      </c>
      <c r="E286" s="87" t="b">
        <v>0</v>
      </c>
      <c r="F286" s="87" t="b">
        <v>0</v>
      </c>
      <c r="G286" s="87" t="b">
        <v>0</v>
      </c>
    </row>
    <row r="287" spans="1:7" ht="15">
      <c r="A287" s="87" t="s">
        <v>2034</v>
      </c>
      <c r="B287" s="87">
        <v>2</v>
      </c>
      <c r="C287" s="131">
        <v>0.001681277998075125</v>
      </c>
      <c r="D287" s="87" t="s">
        <v>780</v>
      </c>
      <c r="E287" s="87" t="b">
        <v>0</v>
      </c>
      <c r="F287" s="87" t="b">
        <v>0</v>
      </c>
      <c r="G287" s="87" t="b">
        <v>0</v>
      </c>
    </row>
    <row r="288" spans="1:7" ht="15">
      <c r="A288" s="87" t="s">
        <v>731</v>
      </c>
      <c r="B288" s="87">
        <v>2</v>
      </c>
      <c r="C288" s="131">
        <v>0.001681277998075125</v>
      </c>
      <c r="D288" s="87" t="s">
        <v>780</v>
      </c>
      <c r="E288" s="87" t="b">
        <v>0</v>
      </c>
      <c r="F288" s="87" t="b">
        <v>0</v>
      </c>
      <c r="G288" s="87" t="b">
        <v>0</v>
      </c>
    </row>
    <row r="289" spans="1:7" ht="15">
      <c r="A289" s="87" t="s">
        <v>605</v>
      </c>
      <c r="B289" s="87">
        <v>2</v>
      </c>
      <c r="C289" s="131">
        <v>0.001681277998075125</v>
      </c>
      <c r="D289" s="87" t="s">
        <v>780</v>
      </c>
      <c r="E289" s="87" t="b">
        <v>0</v>
      </c>
      <c r="F289" s="87" t="b">
        <v>0</v>
      </c>
      <c r="G289" s="87" t="b">
        <v>0</v>
      </c>
    </row>
    <row r="290" spans="1:7" ht="15">
      <c r="A290" s="87" t="s">
        <v>717</v>
      </c>
      <c r="B290" s="87">
        <v>2</v>
      </c>
      <c r="C290" s="131">
        <v>0.001681277998075125</v>
      </c>
      <c r="D290" s="87" t="s">
        <v>780</v>
      </c>
      <c r="E290" s="87" t="b">
        <v>1</v>
      </c>
      <c r="F290" s="87" t="b">
        <v>0</v>
      </c>
      <c r="G290" s="87" t="b">
        <v>0</v>
      </c>
    </row>
    <row r="291" spans="1:7" ht="15">
      <c r="A291" s="87" t="s">
        <v>683</v>
      </c>
      <c r="B291" s="87">
        <v>2</v>
      </c>
      <c r="C291" s="131">
        <v>0.001681277998075125</v>
      </c>
      <c r="D291" s="87" t="s">
        <v>780</v>
      </c>
      <c r="E291" s="87" t="b">
        <v>0</v>
      </c>
      <c r="F291" s="87" t="b">
        <v>0</v>
      </c>
      <c r="G291" s="87" t="b">
        <v>0</v>
      </c>
    </row>
    <row r="292" spans="1:7" ht="15">
      <c r="A292" s="87" t="s">
        <v>2035</v>
      </c>
      <c r="B292" s="87">
        <v>2</v>
      </c>
      <c r="C292" s="131">
        <v>0.001681277998075125</v>
      </c>
      <c r="D292" s="87" t="s">
        <v>780</v>
      </c>
      <c r="E292" s="87" t="b">
        <v>0</v>
      </c>
      <c r="F292" s="87" t="b">
        <v>0</v>
      </c>
      <c r="G292" s="87" t="b">
        <v>0</v>
      </c>
    </row>
    <row r="293" spans="1:7" ht="15">
      <c r="A293" s="87" t="s">
        <v>761</v>
      </c>
      <c r="B293" s="87">
        <v>2</v>
      </c>
      <c r="C293" s="131">
        <v>0.001681277998075125</v>
      </c>
      <c r="D293" s="87" t="s">
        <v>780</v>
      </c>
      <c r="E293" s="87" t="b">
        <v>0</v>
      </c>
      <c r="F293" s="87" t="b">
        <v>0</v>
      </c>
      <c r="G293" s="87" t="b">
        <v>0</v>
      </c>
    </row>
    <row r="294" spans="1:7" ht="15">
      <c r="A294" s="87" t="s">
        <v>2036</v>
      </c>
      <c r="B294" s="87">
        <v>2</v>
      </c>
      <c r="C294" s="131">
        <v>0.001681277998075125</v>
      </c>
      <c r="D294" s="87" t="s">
        <v>780</v>
      </c>
      <c r="E294" s="87" t="b">
        <v>0</v>
      </c>
      <c r="F294" s="87" t="b">
        <v>0</v>
      </c>
      <c r="G294" s="87" t="b">
        <v>0</v>
      </c>
    </row>
    <row r="295" spans="1:7" ht="15">
      <c r="A295" s="87" t="s">
        <v>875</v>
      </c>
      <c r="B295" s="87">
        <v>2</v>
      </c>
      <c r="C295" s="131">
        <v>0.0019741087331568187</v>
      </c>
      <c r="D295" s="87" t="s">
        <v>780</v>
      </c>
      <c r="E295" s="87" t="b">
        <v>0</v>
      </c>
      <c r="F295" s="87" t="b">
        <v>0</v>
      </c>
      <c r="G295" s="87" t="b">
        <v>0</v>
      </c>
    </row>
    <row r="296" spans="1:7" ht="15">
      <c r="A296" s="87" t="s">
        <v>543</v>
      </c>
      <c r="B296" s="87">
        <v>2</v>
      </c>
      <c r="C296" s="131">
        <v>0.0019741087331568187</v>
      </c>
      <c r="D296" s="87" t="s">
        <v>780</v>
      </c>
      <c r="E296" s="87" t="b">
        <v>0</v>
      </c>
      <c r="F296" s="87" t="b">
        <v>0</v>
      </c>
      <c r="G296" s="87" t="b">
        <v>0</v>
      </c>
    </row>
    <row r="297" spans="1:7" ht="15">
      <c r="A297" s="87" t="s">
        <v>730</v>
      </c>
      <c r="B297" s="87">
        <v>2</v>
      </c>
      <c r="C297" s="131">
        <v>0.001681277998075125</v>
      </c>
      <c r="D297" s="87" t="s">
        <v>780</v>
      </c>
      <c r="E297" s="87" t="b">
        <v>0</v>
      </c>
      <c r="F297" s="87" t="b">
        <v>0</v>
      </c>
      <c r="G297" s="87" t="b">
        <v>0</v>
      </c>
    </row>
    <row r="298" spans="1:7" ht="15">
      <c r="A298" s="87" t="s">
        <v>252</v>
      </c>
      <c r="B298" s="87">
        <v>2</v>
      </c>
      <c r="C298" s="131">
        <v>0.001681277998075125</v>
      </c>
      <c r="D298" s="87" t="s">
        <v>780</v>
      </c>
      <c r="E298" s="87" t="b">
        <v>0</v>
      </c>
      <c r="F298" s="87" t="b">
        <v>0</v>
      </c>
      <c r="G298" s="87" t="b">
        <v>0</v>
      </c>
    </row>
    <row r="299" spans="1:7" ht="15">
      <c r="A299" s="87" t="s">
        <v>242</v>
      </c>
      <c r="B299" s="87">
        <v>2</v>
      </c>
      <c r="C299" s="131">
        <v>0.001681277998075125</v>
      </c>
      <c r="D299" s="87" t="s">
        <v>780</v>
      </c>
      <c r="E299" s="87" t="b">
        <v>0</v>
      </c>
      <c r="F299" s="87" t="b">
        <v>0</v>
      </c>
      <c r="G299" s="87" t="b">
        <v>0</v>
      </c>
    </row>
    <row r="300" spans="1:7" ht="15">
      <c r="A300" s="87" t="s">
        <v>250</v>
      </c>
      <c r="B300" s="87">
        <v>2</v>
      </c>
      <c r="C300" s="131">
        <v>0.001681277998075125</v>
      </c>
      <c r="D300" s="87" t="s">
        <v>780</v>
      </c>
      <c r="E300" s="87" t="b">
        <v>0</v>
      </c>
      <c r="F300" s="87" t="b">
        <v>0</v>
      </c>
      <c r="G300" s="87" t="b">
        <v>0</v>
      </c>
    </row>
    <row r="301" spans="1:7" ht="15">
      <c r="A301" s="87" t="s">
        <v>246</v>
      </c>
      <c r="B301" s="87">
        <v>2</v>
      </c>
      <c r="C301" s="131">
        <v>0.001681277998075125</v>
      </c>
      <c r="D301" s="87" t="s">
        <v>780</v>
      </c>
      <c r="E301" s="87" t="b">
        <v>0</v>
      </c>
      <c r="F301" s="87" t="b">
        <v>0</v>
      </c>
      <c r="G301" s="87" t="b">
        <v>0</v>
      </c>
    </row>
    <row r="302" spans="1:7" ht="15">
      <c r="A302" s="87" t="s">
        <v>249</v>
      </c>
      <c r="B302" s="87">
        <v>2</v>
      </c>
      <c r="C302" s="131">
        <v>0.001681277998075125</v>
      </c>
      <c r="D302" s="87" t="s">
        <v>780</v>
      </c>
      <c r="E302" s="87" t="b">
        <v>0</v>
      </c>
      <c r="F302" s="87" t="b">
        <v>0</v>
      </c>
      <c r="G302" s="87" t="b">
        <v>0</v>
      </c>
    </row>
    <row r="303" spans="1:7" ht="15">
      <c r="A303" s="87" t="s">
        <v>244</v>
      </c>
      <c r="B303" s="87">
        <v>2</v>
      </c>
      <c r="C303" s="131">
        <v>0.001681277998075125</v>
      </c>
      <c r="D303" s="87" t="s">
        <v>780</v>
      </c>
      <c r="E303" s="87" t="b">
        <v>0</v>
      </c>
      <c r="F303" s="87" t="b">
        <v>0</v>
      </c>
      <c r="G303" s="87" t="b">
        <v>0</v>
      </c>
    </row>
    <row r="304" spans="1:7" ht="15">
      <c r="A304" s="87" t="s">
        <v>705</v>
      </c>
      <c r="B304" s="87">
        <v>2</v>
      </c>
      <c r="C304" s="131">
        <v>0.001681277998075125</v>
      </c>
      <c r="D304" s="87" t="s">
        <v>780</v>
      </c>
      <c r="E304" s="87" t="b">
        <v>1</v>
      </c>
      <c r="F304" s="87" t="b">
        <v>0</v>
      </c>
      <c r="G304" s="87" t="b">
        <v>0</v>
      </c>
    </row>
    <row r="305" spans="1:7" ht="15">
      <c r="A305" s="87" t="s">
        <v>770</v>
      </c>
      <c r="B305" s="87">
        <v>2</v>
      </c>
      <c r="C305" s="131">
        <v>0.001681277998075125</v>
      </c>
      <c r="D305" s="87" t="s">
        <v>780</v>
      </c>
      <c r="E305" s="87" t="b">
        <v>0</v>
      </c>
      <c r="F305" s="87" t="b">
        <v>0</v>
      </c>
      <c r="G305" s="87" t="b">
        <v>0</v>
      </c>
    </row>
    <row r="306" spans="1:7" ht="15">
      <c r="A306" s="87" t="s">
        <v>771</v>
      </c>
      <c r="B306" s="87">
        <v>2</v>
      </c>
      <c r="C306" s="131">
        <v>0.001681277998075125</v>
      </c>
      <c r="D306" s="87" t="s">
        <v>780</v>
      </c>
      <c r="E306" s="87" t="b">
        <v>0</v>
      </c>
      <c r="F306" s="87" t="b">
        <v>0</v>
      </c>
      <c r="G306" s="87" t="b">
        <v>0</v>
      </c>
    </row>
    <row r="307" spans="1:7" ht="15">
      <c r="A307" s="87" t="s">
        <v>772</v>
      </c>
      <c r="B307" s="87">
        <v>2</v>
      </c>
      <c r="C307" s="131">
        <v>0.001681277998075125</v>
      </c>
      <c r="D307" s="87" t="s">
        <v>780</v>
      </c>
      <c r="E307" s="87" t="b">
        <v>0</v>
      </c>
      <c r="F307" s="87" t="b">
        <v>0</v>
      </c>
      <c r="G307" s="87" t="b">
        <v>0</v>
      </c>
    </row>
    <row r="308" spans="1:7" ht="15">
      <c r="A308" s="87" t="s">
        <v>774</v>
      </c>
      <c r="B308" s="87">
        <v>2</v>
      </c>
      <c r="C308" s="131">
        <v>0.001681277998075125</v>
      </c>
      <c r="D308" s="87" t="s">
        <v>780</v>
      </c>
      <c r="E308" s="87" t="b">
        <v>0</v>
      </c>
      <c r="F308" s="87" t="b">
        <v>0</v>
      </c>
      <c r="G308" s="87" t="b">
        <v>0</v>
      </c>
    </row>
    <row r="309" spans="1:7" ht="15">
      <c r="A309" s="87" t="s">
        <v>677</v>
      </c>
      <c r="B309" s="87">
        <v>2</v>
      </c>
      <c r="C309" s="131">
        <v>0.001681277998075125</v>
      </c>
      <c r="D309" s="87" t="s">
        <v>780</v>
      </c>
      <c r="E309" s="87" t="b">
        <v>0</v>
      </c>
      <c r="F309" s="87" t="b">
        <v>0</v>
      </c>
      <c r="G309" s="87" t="b">
        <v>0</v>
      </c>
    </row>
    <row r="310" spans="1:7" ht="15">
      <c r="A310" s="87" t="s">
        <v>651</v>
      </c>
      <c r="B310" s="87">
        <v>2</v>
      </c>
      <c r="C310" s="131">
        <v>0.001681277998075125</v>
      </c>
      <c r="D310" s="87" t="s">
        <v>780</v>
      </c>
      <c r="E310" s="87" t="b">
        <v>0</v>
      </c>
      <c r="F310" s="87" t="b">
        <v>0</v>
      </c>
      <c r="G310" s="87" t="b">
        <v>0</v>
      </c>
    </row>
    <row r="311" spans="1:7" ht="15">
      <c r="A311" s="87" t="s">
        <v>630</v>
      </c>
      <c r="B311" s="87">
        <v>2</v>
      </c>
      <c r="C311" s="131">
        <v>0.001681277998075125</v>
      </c>
      <c r="D311" s="87" t="s">
        <v>780</v>
      </c>
      <c r="E311" s="87" t="b">
        <v>0</v>
      </c>
      <c r="F311" s="87" t="b">
        <v>0</v>
      </c>
      <c r="G311" s="87" t="b">
        <v>0</v>
      </c>
    </row>
    <row r="312" spans="1:7" ht="15">
      <c r="A312" s="87" t="s">
        <v>729</v>
      </c>
      <c r="B312" s="87">
        <v>2</v>
      </c>
      <c r="C312" s="131">
        <v>0.001681277998075125</v>
      </c>
      <c r="D312" s="87" t="s">
        <v>780</v>
      </c>
      <c r="E312" s="87" t="b">
        <v>0</v>
      </c>
      <c r="F312" s="87" t="b">
        <v>0</v>
      </c>
      <c r="G312" s="87" t="b">
        <v>0</v>
      </c>
    </row>
    <row r="313" spans="1:7" ht="15">
      <c r="A313" s="87" t="s">
        <v>2037</v>
      </c>
      <c r="B313" s="87">
        <v>2</v>
      </c>
      <c r="C313" s="131">
        <v>0.001681277998075125</v>
      </c>
      <c r="D313" s="87" t="s">
        <v>780</v>
      </c>
      <c r="E313" s="87" t="b">
        <v>0</v>
      </c>
      <c r="F313" s="87" t="b">
        <v>0</v>
      </c>
      <c r="G313" s="87" t="b">
        <v>0</v>
      </c>
    </row>
    <row r="314" spans="1:7" ht="15">
      <c r="A314" s="87" t="s">
        <v>2038</v>
      </c>
      <c r="B314" s="87">
        <v>2</v>
      </c>
      <c r="C314" s="131">
        <v>0.001681277998075125</v>
      </c>
      <c r="D314" s="87" t="s">
        <v>780</v>
      </c>
      <c r="E314" s="87" t="b">
        <v>0</v>
      </c>
      <c r="F314" s="87" t="b">
        <v>0</v>
      </c>
      <c r="G314" s="87" t="b">
        <v>0</v>
      </c>
    </row>
    <row r="315" spans="1:7" ht="15">
      <c r="A315" s="87" t="s">
        <v>719</v>
      </c>
      <c r="B315" s="87">
        <v>2</v>
      </c>
      <c r="C315" s="131">
        <v>0.001681277998075125</v>
      </c>
      <c r="D315" s="87" t="s">
        <v>780</v>
      </c>
      <c r="E315" s="87" t="b">
        <v>0</v>
      </c>
      <c r="F315" s="87" t="b">
        <v>0</v>
      </c>
      <c r="G315" s="87" t="b">
        <v>0</v>
      </c>
    </row>
    <row r="316" spans="1:7" ht="15">
      <c r="A316" s="87" t="s">
        <v>2039</v>
      </c>
      <c r="B316" s="87">
        <v>2</v>
      </c>
      <c r="C316" s="131">
        <v>0.001681277998075125</v>
      </c>
      <c r="D316" s="87" t="s">
        <v>780</v>
      </c>
      <c r="E316" s="87" t="b">
        <v>0</v>
      </c>
      <c r="F316" s="87" t="b">
        <v>0</v>
      </c>
      <c r="G316" s="87" t="b">
        <v>0</v>
      </c>
    </row>
    <row r="317" spans="1:7" ht="15">
      <c r="A317" s="87" t="s">
        <v>742</v>
      </c>
      <c r="B317" s="87">
        <v>2</v>
      </c>
      <c r="C317" s="131">
        <v>0.001681277998075125</v>
      </c>
      <c r="D317" s="87" t="s">
        <v>780</v>
      </c>
      <c r="E317" s="87" t="b">
        <v>0</v>
      </c>
      <c r="F317" s="87" t="b">
        <v>0</v>
      </c>
      <c r="G317" s="87" t="b">
        <v>0</v>
      </c>
    </row>
    <row r="318" spans="1:7" ht="15">
      <c r="A318" s="87" t="s">
        <v>713</v>
      </c>
      <c r="B318" s="87">
        <v>2</v>
      </c>
      <c r="C318" s="131">
        <v>0.0019741087331568187</v>
      </c>
      <c r="D318" s="87" t="s">
        <v>780</v>
      </c>
      <c r="E318" s="87" t="b">
        <v>0</v>
      </c>
      <c r="F318" s="87" t="b">
        <v>0</v>
      </c>
      <c r="G318" s="87" t="b">
        <v>0</v>
      </c>
    </row>
    <row r="319" spans="1:7" ht="15">
      <c r="A319" s="87" t="s">
        <v>2040</v>
      </c>
      <c r="B319" s="87">
        <v>2</v>
      </c>
      <c r="C319" s="131">
        <v>0.001681277998075125</v>
      </c>
      <c r="D319" s="87" t="s">
        <v>780</v>
      </c>
      <c r="E319" s="87" t="b">
        <v>0</v>
      </c>
      <c r="F319" s="87" t="b">
        <v>0</v>
      </c>
      <c r="G319" s="87" t="b">
        <v>0</v>
      </c>
    </row>
    <row r="320" spans="1:7" ht="15">
      <c r="A320" s="87" t="s">
        <v>639</v>
      </c>
      <c r="B320" s="87">
        <v>2</v>
      </c>
      <c r="C320" s="131">
        <v>0.001681277998075125</v>
      </c>
      <c r="D320" s="87" t="s">
        <v>780</v>
      </c>
      <c r="E320" s="87" t="b">
        <v>1</v>
      </c>
      <c r="F320" s="87" t="b">
        <v>0</v>
      </c>
      <c r="G320" s="87" t="b">
        <v>0</v>
      </c>
    </row>
    <row r="321" spans="1:7" ht="15">
      <c r="A321" s="87" t="s">
        <v>2041</v>
      </c>
      <c r="B321" s="87">
        <v>2</v>
      </c>
      <c r="C321" s="131">
        <v>0.001681277998075125</v>
      </c>
      <c r="D321" s="87" t="s">
        <v>780</v>
      </c>
      <c r="E321" s="87" t="b">
        <v>0</v>
      </c>
      <c r="F321" s="87" t="b">
        <v>0</v>
      </c>
      <c r="G321" s="87" t="b">
        <v>0</v>
      </c>
    </row>
    <row r="322" spans="1:7" ht="15">
      <c r="A322" s="87" t="s">
        <v>1841</v>
      </c>
      <c r="B322" s="87">
        <v>48</v>
      </c>
      <c r="C322" s="131">
        <v>0.00039762483565260664</v>
      </c>
      <c r="D322" s="87" t="s">
        <v>495</v>
      </c>
      <c r="E322" s="87" t="b">
        <v>0</v>
      </c>
      <c r="F322" s="87" t="b">
        <v>0</v>
      </c>
      <c r="G322" s="87" t="b">
        <v>0</v>
      </c>
    </row>
    <row r="323" spans="1:7" ht="15">
      <c r="A323" s="87" t="s">
        <v>1845</v>
      </c>
      <c r="B323" s="87">
        <v>24</v>
      </c>
      <c r="C323" s="131">
        <v>0.006882179574103406</v>
      </c>
      <c r="D323" s="87" t="s">
        <v>495</v>
      </c>
      <c r="E323" s="87" t="b">
        <v>0</v>
      </c>
      <c r="F323" s="87" t="b">
        <v>0</v>
      </c>
      <c r="G323" s="87" t="b">
        <v>0</v>
      </c>
    </row>
    <row r="324" spans="1:7" ht="15">
      <c r="A324" s="87" t="s">
        <v>1846</v>
      </c>
      <c r="B324" s="87">
        <v>12</v>
      </c>
      <c r="C324" s="131">
        <v>0.006782773365190255</v>
      </c>
      <c r="D324" s="87" t="s">
        <v>495</v>
      </c>
      <c r="E324" s="87" t="b">
        <v>0</v>
      </c>
      <c r="F324" s="87" t="b">
        <v>0</v>
      </c>
      <c r="G324" s="87" t="b">
        <v>0</v>
      </c>
    </row>
    <row r="325" spans="1:7" ht="15">
      <c r="A325" s="87" t="s">
        <v>756</v>
      </c>
      <c r="B325" s="87">
        <v>10</v>
      </c>
      <c r="C325" s="131">
        <v>0.006808081134035048</v>
      </c>
      <c r="D325" s="87" t="s">
        <v>495</v>
      </c>
      <c r="E325" s="87" t="b">
        <v>0</v>
      </c>
      <c r="F325" s="87" t="b">
        <v>0</v>
      </c>
      <c r="G325" s="87" t="b">
        <v>0</v>
      </c>
    </row>
    <row r="326" spans="1:7" ht="15">
      <c r="A326" s="87" t="s">
        <v>1847</v>
      </c>
      <c r="B326" s="87">
        <v>9</v>
      </c>
      <c r="C326" s="131">
        <v>0.006127273020631544</v>
      </c>
      <c r="D326" s="87" t="s">
        <v>495</v>
      </c>
      <c r="E326" s="87" t="b">
        <v>0</v>
      </c>
      <c r="F326" s="87" t="b">
        <v>0</v>
      </c>
      <c r="G326" s="87" t="b">
        <v>0</v>
      </c>
    </row>
    <row r="327" spans="1:7" ht="15">
      <c r="A327" s="87" t="s">
        <v>654</v>
      </c>
      <c r="B327" s="87">
        <v>9</v>
      </c>
      <c r="C327" s="131">
        <v>0.006553149710757753</v>
      </c>
      <c r="D327" s="87" t="s">
        <v>495</v>
      </c>
      <c r="E327" s="87" t="b">
        <v>0</v>
      </c>
      <c r="F327" s="87" t="b">
        <v>0</v>
      </c>
      <c r="G327" s="87" t="b">
        <v>0</v>
      </c>
    </row>
    <row r="328" spans="1:7" ht="15">
      <c r="A328" s="87" t="s">
        <v>550</v>
      </c>
      <c r="B328" s="87">
        <v>8</v>
      </c>
      <c r="C328" s="131">
        <v>0.006749637962219205</v>
      </c>
      <c r="D328" s="87" t="s">
        <v>495</v>
      </c>
      <c r="E328" s="87" t="b">
        <v>0</v>
      </c>
      <c r="F328" s="87" t="b">
        <v>0</v>
      </c>
      <c r="G328" s="87" t="b">
        <v>0</v>
      </c>
    </row>
    <row r="329" spans="1:7" ht="15">
      <c r="A329" s="87" t="s">
        <v>612</v>
      </c>
      <c r="B329" s="87">
        <v>8</v>
      </c>
      <c r="C329" s="131">
        <v>0.006749637962219205</v>
      </c>
      <c r="D329" s="87" t="s">
        <v>495</v>
      </c>
      <c r="E329" s="87" t="b">
        <v>0</v>
      </c>
      <c r="F329" s="87" t="b">
        <v>0</v>
      </c>
      <c r="G329" s="87" t="b">
        <v>0</v>
      </c>
    </row>
    <row r="330" spans="1:7" ht="15">
      <c r="A330" s="87" t="s">
        <v>699</v>
      </c>
      <c r="B330" s="87">
        <v>8</v>
      </c>
      <c r="C330" s="131">
        <v>0.0058250219651180025</v>
      </c>
      <c r="D330" s="87" t="s">
        <v>495</v>
      </c>
      <c r="E330" s="87" t="b">
        <v>0</v>
      </c>
      <c r="F330" s="87" t="b">
        <v>0</v>
      </c>
      <c r="G330" s="87" t="b">
        <v>0</v>
      </c>
    </row>
    <row r="331" spans="1:7" ht="15">
      <c r="A331" s="87" t="s">
        <v>256</v>
      </c>
      <c r="B331" s="87">
        <v>8</v>
      </c>
      <c r="C331" s="131">
        <v>0.006254194560697553</v>
      </c>
      <c r="D331" s="87" t="s">
        <v>495</v>
      </c>
      <c r="E331" s="87" t="b">
        <v>0</v>
      </c>
      <c r="F331" s="87" t="b">
        <v>0</v>
      </c>
      <c r="G331" s="87" t="b">
        <v>0</v>
      </c>
    </row>
    <row r="332" spans="1:7" ht="15">
      <c r="A332" s="87" t="s">
        <v>645</v>
      </c>
      <c r="B332" s="87">
        <v>7</v>
      </c>
      <c r="C332" s="131">
        <v>0.0054724202406103584</v>
      </c>
      <c r="D332" s="87" t="s">
        <v>495</v>
      </c>
      <c r="E332" s="87" t="b">
        <v>0</v>
      </c>
      <c r="F332" s="87" t="b">
        <v>0</v>
      </c>
      <c r="G332" s="87" t="b">
        <v>0</v>
      </c>
    </row>
    <row r="333" spans="1:7" ht="15">
      <c r="A333" s="87" t="s">
        <v>625</v>
      </c>
      <c r="B333" s="87">
        <v>7</v>
      </c>
      <c r="C333" s="131">
        <v>0.005905933216941803</v>
      </c>
      <c r="D333" s="87" t="s">
        <v>495</v>
      </c>
      <c r="E333" s="87" t="b">
        <v>0</v>
      </c>
      <c r="F333" s="87" t="b">
        <v>0</v>
      </c>
      <c r="G333" s="87" t="b">
        <v>0</v>
      </c>
    </row>
    <row r="334" spans="1:7" ht="15">
      <c r="A334" s="87" t="s">
        <v>721</v>
      </c>
      <c r="B334" s="87">
        <v>7</v>
      </c>
      <c r="C334" s="131">
        <v>0.0054724202406103584</v>
      </c>
      <c r="D334" s="87" t="s">
        <v>495</v>
      </c>
      <c r="E334" s="87" t="b">
        <v>0</v>
      </c>
      <c r="F334" s="87" t="b">
        <v>0</v>
      </c>
      <c r="G334" s="87" t="b">
        <v>0</v>
      </c>
    </row>
    <row r="335" spans="1:7" ht="15">
      <c r="A335" s="87" t="s">
        <v>1236</v>
      </c>
      <c r="B335" s="87">
        <v>7</v>
      </c>
      <c r="C335" s="131">
        <v>0.0054724202406103584</v>
      </c>
      <c r="D335" s="87" t="s">
        <v>495</v>
      </c>
      <c r="E335" s="87" t="b">
        <v>0</v>
      </c>
      <c r="F335" s="87" t="b">
        <v>0</v>
      </c>
      <c r="G335" s="87" t="b">
        <v>0</v>
      </c>
    </row>
    <row r="336" spans="1:7" ht="15">
      <c r="A336" s="87" t="s">
        <v>1263</v>
      </c>
      <c r="B336" s="87">
        <v>7</v>
      </c>
      <c r="C336" s="131">
        <v>0.0054724202406103584</v>
      </c>
      <c r="D336" s="87" t="s">
        <v>495</v>
      </c>
      <c r="E336" s="87" t="b">
        <v>0</v>
      </c>
      <c r="F336" s="87" t="b">
        <v>0</v>
      </c>
      <c r="G336" s="87" t="b">
        <v>0</v>
      </c>
    </row>
    <row r="337" spans="1:7" ht="15">
      <c r="A337" s="87" t="s">
        <v>561</v>
      </c>
      <c r="B337" s="87">
        <v>6</v>
      </c>
      <c r="C337" s="131">
        <v>0.005062228471664403</v>
      </c>
      <c r="D337" s="87" t="s">
        <v>495</v>
      </c>
      <c r="E337" s="87" t="b">
        <v>0</v>
      </c>
      <c r="F337" s="87" t="b">
        <v>0</v>
      </c>
      <c r="G337" s="87" t="b">
        <v>0</v>
      </c>
    </row>
    <row r="338" spans="1:7" ht="15">
      <c r="A338" s="87" t="s">
        <v>649</v>
      </c>
      <c r="B338" s="87">
        <v>6</v>
      </c>
      <c r="C338" s="131">
        <v>0.005062228471664403</v>
      </c>
      <c r="D338" s="87" t="s">
        <v>495</v>
      </c>
      <c r="E338" s="87" t="b">
        <v>0</v>
      </c>
      <c r="F338" s="87" t="b">
        <v>0</v>
      </c>
      <c r="G338" s="87" t="b">
        <v>0</v>
      </c>
    </row>
    <row r="339" spans="1:7" ht="15">
      <c r="A339" s="87" t="s">
        <v>622</v>
      </c>
      <c r="B339" s="87">
        <v>6</v>
      </c>
      <c r="C339" s="131">
        <v>0.005062228471664403</v>
      </c>
      <c r="D339" s="87" t="s">
        <v>495</v>
      </c>
      <c r="E339" s="87" t="b">
        <v>0</v>
      </c>
      <c r="F339" s="87" t="b">
        <v>0</v>
      </c>
      <c r="G339" s="87" t="b">
        <v>0</v>
      </c>
    </row>
    <row r="340" spans="1:7" ht="15">
      <c r="A340" s="87" t="s">
        <v>640</v>
      </c>
      <c r="B340" s="87">
        <v>6</v>
      </c>
      <c r="C340" s="131">
        <v>0.005501717348894514</v>
      </c>
      <c r="D340" s="87" t="s">
        <v>495</v>
      </c>
      <c r="E340" s="87" t="b">
        <v>0</v>
      </c>
      <c r="F340" s="87" t="b">
        <v>0</v>
      </c>
      <c r="G340" s="87" t="b">
        <v>0</v>
      </c>
    </row>
    <row r="341" spans="1:7" ht="15">
      <c r="A341" s="87" t="s">
        <v>727</v>
      </c>
      <c r="B341" s="87">
        <v>6</v>
      </c>
      <c r="C341" s="131">
        <v>0.005062228471664403</v>
      </c>
      <c r="D341" s="87" t="s">
        <v>495</v>
      </c>
      <c r="E341" s="87" t="b">
        <v>1</v>
      </c>
      <c r="F341" s="87" t="b">
        <v>0</v>
      </c>
      <c r="G341" s="87" t="b">
        <v>0</v>
      </c>
    </row>
    <row r="342" spans="1:7" ht="15">
      <c r="A342" s="87" t="s">
        <v>247</v>
      </c>
      <c r="B342" s="87">
        <v>6</v>
      </c>
      <c r="C342" s="131">
        <v>0.005062228471664403</v>
      </c>
      <c r="D342" s="87" t="s">
        <v>495</v>
      </c>
      <c r="E342" s="87" t="b">
        <v>0</v>
      </c>
      <c r="F342" s="87" t="b">
        <v>0</v>
      </c>
      <c r="G342" s="87" t="b">
        <v>0</v>
      </c>
    </row>
    <row r="343" spans="1:7" ht="15">
      <c r="A343" s="87" t="s">
        <v>658</v>
      </c>
      <c r="B343" s="87">
        <v>5</v>
      </c>
      <c r="C343" s="131">
        <v>0.004584764457412095</v>
      </c>
      <c r="D343" s="87" t="s">
        <v>495</v>
      </c>
      <c r="E343" s="87" t="b">
        <v>0</v>
      </c>
      <c r="F343" s="87" t="b">
        <v>0</v>
      </c>
      <c r="G343" s="87" t="b">
        <v>0</v>
      </c>
    </row>
    <row r="344" spans="1:7" ht="15">
      <c r="A344" s="87" t="s">
        <v>559</v>
      </c>
      <c r="B344" s="87">
        <v>5</v>
      </c>
      <c r="C344" s="131">
        <v>0.004584764457412095</v>
      </c>
      <c r="D344" s="87" t="s">
        <v>495</v>
      </c>
      <c r="E344" s="87" t="b">
        <v>0</v>
      </c>
      <c r="F344" s="87" t="b">
        <v>0</v>
      </c>
      <c r="G344" s="87" t="b">
        <v>0</v>
      </c>
    </row>
    <row r="345" spans="1:7" ht="15">
      <c r="A345" s="87" t="s">
        <v>615</v>
      </c>
      <c r="B345" s="87">
        <v>5</v>
      </c>
      <c r="C345" s="131">
        <v>0.004584764457412095</v>
      </c>
      <c r="D345" s="87" t="s">
        <v>495</v>
      </c>
      <c r="E345" s="87" t="b">
        <v>0</v>
      </c>
      <c r="F345" s="87" t="b">
        <v>0</v>
      </c>
      <c r="G345" s="87" t="b">
        <v>0</v>
      </c>
    </row>
    <row r="346" spans="1:7" ht="15">
      <c r="A346" s="87" t="s">
        <v>1965</v>
      </c>
      <c r="B346" s="87">
        <v>5</v>
      </c>
      <c r="C346" s="131">
        <v>0.005033006885756482</v>
      </c>
      <c r="D346" s="87" t="s">
        <v>495</v>
      </c>
      <c r="E346" s="87" t="b">
        <v>0</v>
      </c>
      <c r="F346" s="87" t="b">
        <v>0</v>
      </c>
      <c r="G346" s="87" t="b">
        <v>0</v>
      </c>
    </row>
    <row r="347" spans="1:7" ht="15">
      <c r="A347" s="87" t="s">
        <v>684</v>
      </c>
      <c r="B347" s="87">
        <v>5</v>
      </c>
      <c r="C347" s="131">
        <v>0.005610891883944733</v>
      </c>
      <c r="D347" s="87" t="s">
        <v>495</v>
      </c>
      <c r="E347" s="87" t="b">
        <v>0</v>
      </c>
      <c r="F347" s="87" t="b">
        <v>0</v>
      </c>
      <c r="G347" s="87" t="b">
        <v>0</v>
      </c>
    </row>
    <row r="348" spans="1:7" ht="15">
      <c r="A348" s="87" t="s">
        <v>662</v>
      </c>
      <c r="B348" s="87">
        <v>5</v>
      </c>
      <c r="C348" s="131">
        <v>0.004584764457412095</v>
      </c>
      <c r="D348" s="87" t="s">
        <v>495</v>
      </c>
      <c r="E348" s="87" t="b">
        <v>0</v>
      </c>
      <c r="F348" s="87" t="b">
        <v>0</v>
      </c>
      <c r="G348" s="87" t="b">
        <v>0</v>
      </c>
    </row>
    <row r="349" spans="1:7" ht="15">
      <c r="A349" s="87" t="s">
        <v>643</v>
      </c>
      <c r="B349" s="87">
        <v>5</v>
      </c>
      <c r="C349" s="131">
        <v>0.005033006885756482</v>
      </c>
      <c r="D349" s="87" t="s">
        <v>495</v>
      </c>
      <c r="E349" s="87" t="b">
        <v>0</v>
      </c>
      <c r="F349" s="87" t="b">
        <v>0</v>
      </c>
      <c r="G349" s="87" t="b">
        <v>0</v>
      </c>
    </row>
    <row r="350" spans="1:7" ht="15">
      <c r="A350" s="87" t="s">
        <v>1966</v>
      </c>
      <c r="B350" s="87">
        <v>5</v>
      </c>
      <c r="C350" s="131">
        <v>0.004584764457412095</v>
      </c>
      <c r="D350" s="87" t="s">
        <v>495</v>
      </c>
      <c r="E350" s="87" t="b">
        <v>0</v>
      </c>
      <c r="F350" s="87" t="b">
        <v>0</v>
      </c>
      <c r="G350" s="87" t="b">
        <v>0</v>
      </c>
    </row>
    <row r="351" spans="1:7" ht="15">
      <c r="A351" s="87" t="s">
        <v>600</v>
      </c>
      <c r="B351" s="87">
        <v>5</v>
      </c>
      <c r="C351" s="131">
        <v>0.005033006885756482</v>
      </c>
      <c r="D351" s="87" t="s">
        <v>495</v>
      </c>
      <c r="E351" s="87" t="b">
        <v>0</v>
      </c>
      <c r="F351" s="87" t="b">
        <v>0</v>
      </c>
      <c r="G351" s="87" t="b">
        <v>0</v>
      </c>
    </row>
    <row r="352" spans="1:7" ht="15">
      <c r="A352" s="87" t="s">
        <v>253</v>
      </c>
      <c r="B352" s="87">
        <v>5</v>
      </c>
      <c r="C352" s="131">
        <v>0.004584764457412095</v>
      </c>
      <c r="D352" s="87" t="s">
        <v>495</v>
      </c>
      <c r="E352" s="87" t="b">
        <v>0</v>
      </c>
      <c r="F352" s="87" t="b">
        <v>0</v>
      </c>
      <c r="G352" s="87" t="b">
        <v>0</v>
      </c>
    </row>
    <row r="353" spans="1:7" ht="15">
      <c r="A353" s="87" t="s">
        <v>726</v>
      </c>
      <c r="B353" s="87">
        <v>5</v>
      </c>
      <c r="C353" s="131">
        <v>0.004584764457412095</v>
      </c>
      <c r="D353" s="87" t="s">
        <v>495</v>
      </c>
      <c r="E353" s="87" t="b">
        <v>0</v>
      </c>
      <c r="F353" s="87" t="b">
        <v>0</v>
      </c>
      <c r="G353" s="87" t="b">
        <v>0</v>
      </c>
    </row>
    <row r="354" spans="1:7" ht="15">
      <c r="A354" s="87" t="s">
        <v>611</v>
      </c>
      <c r="B354" s="87">
        <v>5</v>
      </c>
      <c r="C354" s="131">
        <v>0.004584764457412095</v>
      </c>
      <c r="D354" s="87" t="s">
        <v>495</v>
      </c>
      <c r="E354" s="87" t="b">
        <v>0</v>
      </c>
      <c r="F354" s="87" t="b">
        <v>0</v>
      </c>
      <c r="G354" s="87" t="b">
        <v>0</v>
      </c>
    </row>
    <row r="355" spans="1:7" ht="15">
      <c r="A355" s="87" t="s">
        <v>614</v>
      </c>
      <c r="B355" s="87">
        <v>5</v>
      </c>
      <c r="C355" s="131">
        <v>0.004584764457412095</v>
      </c>
      <c r="D355" s="87" t="s">
        <v>495</v>
      </c>
      <c r="E355" s="87" t="b">
        <v>0</v>
      </c>
      <c r="F355" s="87" t="b">
        <v>0</v>
      </c>
      <c r="G355" s="87" t="b">
        <v>0</v>
      </c>
    </row>
    <row r="356" spans="1:7" ht="15">
      <c r="A356" s="87" t="s">
        <v>1967</v>
      </c>
      <c r="B356" s="87">
        <v>5</v>
      </c>
      <c r="C356" s="131">
        <v>0.007817743200871941</v>
      </c>
      <c r="D356" s="87" t="s">
        <v>495</v>
      </c>
      <c r="E356" s="87" t="b">
        <v>0</v>
      </c>
      <c r="F356" s="87" t="b">
        <v>0</v>
      </c>
      <c r="G356" s="87" t="b">
        <v>0</v>
      </c>
    </row>
    <row r="357" spans="1:7" ht="15">
      <c r="A357" s="87" t="s">
        <v>618</v>
      </c>
      <c r="B357" s="87">
        <v>4</v>
      </c>
      <c r="C357" s="131">
        <v>0.004026405508605185</v>
      </c>
      <c r="D357" s="87" t="s">
        <v>495</v>
      </c>
      <c r="E357" s="87" t="b">
        <v>0</v>
      </c>
      <c r="F357" s="87" t="b">
        <v>0</v>
      </c>
      <c r="G357" s="87" t="b">
        <v>0</v>
      </c>
    </row>
    <row r="358" spans="1:7" ht="15">
      <c r="A358" s="87" t="s">
        <v>1971</v>
      </c>
      <c r="B358" s="87">
        <v>4</v>
      </c>
      <c r="C358" s="131">
        <v>0.004026405508605185</v>
      </c>
      <c r="D358" s="87" t="s">
        <v>495</v>
      </c>
      <c r="E358" s="87" t="b">
        <v>0</v>
      </c>
      <c r="F358" s="87" t="b">
        <v>0</v>
      </c>
      <c r="G358" s="87" t="b">
        <v>0</v>
      </c>
    </row>
    <row r="359" spans="1:7" ht="15">
      <c r="A359" s="87" t="s">
        <v>758</v>
      </c>
      <c r="B359" s="87">
        <v>4</v>
      </c>
      <c r="C359" s="131">
        <v>0.004026405508605185</v>
      </c>
      <c r="D359" s="87" t="s">
        <v>495</v>
      </c>
      <c r="E359" s="87" t="b">
        <v>0</v>
      </c>
      <c r="F359" s="87" t="b">
        <v>0</v>
      </c>
      <c r="G359" s="87" t="b">
        <v>0</v>
      </c>
    </row>
    <row r="360" spans="1:7" ht="15">
      <c r="A360" s="87" t="s">
        <v>698</v>
      </c>
      <c r="B360" s="87">
        <v>4</v>
      </c>
      <c r="C360" s="131">
        <v>0.004026405508605185</v>
      </c>
      <c r="D360" s="87" t="s">
        <v>495</v>
      </c>
      <c r="E360" s="87" t="b">
        <v>0</v>
      </c>
      <c r="F360" s="87" t="b">
        <v>0</v>
      </c>
      <c r="G360" s="87" t="b">
        <v>0</v>
      </c>
    </row>
    <row r="361" spans="1:7" ht="15">
      <c r="A361" s="87" t="s">
        <v>642</v>
      </c>
      <c r="B361" s="87">
        <v>4</v>
      </c>
      <c r="C361" s="131">
        <v>0.004488713507155786</v>
      </c>
      <c r="D361" s="87" t="s">
        <v>495</v>
      </c>
      <c r="E361" s="87" t="b">
        <v>0</v>
      </c>
      <c r="F361" s="87" t="b">
        <v>0</v>
      </c>
      <c r="G361" s="87" t="b">
        <v>0</v>
      </c>
    </row>
    <row r="362" spans="1:7" ht="15">
      <c r="A362" s="87" t="s">
        <v>1972</v>
      </c>
      <c r="B362" s="87">
        <v>4</v>
      </c>
      <c r="C362" s="131">
        <v>0.004026405508605185</v>
      </c>
      <c r="D362" s="87" t="s">
        <v>495</v>
      </c>
      <c r="E362" s="87" t="b">
        <v>0</v>
      </c>
      <c r="F362" s="87" t="b">
        <v>0</v>
      </c>
      <c r="G362" s="87" t="b">
        <v>0</v>
      </c>
    </row>
    <row r="363" spans="1:7" ht="15">
      <c r="A363" s="87" t="s">
        <v>706</v>
      </c>
      <c r="B363" s="87">
        <v>4</v>
      </c>
      <c r="C363" s="131">
        <v>0.004026405508605185</v>
      </c>
      <c r="D363" s="87" t="s">
        <v>495</v>
      </c>
      <c r="E363" s="87" t="b">
        <v>0</v>
      </c>
      <c r="F363" s="87" t="b">
        <v>0</v>
      </c>
      <c r="G363" s="87" t="b">
        <v>0</v>
      </c>
    </row>
    <row r="364" spans="1:7" ht="15">
      <c r="A364" s="87" t="s">
        <v>239</v>
      </c>
      <c r="B364" s="87">
        <v>4</v>
      </c>
      <c r="C364" s="131">
        <v>0.004026405508605185</v>
      </c>
      <c r="D364" s="87" t="s">
        <v>495</v>
      </c>
      <c r="E364" s="87" t="b">
        <v>0</v>
      </c>
      <c r="F364" s="87" t="b">
        <v>0</v>
      </c>
      <c r="G364" s="87" t="b">
        <v>0</v>
      </c>
    </row>
    <row r="365" spans="1:7" ht="15">
      <c r="A365" s="87" t="s">
        <v>251</v>
      </c>
      <c r="B365" s="87">
        <v>4</v>
      </c>
      <c r="C365" s="131">
        <v>0.004026405508605185</v>
      </c>
      <c r="D365" s="87" t="s">
        <v>495</v>
      </c>
      <c r="E365" s="87" t="b">
        <v>0</v>
      </c>
      <c r="F365" s="87" t="b">
        <v>0</v>
      </c>
      <c r="G365" s="87" t="b">
        <v>0</v>
      </c>
    </row>
    <row r="366" spans="1:7" ht="15">
      <c r="A366" s="87" t="s">
        <v>554</v>
      </c>
      <c r="B366" s="87">
        <v>4</v>
      </c>
      <c r="C366" s="131">
        <v>0.004026405508605185</v>
      </c>
      <c r="D366" s="87" t="s">
        <v>495</v>
      </c>
      <c r="E366" s="87" t="b">
        <v>0</v>
      </c>
      <c r="F366" s="87" t="b">
        <v>0</v>
      </c>
      <c r="G366" s="87" t="b">
        <v>0</v>
      </c>
    </row>
    <row r="367" spans="1:7" ht="15">
      <c r="A367" s="87" t="s">
        <v>690</v>
      </c>
      <c r="B367" s="87">
        <v>4</v>
      </c>
      <c r="C367" s="131">
        <v>0.004026405508605185</v>
      </c>
      <c r="D367" s="87" t="s">
        <v>495</v>
      </c>
      <c r="E367" s="87" t="b">
        <v>1</v>
      </c>
      <c r="F367" s="87" t="b">
        <v>0</v>
      </c>
      <c r="G367" s="87" t="b">
        <v>0</v>
      </c>
    </row>
    <row r="368" spans="1:7" ht="15">
      <c r="A368" s="87" t="s">
        <v>255</v>
      </c>
      <c r="B368" s="87">
        <v>4</v>
      </c>
      <c r="C368" s="131">
        <v>0.004026405508605185</v>
      </c>
      <c r="D368" s="87" t="s">
        <v>495</v>
      </c>
      <c r="E368" s="87" t="b">
        <v>0</v>
      </c>
      <c r="F368" s="87" t="b">
        <v>0</v>
      </c>
      <c r="G368" s="87" t="b">
        <v>0</v>
      </c>
    </row>
    <row r="369" spans="1:7" ht="15">
      <c r="A369" s="87" t="s">
        <v>1974</v>
      </c>
      <c r="B369" s="87">
        <v>4</v>
      </c>
      <c r="C369" s="131">
        <v>0.004026405508605185</v>
      </c>
      <c r="D369" s="87" t="s">
        <v>495</v>
      </c>
      <c r="E369" s="87" t="b">
        <v>0</v>
      </c>
      <c r="F369" s="87" t="b">
        <v>0</v>
      </c>
      <c r="G369" s="87" t="b">
        <v>0</v>
      </c>
    </row>
    <row r="370" spans="1:7" ht="15">
      <c r="A370" s="87" t="s">
        <v>703</v>
      </c>
      <c r="B370" s="87">
        <v>4</v>
      </c>
      <c r="C370" s="131">
        <v>0.004026405508605185</v>
      </c>
      <c r="D370" s="87" t="s">
        <v>495</v>
      </c>
      <c r="E370" s="87" t="b">
        <v>0</v>
      </c>
      <c r="F370" s="87" t="b">
        <v>0</v>
      </c>
      <c r="G370" s="87" t="b">
        <v>0</v>
      </c>
    </row>
    <row r="371" spans="1:7" ht="15">
      <c r="A371" s="87" t="s">
        <v>610</v>
      </c>
      <c r="B371" s="87">
        <v>4</v>
      </c>
      <c r="C371" s="131">
        <v>0.004488713507155786</v>
      </c>
      <c r="D371" s="87" t="s">
        <v>495</v>
      </c>
      <c r="E371" s="87" t="b">
        <v>0</v>
      </c>
      <c r="F371" s="87" t="b">
        <v>0</v>
      </c>
      <c r="G371" s="87" t="b">
        <v>0</v>
      </c>
    </row>
    <row r="372" spans="1:7" ht="15">
      <c r="A372" s="87" t="s">
        <v>674</v>
      </c>
      <c r="B372" s="87">
        <v>4</v>
      </c>
      <c r="C372" s="131">
        <v>0.004026405508605185</v>
      </c>
      <c r="D372" s="87" t="s">
        <v>495</v>
      </c>
      <c r="E372" s="87" t="b">
        <v>0</v>
      </c>
      <c r="F372" s="87" t="b">
        <v>0</v>
      </c>
      <c r="G372" s="87" t="b">
        <v>0</v>
      </c>
    </row>
    <row r="373" spans="1:7" ht="15">
      <c r="A373" s="87" t="s">
        <v>707</v>
      </c>
      <c r="B373" s="87">
        <v>4</v>
      </c>
      <c r="C373" s="131">
        <v>0.004026405508605185</v>
      </c>
      <c r="D373" s="87" t="s">
        <v>495</v>
      </c>
      <c r="E373" s="87" t="b">
        <v>0</v>
      </c>
      <c r="F373" s="87" t="b">
        <v>0</v>
      </c>
      <c r="G373" s="87" t="b">
        <v>0</v>
      </c>
    </row>
    <row r="374" spans="1:7" ht="15">
      <c r="A374" s="87" t="s">
        <v>1969</v>
      </c>
      <c r="B374" s="87">
        <v>4</v>
      </c>
      <c r="C374" s="131">
        <v>0.004026405508605185</v>
      </c>
      <c r="D374" s="87" t="s">
        <v>495</v>
      </c>
      <c r="E374" s="87" t="b">
        <v>0</v>
      </c>
      <c r="F374" s="87" t="b">
        <v>0</v>
      </c>
      <c r="G374" s="87" t="b">
        <v>0</v>
      </c>
    </row>
    <row r="375" spans="1:7" ht="15">
      <c r="A375" s="87" t="s">
        <v>1973</v>
      </c>
      <c r="B375" s="87">
        <v>4</v>
      </c>
      <c r="C375" s="131">
        <v>0.004488713507155786</v>
      </c>
      <c r="D375" s="87" t="s">
        <v>495</v>
      </c>
      <c r="E375" s="87" t="b">
        <v>0</v>
      </c>
      <c r="F375" s="87" t="b">
        <v>0</v>
      </c>
      <c r="G375" s="87" t="b">
        <v>0</v>
      </c>
    </row>
    <row r="376" spans="1:7" ht="15">
      <c r="A376" s="87" t="s">
        <v>1262</v>
      </c>
      <c r="B376" s="87">
        <v>4</v>
      </c>
      <c r="C376" s="131">
        <v>0.004026405508605185</v>
      </c>
      <c r="D376" s="87" t="s">
        <v>495</v>
      </c>
      <c r="E376" s="87" t="b">
        <v>0</v>
      </c>
      <c r="F376" s="87" t="b">
        <v>0</v>
      </c>
      <c r="G376" s="87" t="b">
        <v>0</v>
      </c>
    </row>
    <row r="377" spans="1:7" ht="15">
      <c r="A377" s="87" t="s">
        <v>1233</v>
      </c>
      <c r="B377" s="87">
        <v>4</v>
      </c>
      <c r="C377" s="131">
        <v>0.004026405508605185</v>
      </c>
      <c r="D377" s="87" t="s">
        <v>495</v>
      </c>
      <c r="E377" s="87" t="b">
        <v>0</v>
      </c>
      <c r="F377" s="87" t="b">
        <v>0</v>
      </c>
      <c r="G377" s="87" t="b">
        <v>0</v>
      </c>
    </row>
    <row r="378" spans="1:7" ht="15">
      <c r="A378" s="87" t="s">
        <v>1970</v>
      </c>
      <c r="B378" s="87">
        <v>4</v>
      </c>
      <c r="C378" s="131">
        <v>0.005140300034651369</v>
      </c>
      <c r="D378" s="87" t="s">
        <v>495</v>
      </c>
      <c r="E378" s="87" t="b">
        <v>0</v>
      </c>
      <c r="F378" s="87" t="b">
        <v>0</v>
      </c>
      <c r="G378" s="87" t="b">
        <v>0</v>
      </c>
    </row>
    <row r="379" spans="1:7" ht="15">
      <c r="A379" s="87" t="s">
        <v>1978</v>
      </c>
      <c r="B379" s="87">
        <v>3</v>
      </c>
      <c r="C379" s="131">
        <v>0.0033665351303668396</v>
      </c>
      <c r="D379" s="87" t="s">
        <v>495</v>
      </c>
      <c r="E379" s="87" t="b">
        <v>0</v>
      </c>
      <c r="F379" s="87" t="b">
        <v>0</v>
      </c>
      <c r="G379" s="87" t="b">
        <v>0</v>
      </c>
    </row>
    <row r="380" spans="1:7" ht="15">
      <c r="A380" s="87" t="s">
        <v>1979</v>
      </c>
      <c r="B380" s="87">
        <v>3</v>
      </c>
      <c r="C380" s="131">
        <v>0.0033665351303668396</v>
      </c>
      <c r="D380" s="87" t="s">
        <v>495</v>
      </c>
      <c r="E380" s="87" t="b">
        <v>1</v>
      </c>
      <c r="F380" s="87" t="b">
        <v>0</v>
      </c>
      <c r="G380" s="87" t="b">
        <v>0</v>
      </c>
    </row>
    <row r="381" spans="1:7" ht="15">
      <c r="A381" s="87" t="s">
        <v>624</v>
      </c>
      <c r="B381" s="87">
        <v>3</v>
      </c>
      <c r="C381" s="131">
        <v>0.0033665351303668396</v>
      </c>
      <c r="D381" s="87" t="s">
        <v>495</v>
      </c>
      <c r="E381" s="87" t="b">
        <v>0</v>
      </c>
      <c r="F381" s="87" t="b">
        <v>0</v>
      </c>
      <c r="G381" s="87" t="b">
        <v>0</v>
      </c>
    </row>
    <row r="382" spans="1:7" ht="15">
      <c r="A382" s="87" t="s">
        <v>665</v>
      </c>
      <c r="B382" s="87">
        <v>3</v>
      </c>
      <c r="C382" s="131">
        <v>0.0033665351303668396</v>
      </c>
      <c r="D382" s="87" t="s">
        <v>495</v>
      </c>
      <c r="E382" s="87" t="b">
        <v>1</v>
      </c>
      <c r="F382" s="87" t="b">
        <v>0</v>
      </c>
      <c r="G382" s="87" t="b">
        <v>0</v>
      </c>
    </row>
    <row r="383" spans="1:7" ht="15">
      <c r="A383" s="87" t="s">
        <v>700</v>
      </c>
      <c r="B383" s="87">
        <v>3</v>
      </c>
      <c r="C383" s="131">
        <v>0.0033665351303668396</v>
      </c>
      <c r="D383" s="87" t="s">
        <v>495</v>
      </c>
      <c r="E383" s="87" t="b">
        <v>0</v>
      </c>
      <c r="F383" s="87" t="b">
        <v>0</v>
      </c>
      <c r="G383" s="87" t="b">
        <v>0</v>
      </c>
    </row>
    <row r="384" spans="1:7" ht="15">
      <c r="A384" s="87" t="s">
        <v>663</v>
      </c>
      <c r="B384" s="87">
        <v>3</v>
      </c>
      <c r="C384" s="131">
        <v>0.0033665351303668396</v>
      </c>
      <c r="D384" s="87" t="s">
        <v>495</v>
      </c>
      <c r="E384" s="87" t="b">
        <v>0</v>
      </c>
      <c r="F384" s="87" t="b">
        <v>0</v>
      </c>
      <c r="G384" s="87" t="b">
        <v>0</v>
      </c>
    </row>
    <row r="385" spans="1:7" ht="15">
      <c r="A385" s="87" t="s">
        <v>1983</v>
      </c>
      <c r="B385" s="87">
        <v>3</v>
      </c>
      <c r="C385" s="131">
        <v>0.0033665351303668396</v>
      </c>
      <c r="D385" s="87" t="s">
        <v>495</v>
      </c>
      <c r="E385" s="87" t="b">
        <v>0</v>
      </c>
      <c r="F385" s="87" t="b">
        <v>0</v>
      </c>
      <c r="G385" s="87" t="b">
        <v>0</v>
      </c>
    </row>
    <row r="386" spans="1:7" ht="15">
      <c r="A386" s="87" t="s">
        <v>766</v>
      </c>
      <c r="B386" s="87">
        <v>3</v>
      </c>
      <c r="C386" s="131">
        <v>0.0033665351303668396</v>
      </c>
      <c r="D386" s="87" t="s">
        <v>495</v>
      </c>
      <c r="E386" s="87" t="b">
        <v>0</v>
      </c>
      <c r="F386" s="87" t="b">
        <v>0</v>
      </c>
      <c r="G386" s="87" t="b">
        <v>0</v>
      </c>
    </row>
    <row r="387" spans="1:7" ht="15">
      <c r="A387" s="87" t="s">
        <v>548</v>
      </c>
      <c r="B387" s="87">
        <v>3</v>
      </c>
      <c r="C387" s="131">
        <v>0.0033665351303668396</v>
      </c>
      <c r="D387" s="87" t="s">
        <v>495</v>
      </c>
      <c r="E387" s="87" t="b">
        <v>0</v>
      </c>
      <c r="F387" s="87" t="b">
        <v>0</v>
      </c>
      <c r="G387" s="87" t="b">
        <v>0</v>
      </c>
    </row>
    <row r="388" spans="1:7" ht="15">
      <c r="A388" s="87" t="s">
        <v>613</v>
      </c>
      <c r="B388" s="87">
        <v>3</v>
      </c>
      <c r="C388" s="131">
        <v>0.0033665351303668396</v>
      </c>
      <c r="D388" s="87" t="s">
        <v>495</v>
      </c>
      <c r="E388" s="87" t="b">
        <v>0</v>
      </c>
      <c r="F388" s="87" t="b">
        <v>0</v>
      </c>
      <c r="G388" s="87" t="b">
        <v>0</v>
      </c>
    </row>
    <row r="389" spans="1:7" ht="15">
      <c r="A389" s="87" t="s">
        <v>653</v>
      </c>
      <c r="B389" s="87">
        <v>3</v>
      </c>
      <c r="C389" s="131">
        <v>0.0033665351303668396</v>
      </c>
      <c r="D389" s="87" t="s">
        <v>495</v>
      </c>
      <c r="E389" s="87" t="b">
        <v>0</v>
      </c>
      <c r="F389" s="87" t="b">
        <v>0</v>
      </c>
      <c r="G389" s="87" t="b">
        <v>0</v>
      </c>
    </row>
    <row r="390" spans="1:7" ht="15">
      <c r="A390" s="87" t="s">
        <v>557</v>
      </c>
      <c r="B390" s="87">
        <v>3</v>
      </c>
      <c r="C390" s="131">
        <v>0.0033665351303668396</v>
      </c>
      <c r="D390" s="87" t="s">
        <v>495</v>
      </c>
      <c r="E390" s="87" t="b">
        <v>0</v>
      </c>
      <c r="F390" s="87" t="b">
        <v>0</v>
      </c>
      <c r="G390" s="87" t="b">
        <v>0</v>
      </c>
    </row>
    <row r="391" spans="1:7" ht="15">
      <c r="A391" s="87" t="s">
        <v>1988</v>
      </c>
      <c r="B391" s="87">
        <v>3</v>
      </c>
      <c r="C391" s="131">
        <v>0.0033665351303668396</v>
      </c>
      <c r="D391" s="87" t="s">
        <v>495</v>
      </c>
      <c r="E391" s="87" t="b">
        <v>0</v>
      </c>
      <c r="F391" s="87" t="b">
        <v>0</v>
      </c>
      <c r="G391" s="87" t="b">
        <v>0</v>
      </c>
    </row>
    <row r="392" spans="1:7" ht="15">
      <c r="A392" s="87" t="s">
        <v>606</v>
      </c>
      <c r="B392" s="87">
        <v>3</v>
      </c>
      <c r="C392" s="131">
        <v>0.0033665351303668396</v>
      </c>
      <c r="D392" s="87" t="s">
        <v>495</v>
      </c>
      <c r="E392" s="87" t="b">
        <v>0</v>
      </c>
      <c r="F392" s="87" t="b">
        <v>0</v>
      </c>
      <c r="G392" s="87" t="b">
        <v>0</v>
      </c>
    </row>
    <row r="393" spans="1:7" ht="15">
      <c r="A393" s="87" t="s">
        <v>631</v>
      </c>
      <c r="B393" s="87">
        <v>3</v>
      </c>
      <c r="C393" s="131">
        <v>0.0033665351303668396</v>
      </c>
      <c r="D393" s="87" t="s">
        <v>495</v>
      </c>
      <c r="E393" s="87" t="b">
        <v>0</v>
      </c>
      <c r="F393" s="87" t="b">
        <v>0</v>
      </c>
      <c r="G393" s="87" t="b">
        <v>0</v>
      </c>
    </row>
    <row r="394" spans="1:7" ht="15">
      <c r="A394" s="87" t="s">
        <v>1989</v>
      </c>
      <c r="B394" s="87">
        <v>3</v>
      </c>
      <c r="C394" s="131">
        <v>0.0038552250259885263</v>
      </c>
      <c r="D394" s="87" t="s">
        <v>495</v>
      </c>
      <c r="E394" s="87" t="b">
        <v>0</v>
      </c>
      <c r="F394" s="87" t="b">
        <v>0</v>
      </c>
      <c r="G394" s="87" t="b">
        <v>0</v>
      </c>
    </row>
    <row r="395" spans="1:7" ht="15">
      <c r="A395" s="87" t="s">
        <v>682</v>
      </c>
      <c r="B395" s="87">
        <v>3</v>
      </c>
      <c r="C395" s="131">
        <v>0.0033665351303668396</v>
      </c>
      <c r="D395" s="87" t="s">
        <v>495</v>
      </c>
      <c r="E395" s="87" t="b">
        <v>0</v>
      </c>
      <c r="F395" s="87" t="b">
        <v>0</v>
      </c>
      <c r="G395" s="87" t="b">
        <v>0</v>
      </c>
    </row>
    <row r="396" spans="1:7" ht="15">
      <c r="A396" s="87" t="s">
        <v>765</v>
      </c>
      <c r="B396" s="87">
        <v>3</v>
      </c>
      <c r="C396" s="131">
        <v>0.0033665351303668396</v>
      </c>
      <c r="D396" s="87" t="s">
        <v>495</v>
      </c>
      <c r="E396" s="87" t="b">
        <v>0</v>
      </c>
      <c r="F396" s="87" t="b">
        <v>0</v>
      </c>
      <c r="G396" s="87" t="b">
        <v>0</v>
      </c>
    </row>
    <row r="397" spans="1:7" ht="15">
      <c r="A397" s="87" t="s">
        <v>634</v>
      </c>
      <c r="B397" s="87">
        <v>3</v>
      </c>
      <c r="C397" s="131">
        <v>0.0038552250259885263</v>
      </c>
      <c r="D397" s="87" t="s">
        <v>495</v>
      </c>
      <c r="E397" s="87" t="b">
        <v>0</v>
      </c>
      <c r="F397" s="87" t="b">
        <v>0</v>
      </c>
      <c r="G397" s="87" t="b">
        <v>0</v>
      </c>
    </row>
    <row r="398" spans="1:7" ht="15">
      <c r="A398" s="87" t="s">
        <v>673</v>
      </c>
      <c r="B398" s="87">
        <v>3</v>
      </c>
      <c r="C398" s="131">
        <v>0.0033665351303668396</v>
      </c>
      <c r="D398" s="87" t="s">
        <v>495</v>
      </c>
      <c r="E398" s="87" t="b">
        <v>0</v>
      </c>
      <c r="F398" s="87" t="b">
        <v>0</v>
      </c>
      <c r="G398" s="87" t="b">
        <v>0</v>
      </c>
    </row>
    <row r="399" spans="1:7" ht="15">
      <c r="A399" s="87" t="s">
        <v>1986</v>
      </c>
      <c r="B399" s="87">
        <v>3</v>
      </c>
      <c r="C399" s="131">
        <v>0.0038552250259885263</v>
      </c>
      <c r="D399" s="87" t="s">
        <v>495</v>
      </c>
      <c r="E399" s="87" t="b">
        <v>1</v>
      </c>
      <c r="F399" s="87" t="b">
        <v>0</v>
      </c>
      <c r="G399" s="87" t="b">
        <v>0</v>
      </c>
    </row>
    <row r="400" spans="1:7" ht="15">
      <c r="A400" s="87" t="s">
        <v>560</v>
      </c>
      <c r="B400" s="87">
        <v>3</v>
      </c>
      <c r="C400" s="131">
        <v>0.0033665351303668396</v>
      </c>
      <c r="D400" s="87" t="s">
        <v>495</v>
      </c>
      <c r="E400" s="87" t="b">
        <v>1</v>
      </c>
      <c r="F400" s="87" t="b">
        <v>0</v>
      </c>
      <c r="G400" s="87" t="b">
        <v>0</v>
      </c>
    </row>
    <row r="401" spans="1:7" ht="15">
      <c r="A401" s="87" t="s">
        <v>666</v>
      </c>
      <c r="B401" s="87">
        <v>3</v>
      </c>
      <c r="C401" s="131">
        <v>0.0033665351303668396</v>
      </c>
      <c r="D401" s="87" t="s">
        <v>495</v>
      </c>
      <c r="E401" s="87" t="b">
        <v>0</v>
      </c>
      <c r="F401" s="87" t="b">
        <v>0</v>
      </c>
      <c r="G401" s="87" t="b">
        <v>0</v>
      </c>
    </row>
    <row r="402" spans="1:7" ht="15">
      <c r="A402" s="87" t="s">
        <v>695</v>
      </c>
      <c r="B402" s="87">
        <v>3</v>
      </c>
      <c r="C402" s="131">
        <v>0.0038552250259885263</v>
      </c>
      <c r="D402" s="87" t="s">
        <v>495</v>
      </c>
      <c r="E402" s="87" t="b">
        <v>0</v>
      </c>
      <c r="F402" s="87" t="b">
        <v>0</v>
      </c>
      <c r="G402" s="87" t="b">
        <v>0</v>
      </c>
    </row>
    <row r="403" spans="1:7" ht="15">
      <c r="A403" s="87" t="s">
        <v>1981</v>
      </c>
      <c r="B403" s="87">
        <v>3</v>
      </c>
      <c r="C403" s="131">
        <v>0.0033665351303668396</v>
      </c>
      <c r="D403" s="87" t="s">
        <v>495</v>
      </c>
      <c r="E403" s="87" t="b">
        <v>0</v>
      </c>
      <c r="F403" s="87" t="b">
        <v>0</v>
      </c>
      <c r="G403" s="87" t="b">
        <v>0</v>
      </c>
    </row>
    <row r="404" spans="1:7" ht="15">
      <c r="A404" s="87" t="s">
        <v>1990</v>
      </c>
      <c r="B404" s="87">
        <v>3</v>
      </c>
      <c r="C404" s="131">
        <v>0.0038552250259885263</v>
      </c>
      <c r="D404" s="87" t="s">
        <v>495</v>
      </c>
      <c r="E404" s="87" t="b">
        <v>0</v>
      </c>
      <c r="F404" s="87" t="b">
        <v>0</v>
      </c>
      <c r="G404" s="87" t="b">
        <v>0</v>
      </c>
    </row>
    <row r="405" spans="1:7" ht="15">
      <c r="A405" s="87" t="s">
        <v>633</v>
      </c>
      <c r="B405" s="87">
        <v>3</v>
      </c>
      <c r="C405" s="131">
        <v>0.0033665351303668396</v>
      </c>
      <c r="D405" s="87" t="s">
        <v>495</v>
      </c>
      <c r="E405" s="87" t="b">
        <v>0</v>
      </c>
      <c r="F405" s="87" t="b">
        <v>0</v>
      </c>
      <c r="G405" s="87" t="b">
        <v>0</v>
      </c>
    </row>
    <row r="406" spans="1:7" ht="15">
      <c r="A406" s="87" t="s">
        <v>644</v>
      </c>
      <c r="B406" s="87">
        <v>3</v>
      </c>
      <c r="C406" s="131">
        <v>0.0038552250259885263</v>
      </c>
      <c r="D406" s="87" t="s">
        <v>495</v>
      </c>
      <c r="E406" s="87" t="b">
        <v>0</v>
      </c>
      <c r="F406" s="87" t="b">
        <v>0</v>
      </c>
      <c r="G406" s="87" t="b">
        <v>0</v>
      </c>
    </row>
    <row r="407" spans="1:7" ht="15">
      <c r="A407" s="87" t="s">
        <v>1987</v>
      </c>
      <c r="B407" s="87">
        <v>3</v>
      </c>
      <c r="C407" s="131">
        <v>0.0038552250259885263</v>
      </c>
      <c r="D407" s="87" t="s">
        <v>495</v>
      </c>
      <c r="E407" s="87" t="b">
        <v>0</v>
      </c>
      <c r="F407" s="87" t="b">
        <v>0</v>
      </c>
      <c r="G407" s="87" t="b">
        <v>0</v>
      </c>
    </row>
    <row r="408" spans="1:7" ht="15">
      <c r="A408" s="87" t="s">
        <v>1985</v>
      </c>
      <c r="B408" s="87">
        <v>3</v>
      </c>
      <c r="C408" s="131">
        <v>0.0033665351303668396</v>
      </c>
      <c r="D408" s="87" t="s">
        <v>495</v>
      </c>
      <c r="E408" s="87" t="b">
        <v>0</v>
      </c>
      <c r="F408" s="87" t="b">
        <v>0</v>
      </c>
      <c r="G408" s="87" t="b">
        <v>0</v>
      </c>
    </row>
    <row r="409" spans="1:7" ht="15">
      <c r="A409" s="87" t="s">
        <v>680</v>
      </c>
      <c r="B409" s="87">
        <v>3</v>
      </c>
      <c r="C409" s="131">
        <v>0.0038552250259885263</v>
      </c>
      <c r="D409" s="87" t="s">
        <v>495</v>
      </c>
      <c r="E409" s="87" t="b">
        <v>0</v>
      </c>
      <c r="F409" s="87" t="b">
        <v>0</v>
      </c>
      <c r="G409" s="87" t="b">
        <v>0</v>
      </c>
    </row>
    <row r="410" spans="1:7" ht="15">
      <c r="A410" s="87" t="s">
        <v>704</v>
      </c>
      <c r="B410" s="87">
        <v>3</v>
      </c>
      <c r="C410" s="131">
        <v>0.0033665351303668396</v>
      </c>
      <c r="D410" s="87" t="s">
        <v>495</v>
      </c>
      <c r="E410" s="87" t="b">
        <v>1</v>
      </c>
      <c r="F410" s="87" t="b">
        <v>0</v>
      </c>
      <c r="G410" s="87" t="b">
        <v>0</v>
      </c>
    </row>
    <row r="411" spans="1:7" ht="15">
      <c r="A411" s="87" t="s">
        <v>659</v>
      </c>
      <c r="B411" s="87">
        <v>3</v>
      </c>
      <c r="C411" s="131">
        <v>0.0033665351303668396</v>
      </c>
      <c r="D411" s="87" t="s">
        <v>495</v>
      </c>
      <c r="E411" s="87" t="b">
        <v>0</v>
      </c>
      <c r="F411" s="87" t="b">
        <v>0</v>
      </c>
      <c r="G411" s="87" t="b">
        <v>0</v>
      </c>
    </row>
    <row r="412" spans="1:7" ht="15">
      <c r="A412" s="87" t="s">
        <v>1261</v>
      </c>
      <c r="B412" s="87">
        <v>3</v>
      </c>
      <c r="C412" s="131">
        <v>0.0033665351303668396</v>
      </c>
      <c r="D412" s="87" t="s">
        <v>495</v>
      </c>
      <c r="E412" s="87" t="b">
        <v>0</v>
      </c>
      <c r="F412" s="87" t="b">
        <v>0</v>
      </c>
      <c r="G412" s="87" t="b">
        <v>0</v>
      </c>
    </row>
    <row r="413" spans="1:7" ht="15">
      <c r="A413" s="87" t="s">
        <v>656</v>
      </c>
      <c r="B413" s="87">
        <v>2</v>
      </c>
      <c r="C413" s="131">
        <v>0.0025701500173256845</v>
      </c>
      <c r="D413" s="87" t="s">
        <v>495</v>
      </c>
      <c r="E413" s="87" t="b">
        <v>1</v>
      </c>
      <c r="F413" s="87" t="b">
        <v>0</v>
      </c>
      <c r="G413" s="87" t="b">
        <v>0</v>
      </c>
    </row>
    <row r="414" spans="1:7" ht="15">
      <c r="A414" s="87" t="s">
        <v>744</v>
      </c>
      <c r="B414" s="87">
        <v>2</v>
      </c>
      <c r="C414" s="131">
        <v>0.0025701500173256845</v>
      </c>
      <c r="D414" s="87" t="s">
        <v>495</v>
      </c>
      <c r="E414" s="87" t="b">
        <v>0</v>
      </c>
      <c r="F414" s="87" t="b">
        <v>0</v>
      </c>
      <c r="G414" s="87" t="b">
        <v>0</v>
      </c>
    </row>
    <row r="415" spans="1:7" ht="15">
      <c r="A415" s="87" t="s">
        <v>696</v>
      </c>
      <c r="B415" s="87">
        <v>2</v>
      </c>
      <c r="C415" s="131">
        <v>0.0025701500173256845</v>
      </c>
      <c r="D415" s="87" t="s">
        <v>495</v>
      </c>
      <c r="E415" s="87" t="b">
        <v>0</v>
      </c>
      <c r="F415" s="87" t="b">
        <v>0</v>
      </c>
      <c r="G415" s="87" t="b">
        <v>0</v>
      </c>
    </row>
    <row r="416" spans="1:7" ht="15">
      <c r="A416" s="87" t="s">
        <v>1264</v>
      </c>
      <c r="B416" s="87">
        <v>2</v>
      </c>
      <c r="C416" s="131">
        <v>0.0025701500173256845</v>
      </c>
      <c r="D416" s="87" t="s">
        <v>495</v>
      </c>
      <c r="E416" s="87" t="b">
        <v>0</v>
      </c>
      <c r="F416" s="87" t="b">
        <v>0</v>
      </c>
      <c r="G416" s="87" t="b">
        <v>0</v>
      </c>
    </row>
    <row r="417" spans="1:7" ht="15">
      <c r="A417" s="87" t="s">
        <v>1994</v>
      </c>
      <c r="B417" s="87">
        <v>2</v>
      </c>
      <c r="C417" s="131">
        <v>0.0025701500173256845</v>
      </c>
      <c r="D417" s="87" t="s">
        <v>495</v>
      </c>
      <c r="E417" s="87" t="b">
        <v>0</v>
      </c>
      <c r="F417" s="87" t="b">
        <v>0</v>
      </c>
      <c r="G417" s="87" t="b">
        <v>0</v>
      </c>
    </row>
    <row r="418" spans="1:7" ht="15">
      <c r="A418" s="87" t="s">
        <v>686</v>
      </c>
      <c r="B418" s="87">
        <v>2</v>
      </c>
      <c r="C418" s="131">
        <v>0.0025701500173256845</v>
      </c>
      <c r="D418" s="87" t="s">
        <v>495</v>
      </c>
      <c r="E418" s="87" t="b">
        <v>0</v>
      </c>
      <c r="F418" s="87" t="b">
        <v>0</v>
      </c>
      <c r="G418" s="87" t="b">
        <v>0</v>
      </c>
    </row>
    <row r="419" spans="1:7" ht="15">
      <c r="A419" s="87" t="s">
        <v>2040</v>
      </c>
      <c r="B419" s="87">
        <v>2</v>
      </c>
      <c r="C419" s="131">
        <v>0.0025701500173256845</v>
      </c>
      <c r="D419" s="87" t="s">
        <v>495</v>
      </c>
      <c r="E419" s="87" t="b">
        <v>0</v>
      </c>
      <c r="F419" s="87" t="b">
        <v>0</v>
      </c>
      <c r="G419" s="87" t="b">
        <v>0</v>
      </c>
    </row>
    <row r="420" spans="1:7" ht="15">
      <c r="A420" s="87" t="s">
        <v>639</v>
      </c>
      <c r="B420" s="87">
        <v>2</v>
      </c>
      <c r="C420" s="131">
        <v>0.0025701500173256845</v>
      </c>
      <c r="D420" s="87" t="s">
        <v>495</v>
      </c>
      <c r="E420" s="87" t="b">
        <v>1</v>
      </c>
      <c r="F420" s="87" t="b">
        <v>0</v>
      </c>
      <c r="G420" s="87" t="b">
        <v>0</v>
      </c>
    </row>
    <row r="421" spans="1:7" ht="15">
      <c r="A421" s="87" t="s">
        <v>2041</v>
      </c>
      <c r="B421" s="87">
        <v>2</v>
      </c>
      <c r="C421" s="131">
        <v>0.0025701500173256845</v>
      </c>
      <c r="D421" s="87" t="s">
        <v>495</v>
      </c>
      <c r="E421" s="87" t="b">
        <v>0</v>
      </c>
      <c r="F421" s="87" t="b">
        <v>0</v>
      </c>
      <c r="G421" s="87" t="b">
        <v>0</v>
      </c>
    </row>
    <row r="422" spans="1:7" ht="15">
      <c r="A422" s="87" t="s">
        <v>667</v>
      </c>
      <c r="B422" s="87">
        <v>2</v>
      </c>
      <c r="C422" s="131">
        <v>0.0025701500173256845</v>
      </c>
      <c r="D422" s="87" t="s">
        <v>495</v>
      </c>
      <c r="E422" s="87" t="b">
        <v>0</v>
      </c>
      <c r="F422" s="87" t="b">
        <v>0</v>
      </c>
      <c r="G422" s="87" t="b">
        <v>0</v>
      </c>
    </row>
    <row r="423" spans="1:7" ht="15">
      <c r="A423" s="87" t="s">
        <v>733</v>
      </c>
      <c r="B423" s="87">
        <v>2</v>
      </c>
      <c r="C423" s="131">
        <v>0.0025701500173256845</v>
      </c>
      <c r="D423" s="87" t="s">
        <v>495</v>
      </c>
      <c r="E423" s="87" t="b">
        <v>0</v>
      </c>
      <c r="F423" s="87" t="b">
        <v>0</v>
      </c>
      <c r="G423" s="87" t="b">
        <v>0</v>
      </c>
    </row>
    <row r="424" spans="1:7" ht="15">
      <c r="A424" s="87" t="s">
        <v>636</v>
      </c>
      <c r="B424" s="87">
        <v>2</v>
      </c>
      <c r="C424" s="131">
        <v>0.0025701500173256845</v>
      </c>
      <c r="D424" s="87" t="s">
        <v>495</v>
      </c>
      <c r="E424" s="87" t="b">
        <v>0</v>
      </c>
      <c r="F424" s="87" t="b">
        <v>0</v>
      </c>
      <c r="G424" s="87" t="b">
        <v>0</v>
      </c>
    </row>
    <row r="425" spans="1:7" ht="15">
      <c r="A425" s="87" t="s">
        <v>675</v>
      </c>
      <c r="B425" s="87">
        <v>2</v>
      </c>
      <c r="C425" s="131">
        <v>0.0025701500173256845</v>
      </c>
      <c r="D425" s="87" t="s">
        <v>495</v>
      </c>
      <c r="E425" s="87" t="b">
        <v>0</v>
      </c>
      <c r="F425" s="87" t="b">
        <v>0</v>
      </c>
      <c r="G425" s="87" t="b">
        <v>0</v>
      </c>
    </row>
    <row r="426" spans="1:7" ht="15">
      <c r="A426" s="87" t="s">
        <v>2008</v>
      </c>
      <c r="B426" s="87">
        <v>2</v>
      </c>
      <c r="C426" s="131">
        <v>0.0025701500173256845</v>
      </c>
      <c r="D426" s="87" t="s">
        <v>495</v>
      </c>
      <c r="E426" s="87" t="b">
        <v>0</v>
      </c>
      <c r="F426" s="87" t="b">
        <v>0</v>
      </c>
      <c r="G426" s="87" t="b">
        <v>0</v>
      </c>
    </row>
    <row r="427" spans="1:7" ht="15">
      <c r="A427" s="87" t="s">
        <v>749</v>
      </c>
      <c r="B427" s="87">
        <v>2</v>
      </c>
      <c r="C427" s="131">
        <v>0.0025701500173256845</v>
      </c>
      <c r="D427" s="87" t="s">
        <v>495</v>
      </c>
      <c r="E427" s="87" t="b">
        <v>0</v>
      </c>
      <c r="F427" s="87" t="b">
        <v>0</v>
      </c>
      <c r="G427" s="87" t="b">
        <v>0</v>
      </c>
    </row>
    <row r="428" spans="1:7" ht="15">
      <c r="A428" s="87" t="s">
        <v>732</v>
      </c>
      <c r="B428" s="87">
        <v>2</v>
      </c>
      <c r="C428" s="131">
        <v>0.0025701500173256845</v>
      </c>
      <c r="D428" s="87" t="s">
        <v>495</v>
      </c>
      <c r="E428" s="87" t="b">
        <v>0</v>
      </c>
      <c r="F428" s="87" t="b">
        <v>0</v>
      </c>
      <c r="G428" s="87" t="b">
        <v>0</v>
      </c>
    </row>
    <row r="429" spans="1:7" ht="15">
      <c r="A429" s="87" t="s">
        <v>724</v>
      </c>
      <c r="B429" s="87">
        <v>2</v>
      </c>
      <c r="C429" s="131">
        <v>0.0025701500173256845</v>
      </c>
      <c r="D429" s="87" t="s">
        <v>495</v>
      </c>
      <c r="E429" s="87" t="b">
        <v>0</v>
      </c>
      <c r="F429" s="87" t="b">
        <v>0</v>
      </c>
      <c r="G429" s="87" t="b">
        <v>0</v>
      </c>
    </row>
    <row r="430" spans="1:7" ht="15">
      <c r="A430" s="87" t="s">
        <v>2000</v>
      </c>
      <c r="B430" s="87">
        <v>2</v>
      </c>
      <c r="C430" s="131">
        <v>0.0025701500173256845</v>
      </c>
      <c r="D430" s="87" t="s">
        <v>495</v>
      </c>
      <c r="E430" s="87" t="b">
        <v>0</v>
      </c>
      <c r="F430" s="87" t="b">
        <v>0</v>
      </c>
      <c r="G430" s="87" t="b">
        <v>0</v>
      </c>
    </row>
    <row r="431" spans="1:7" ht="15">
      <c r="A431" s="87" t="s">
        <v>763</v>
      </c>
      <c r="B431" s="87">
        <v>2</v>
      </c>
      <c r="C431" s="131">
        <v>0.0025701500173256845</v>
      </c>
      <c r="D431" s="87" t="s">
        <v>495</v>
      </c>
      <c r="E431" s="87" t="b">
        <v>0</v>
      </c>
      <c r="F431" s="87" t="b">
        <v>0</v>
      </c>
      <c r="G431" s="87" t="b">
        <v>0</v>
      </c>
    </row>
    <row r="432" spans="1:7" ht="15">
      <c r="A432" s="87" t="s">
        <v>768</v>
      </c>
      <c r="B432" s="87">
        <v>2</v>
      </c>
      <c r="C432" s="131">
        <v>0.0025701500173256845</v>
      </c>
      <c r="D432" s="87" t="s">
        <v>495</v>
      </c>
      <c r="E432" s="87" t="b">
        <v>0</v>
      </c>
      <c r="F432" s="87" t="b">
        <v>0</v>
      </c>
      <c r="G432" s="87" t="b">
        <v>0</v>
      </c>
    </row>
    <row r="433" spans="1:7" ht="15">
      <c r="A433" s="87" t="s">
        <v>1996</v>
      </c>
      <c r="B433" s="87">
        <v>2</v>
      </c>
      <c r="C433" s="131">
        <v>0.0025701500173256845</v>
      </c>
      <c r="D433" s="87" t="s">
        <v>495</v>
      </c>
      <c r="E433" s="87" t="b">
        <v>0</v>
      </c>
      <c r="F433" s="87" t="b">
        <v>0</v>
      </c>
      <c r="G433" s="87" t="b">
        <v>0</v>
      </c>
    </row>
    <row r="434" spans="1:7" ht="15">
      <c r="A434" s="87" t="s">
        <v>728</v>
      </c>
      <c r="B434" s="87">
        <v>2</v>
      </c>
      <c r="C434" s="131">
        <v>0.0025701500173256845</v>
      </c>
      <c r="D434" s="87" t="s">
        <v>495</v>
      </c>
      <c r="E434" s="87" t="b">
        <v>0</v>
      </c>
      <c r="F434" s="87" t="b">
        <v>0</v>
      </c>
      <c r="G434" s="87" t="b">
        <v>0</v>
      </c>
    </row>
    <row r="435" spans="1:7" ht="15">
      <c r="A435" s="87" t="s">
        <v>670</v>
      </c>
      <c r="B435" s="87">
        <v>2</v>
      </c>
      <c r="C435" s="131">
        <v>0.0025701500173256845</v>
      </c>
      <c r="D435" s="87" t="s">
        <v>495</v>
      </c>
      <c r="E435" s="87" t="b">
        <v>0</v>
      </c>
      <c r="F435" s="87" t="b">
        <v>0</v>
      </c>
      <c r="G435" s="87" t="b">
        <v>0</v>
      </c>
    </row>
    <row r="436" spans="1:7" ht="15">
      <c r="A436" s="87" t="s">
        <v>713</v>
      </c>
      <c r="B436" s="87">
        <v>2</v>
      </c>
      <c r="C436" s="131">
        <v>0.0031270972803487764</v>
      </c>
      <c r="D436" s="87" t="s">
        <v>495</v>
      </c>
      <c r="E436" s="87" t="b">
        <v>0</v>
      </c>
      <c r="F436" s="87" t="b">
        <v>0</v>
      </c>
      <c r="G436" s="87" t="b">
        <v>0</v>
      </c>
    </row>
    <row r="437" spans="1:7" ht="15">
      <c r="A437" s="87" t="s">
        <v>626</v>
      </c>
      <c r="B437" s="87">
        <v>2</v>
      </c>
      <c r="C437" s="131">
        <v>0.0025701500173256845</v>
      </c>
      <c r="D437" s="87" t="s">
        <v>495</v>
      </c>
      <c r="E437" s="87" t="b">
        <v>0</v>
      </c>
      <c r="F437" s="87" t="b">
        <v>0</v>
      </c>
      <c r="G437" s="87" t="b">
        <v>0</v>
      </c>
    </row>
    <row r="438" spans="1:7" ht="15">
      <c r="A438" s="87" t="s">
        <v>702</v>
      </c>
      <c r="B438" s="87">
        <v>2</v>
      </c>
      <c r="C438" s="131">
        <v>0.0025701500173256845</v>
      </c>
      <c r="D438" s="87" t="s">
        <v>495</v>
      </c>
      <c r="E438" s="87" t="b">
        <v>0</v>
      </c>
      <c r="F438" s="87" t="b">
        <v>0</v>
      </c>
      <c r="G438" s="87" t="b">
        <v>0</v>
      </c>
    </row>
    <row r="439" spans="1:7" ht="15">
      <c r="A439" s="87" t="s">
        <v>661</v>
      </c>
      <c r="B439" s="87">
        <v>2</v>
      </c>
      <c r="C439" s="131">
        <v>0.0025701500173256845</v>
      </c>
      <c r="D439" s="87" t="s">
        <v>495</v>
      </c>
      <c r="E439" s="87" t="b">
        <v>0</v>
      </c>
      <c r="F439" s="87" t="b">
        <v>0</v>
      </c>
      <c r="G439" s="87" t="b">
        <v>0</v>
      </c>
    </row>
    <row r="440" spans="1:7" ht="15">
      <c r="A440" s="87" t="s">
        <v>734</v>
      </c>
      <c r="B440" s="87">
        <v>2</v>
      </c>
      <c r="C440" s="131">
        <v>0.0025701500173256845</v>
      </c>
      <c r="D440" s="87" t="s">
        <v>495</v>
      </c>
      <c r="E440" s="87" t="b">
        <v>0</v>
      </c>
      <c r="F440" s="87" t="b">
        <v>0</v>
      </c>
      <c r="G440" s="87" t="b">
        <v>0</v>
      </c>
    </row>
    <row r="441" spans="1:7" ht="15">
      <c r="A441" s="87" t="s">
        <v>2015</v>
      </c>
      <c r="B441" s="87">
        <v>2</v>
      </c>
      <c r="C441" s="131">
        <v>0.0025701500173256845</v>
      </c>
      <c r="D441" s="87" t="s">
        <v>495</v>
      </c>
      <c r="E441" s="87" t="b">
        <v>0</v>
      </c>
      <c r="F441" s="87" t="b">
        <v>0</v>
      </c>
      <c r="G441" s="87" t="b">
        <v>0</v>
      </c>
    </row>
    <row r="442" spans="1:7" ht="15">
      <c r="A442" s="87" t="s">
        <v>764</v>
      </c>
      <c r="B442" s="87">
        <v>2</v>
      </c>
      <c r="C442" s="131">
        <v>0.0025701500173256845</v>
      </c>
      <c r="D442" s="87" t="s">
        <v>495</v>
      </c>
      <c r="E442" s="87" t="b">
        <v>0</v>
      </c>
      <c r="F442" s="87" t="b">
        <v>0</v>
      </c>
      <c r="G442" s="87" t="b">
        <v>0</v>
      </c>
    </row>
    <row r="443" spans="1:7" ht="15">
      <c r="A443" s="87" t="s">
        <v>748</v>
      </c>
      <c r="B443" s="87">
        <v>2</v>
      </c>
      <c r="C443" s="131">
        <v>0.0025701500173256845</v>
      </c>
      <c r="D443" s="87" t="s">
        <v>495</v>
      </c>
      <c r="E443" s="87" t="b">
        <v>0</v>
      </c>
      <c r="F443" s="87" t="b">
        <v>0</v>
      </c>
      <c r="G443" s="87" t="b">
        <v>0</v>
      </c>
    </row>
    <row r="444" spans="1:7" ht="15">
      <c r="A444" s="87" t="s">
        <v>2009</v>
      </c>
      <c r="B444" s="87">
        <v>2</v>
      </c>
      <c r="C444" s="131">
        <v>0.0025701500173256845</v>
      </c>
      <c r="D444" s="87" t="s">
        <v>495</v>
      </c>
      <c r="E444" s="87" t="b">
        <v>0</v>
      </c>
      <c r="F444" s="87" t="b">
        <v>0</v>
      </c>
      <c r="G444" s="87" t="b">
        <v>0</v>
      </c>
    </row>
    <row r="445" spans="1:7" ht="15">
      <c r="A445" s="87" t="s">
        <v>2003</v>
      </c>
      <c r="B445" s="87">
        <v>2</v>
      </c>
      <c r="C445" s="131">
        <v>0.0025701500173256845</v>
      </c>
      <c r="D445" s="87" t="s">
        <v>495</v>
      </c>
      <c r="E445" s="87" t="b">
        <v>0</v>
      </c>
      <c r="F445" s="87" t="b">
        <v>0</v>
      </c>
      <c r="G445" s="87" t="b">
        <v>0</v>
      </c>
    </row>
    <row r="446" spans="1:7" ht="15">
      <c r="A446" s="87" t="s">
        <v>735</v>
      </c>
      <c r="B446" s="87">
        <v>2</v>
      </c>
      <c r="C446" s="131">
        <v>0.0025701500173256845</v>
      </c>
      <c r="D446" s="87" t="s">
        <v>495</v>
      </c>
      <c r="E446" s="87" t="b">
        <v>0</v>
      </c>
      <c r="F446" s="87" t="b">
        <v>0</v>
      </c>
      <c r="G446" s="87" t="b">
        <v>0</v>
      </c>
    </row>
    <row r="447" spans="1:7" ht="15">
      <c r="A447" s="87" t="s">
        <v>628</v>
      </c>
      <c r="B447" s="87">
        <v>2</v>
      </c>
      <c r="C447" s="131">
        <v>0.0025701500173256845</v>
      </c>
      <c r="D447" s="87" t="s">
        <v>495</v>
      </c>
      <c r="E447" s="87" t="b">
        <v>0</v>
      </c>
      <c r="F447" s="87" t="b">
        <v>0</v>
      </c>
      <c r="G447" s="87" t="b">
        <v>0</v>
      </c>
    </row>
    <row r="448" spans="1:7" ht="15">
      <c r="A448" s="87" t="s">
        <v>562</v>
      </c>
      <c r="B448" s="87">
        <v>2</v>
      </c>
      <c r="C448" s="131">
        <v>0.0025701500173256845</v>
      </c>
      <c r="D448" s="87" t="s">
        <v>495</v>
      </c>
      <c r="E448" s="87" t="b">
        <v>0</v>
      </c>
      <c r="F448" s="87" t="b">
        <v>0</v>
      </c>
      <c r="G448" s="87" t="b">
        <v>0</v>
      </c>
    </row>
    <row r="449" spans="1:7" ht="15">
      <c r="A449" s="87" t="s">
        <v>747</v>
      </c>
      <c r="B449" s="87">
        <v>2</v>
      </c>
      <c r="C449" s="131">
        <v>0.0025701500173256845</v>
      </c>
      <c r="D449" s="87" t="s">
        <v>495</v>
      </c>
      <c r="E449" s="87" t="b">
        <v>0</v>
      </c>
      <c r="F449" s="87" t="b">
        <v>0</v>
      </c>
      <c r="G449" s="87" t="b">
        <v>0</v>
      </c>
    </row>
    <row r="450" spans="1:7" ht="15">
      <c r="A450" s="87" t="s">
        <v>725</v>
      </c>
      <c r="B450" s="87">
        <v>2</v>
      </c>
      <c r="C450" s="131">
        <v>0.0031270972803487764</v>
      </c>
      <c r="D450" s="87" t="s">
        <v>495</v>
      </c>
      <c r="E450" s="87" t="b">
        <v>0</v>
      </c>
      <c r="F450" s="87" t="b">
        <v>0</v>
      </c>
      <c r="G450" s="87" t="b">
        <v>0</v>
      </c>
    </row>
    <row r="451" spans="1:7" ht="15">
      <c r="A451" s="87" t="s">
        <v>542</v>
      </c>
      <c r="B451" s="87">
        <v>2</v>
      </c>
      <c r="C451" s="131">
        <v>0.0025701500173256845</v>
      </c>
      <c r="D451" s="87" t="s">
        <v>495</v>
      </c>
      <c r="E451" s="87" t="b">
        <v>0</v>
      </c>
      <c r="F451" s="87" t="b">
        <v>0</v>
      </c>
      <c r="G451" s="87" t="b">
        <v>0</v>
      </c>
    </row>
    <row r="452" spans="1:7" ht="15">
      <c r="A452" s="87" t="s">
        <v>689</v>
      </c>
      <c r="B452" s="87">
        <v>2</v>
      </c>
      <c r="C452" s="131">
        <v>0.0025701500173256845</v>
      </c>
      <c r="D452" s="87" t="s">
        <v>495</v>
      </c>
      <c r="E452" s="87" t="b">
        <v>0</v>
      </c>
      <c r="F452" s="87" t="b">
        <v>0</v>
      </c>
      <c r="G452" s="87" t="b">
        <v>0</v>
      </c>
    </row>
    <row r="453" spans="1:7" ht="15">
      <c r="A453" s="87" t="s">
        <v>2019</v>
      </c>
      <c r="B453" s="87">
        <v>2</v>
      </c>
      <c r="C453" s="131">
        <v>0.0025701500173256845</v>
      </c>
      <c r="D453" s="87" t="s">
        <v>495</v>
      </c>
      <c r="E453" s="87" t="b">
        <v>1</v>
      </c>
      <c r="F453" s="87" t="b">
        <v>0</v>
      </c>
      <c r="G453" s="87" t="b">
        <v>0</v>
      </c>
    </row>
    <row r="454" spans="1:7" ht="15">
      <c r="A454" s="87" t="s">
        <v>2014</v>
      </c>
      <c r="B454" s="87">
        <v>2</v>
      </c>
      <c r="C454" s="131">
        <v>0.0025701500173256845</v>
      </c>
      <c r="D454" s="87" t="s">
        <v>495</v>
      </c>
      <c r="E454" s="87" t="b">
        <v>0</v>
      </c>
      <c r="F454" s="87" t="b">
        <v>0</v>
      </c>
      <c r="G454" s="87" t="b">
        <v>0</v>
      </c>
    </row>
    <row r="455" spans="1:7" ht="15">
      <c r="A455" s="87" t="s">
        <v>720</v>
      </c>
      <c r="B455" s="87">
        <v>2</v>
      </c>
      <c r="C455" s="131">
        <v>0.0031270972803487764</v>
      </c>
      <c r="D455" s="87" t="s">
        <v>495</v>
      </c>
      <c r="E455" s="87" t="b">
        <v>0</v>
      </c>
      <c r="F455" s="87" t="b">
        <v>0</v>
      </c>
      <c r="G455" s="87" t="b">
        <v>0</v>
      </c>
    </row>
    <row r="456" spans="1:7" ht="15">
      <c r="A456" s="87" t="s">
        <v>1995</v>
      </c>
      <c r="B456" s="87">
        <v>2</v>
      </c>
      <c r="C456" s="131">
        <v>0.0025701500173256845</v>
      </c>
      <c r="D456" s="87" t="s">
        <v>495</v>
      </c>
      <c r="E456" s="87" t="b">
        <v>0</v>
      </c>
      <c r="F456" s="87" t="b">
        <v>0</v>
      </c>
      <c r="G456" s="87" t="b">
        <v>0</v>
      </c>
    </row>
    <row r="457" spans="1:7" ht="15">
      <c r="A457" s="87" t="s">
        <v>2018</v>
      </c>
      <c r="B457" s="87">
        <v>2</v>
      </c>
      <c r="C457" s="131">
        <v>0.0025701500173256845</v>
      </c>
      <c r="D457" s="87" t="s">
        <v>495</v>
      </c>
      <c r="E457" s="87" t="b">
        <v>0</v>
      </c>
      <c r="F457" s="87" t="b">
        <v>0</v>
      </c>
      <c r="G457" s="87" t="b">
        <v>0</v>
      </c>
    </row>
    <row r="458" spans="1:7" ht="15">
      <c r="A458" s="87" t="s">
        <v>620</v>
      </c>
      <c r="B458" s="87">
        <v>2</v>
      </c>
      <c r="C458" s="131">
        <v>0.0025701500173256845</v>
      </c>
      <c r="D458" s="87" t="s">
        <v>495</v>
      </c>
      <c r="E458" s="87" t="b">
        <v>0</v>
      </c>
      <c r="F458" s="87" t="b">
        <v>0</v>
      </c>
      <c r="G458" s="87" t="b">
        <v>0</v>
      </c>
    </row>
    <row r="459" spans="1:7" ht="15">
      <c r="A459" s="87" t="s">
        <v>555</v>
      </c>
      <c r="B459" s="87">
        <v>2</v>
      </c>
      <c r="C459" s="131">
        <v>0.0025701500173256845</v>
      </c>
      <c r="D459" s="87" t="s">
        <v>495</v>
      </c>
      <c r="E459" s="87" t="b">
        <v>0</v>
      </c>
      <c r="F459" s="87" t="b">
        <v>0</v>
      </c>
      <c r="G459" s="87" t="b">
        <v>0</v>
      </c>
    </row>
    <row r="460" spans="1:7" ht="15">
      <c r="A460" s="87" t="s">
        <v>685</v>
      </c>
      <c r="B460" s="87">
        <v>2</v>
      </c>
      <c r="C460" s="131">
        <v>0.0031270972803487764</v>
      </c>
      <c r="D460" s="87" t="s">
        <v>495</v>
      </c>
      <c r="E460" s="87" t="b">
        <v>0</v>
      </c>
      <c r="F460" s="87" t="b">
        <v>0</v>
      </c>
      <c r="G460" s="87" t="b">
        <v>0</v>
      </c>
    </row>
    <row r="461" spans="1:7" ht="15">
      <c r="A461" s="87" t="s">
        <v>627</v>
      </c>
      <c r="B461" s="87">
        <v>2</v>
      </c>
      <c r="C461" s="131">
        <v>0.0025701500173256845</v>
      </c>
      <c r="D461" s="87" t="s">
        <v>495</v>
      </c>
      <c r="E461" s="87" t="b">
        <v>0</v>
      </c>
      <c r="F461" s="87" t="b">
        <v>0</v>
      </c>
      <c r="G461" s="87" t="b">
        <v>0</v>
      </c>
    </row>
    <row r="462" spans="1:7" ht="15">
      <c r="A462" s="87" t="s">
        <v>1998</v>
      </c>
      <c r="B462" s="87">
        <v>2</v>
      </c>
      <c r="C462" s="131">
        <v>0.0025701500173256845</v>
      </c>
      <c r="D462" s="87" t="s">
        <v>495</v>
      </c>
      <c r="E462" s="87" t="b">
        <v>0</v>
      </c>
      <c r="F462" s="87" t="b">
        <v>0</v>
      </c>
      <c r="G462" s="87" t="b">
        <v>0</v>
      </c>
    </row>
    <row r="463" spans="1:7" ht="15">
      <c r="A463" s="87" t="s">
        <v>608</v>
      </c>
      <c r="B463" s="87">
        <v>2</v>
      </c>
      <c r="C463" s="131">
        <v>0.0025701500173256845</v>
      </c>
      <c r="D463" s="87" t="s">
        <v>495</v>
      </c>
      <c r="E463" s="87" t="b">
        <v>0</v>
      </c>
      <c r="F463" s="87" t="b">
        <v>0</v>
      </c>
      <c r="G463" s="87" t="b">
        <v>0</v>
      </c>
    </row>
    <row r="464" spans="1:7" ht="15">
      <c r="A464" s="87" t="s">
        <v>1999</v>
      </c>
      <c r="B464" s="87">
        <v>2</v>
      </c>
      <c r="C464" s="131">
        <v>0.0025701500173256845</v>
      </c>
      <c r="D464" s="87" t="s">
        <v>495</v>
      </c>
      <c r="E464" s="87" t="b">
        <v>0</v>
      </c>
      <c r="F464" s="87" t="b">
        <v>0</v>
      </c>
      <c r="G464" s="87" t="b">
        <v>0</v>
      </c>
    </row>
    <row r="465" spans="1:7" ht="15">
      <c r="A465" s="87" t="s">
        <v>759</v>
      </c>
      <c r="B465" s="87">
        <v>2</v>
      </c>
      <c r="C465" s="131">
        <v>0.0025701500173256845</v>
      </c>
      <c r="D465" s="87" t="s">
        <v>495</v>
      </c>
      <c r="E465" s="87" t="b">
        <v>0</v>
      </c>
      <c r="F465" s="87" t="b">
        <v>0</v>
      </c>
      <c r="G465" s="87" t="b">
        <v>0</v>
      </c>
    </row>
    <row r="466" spans="1:7" ht="15">
      <c r="A466" s="87" t="s">
        <v>2016</v>
      </c>
      <c r="B466" s="87">
        <v>2</v>
      </c>
      <c r="C466" s="131">
        <v>0.0025701500173256845</v>
      </c>
      <c r="D466" s="87" t="s">
        <v>495</v>
      </c>
      <c r="E466" s="87" t="b">
        <v>0</v>
      </c>
      <c r="F466" s="87" t="b">
        <v>0</v>
      </c>
      <c r="G466" s="87" t="b">
        <v>0</v>
      </c>
    </row>
    <row r="467" spans="1:7" ht="15">
      <c r="A467" s="87" t="s">
        <v>2017</v>
      </c>
      <c r="B467" s="87">
        <v>2</v>
      </c>
      <c r="C467" s="131">
        <v>0.0025701500173256845</v>
      </c>
      <c r="D467" s="87" t="s">
        <v>495</v>
      </c>
      <c r="E467" s="87" t="b">
        <v>1</v>
      </c>
      <c r="F467" s="87" t="b">
        <v>0</v>
      </c>
      <c r="G467" s="87" t="b">
        <v>0</v>
      </c>
    </row>
    <row r="468" spans="1:7" ht="15">
      <c r="A468" s="87" t="s">
        <v>737</v>
      </c>
      <c r="B468" s="87">
        <v>2</v>
      </c>
      <c r="C468" s="131">
        <v>0.0025701500173256845</v>
      </c>
      <c r="D468" s="87" t="s">
        <v>495</v>
      </c>
      <c r="E468" s="87" t="b">
        <v>0</v>
      </c>
      <c r="F468" s="87" t="b">
        <v>0</v>
      </c>
      <c r="G468" s="87" t="b">
        <v>0</v>
      </c>
    </row>
    <row r="469" spans="1:7" ht="15">
      <c r="A469" s="87" t="s">
        <v>769</v>
      </c>
      <c r="B469" s="87">
        <v>2</v>
      </c>
      <c r="C469" s="131">
        <v>0.0031270972803487764</v>
      </c>
      <c r="D469" s="87" t="s">
        <v>495</v>
      </c>
      <c r="E469" s="87" t="b">
        <v>0</v>
      </c>
      <c r="F469" s="87" t="b">
        <v>0</v>
      </c>
      <c r="G469" s="87" t="b">
        <v>0</v>
      </c>
    </row>
    <row r="470" spans="1:7" ht="15">
      <c r="A470" s="87" t="s">
        <v>2002</v>
      </c>
      <c r="B470" s="87">
        <v>2</v>
      </c>
      <c r="C470" s="131">
        <v>0.0025701500173256845</v>
      </c>
      <c r="D470" s="87" t="s">
        <v>495</v>
      </c>
      <c r="E470" s="87" t="b">
        <v>0</v>
      </c>
      <c r="F470" s="87" t="b">
        <v>0</v>
      </c>
      <c r="G470" s="87" t="b">
        <v>0</v>
      </c>
    </row>
    <row r="471" spans="1:7" ht="15">
      <c r="A471" s="87" t="s">
        <v>672</v>
      </c>
      <c r="B471" s="87">
        <v>2</v>
      </c>
      <c r="C471" s="131">
        <v>0.0025701500173256845</v>
      </c>
      <c r="D471" s="87" t="s">
        <v>495</v>
      </c>
      <c r="E471" s="87" t="b">
        <v>0</v>
      </c>
      <c r="F471" s="87" t="b">
        <v>0</v>
      </c>
      <c r="G471" s="87" t="b">
        <v>0</v>
      </c>
    </row>
    <row r="472" spans="1:7" ht="15">
      <c r="A472" s="87" t="s">
        <v>646</v>
      </c>
      <c r="B472" s="87">
        <v>2</v>
      </c>
      <c r="C472" s="131">
        <v>0.0025701500173256845</v>
      </c>
      <c r="D472" s="87" t="s">
        <v>495</v>
      </c>
      <c r="E472" s="87" t="b">
        <v>0</v>
      </c>
      <c r="F472" s="87" t="b">
        <v>0</v>
      </c>
      <c r="G472" s="87" t="b">
        <v>0</v>
      </c>
    </row>
    <row r="473" spans="1:7" ht="15">
      <c r="A473" s="87" t="s">
        <v>604</v>
      </c>
      <c r="B473" s="87">
        <v>2</v>
      </c>
      <c r="C473" s="131">
        <v>0.0025701500173256845</v>
      </c>
      <c r="D473" s="87" t="s">
        <v>495</v>
      </c>
      <c r="E473" s="87" t="b">
        <v>0</v>
      </c>
      <c r="F473" s="87" t="b">
        <v>0</v>
      </c>
      <c r="G473" s="87" t="b">
        <v>0</v>
      </c>
    </row>
    <row r="474" spans="1:7" ht="15">
      <c r="A474" s="87" t="s">
        <v>715</v>
      </c>
      <c r="B474" s="87">
        <v>2</v>
      </c>
      <c r="C474" s="131">
        <v>0.0025701500173256845</v>
      </c>
      <c r="D474" s="87" t="s">
        <v>495</v>
      </c>
      <c r="E474" s="87" t="b">
        <v>1</v>
      </c>
      <c r="F474" s="87" t="b">
        <v>0</v>
      </c>
      <c r="G474" s="87" t="b">
        <v>0</v>
      </c>
    </row>
    <row r="475" spans="1:7" ht="15">
      <c r="A475" s="87" t="s">
        <v>2007</v>
      </c>
      <c r="B475" s="87">
        <v>2</v>
      </c>
      <c r="C475" s="131">
        <v>0.0025701500173256845</v>
      </c>
      <c r="D475" s="87" t="s">
        <v>495</v>
      </c>
      <c r="E475" s="87" t="b">
        <v>0</v>
      </c>
      <c r="F475" s="87" t="b">
        <v>0</v>
      </c>
      <c r="G475" s="87" t="b">
        <v>0</v>
      </c>
    </row>
    <row r="476" spans="1:7" ht="15">
      <c r="A476" s="87" t="s">
        <v>619</v>
      </c>
      <c r="B476" s="87">
        <v>2</v>
      </c>
      <c r="C476" s="131">
        <v>0.0025701500173256845</v>
      </c>
      <c r="D476" s="87" t="s">
        <v>495</v>
      </c>
      <c r="E476" s="87" t="b">
        <v>0</v>
      </c>
      <c r="F476" s="87" t="b">
        <v>0</v>
      </c>
      <c r="G476" s="87" t="b">
        <v>0</v>
      </c>
    </row>
    <row r="477" spans="1:7" ht="15">
      <c r="A477" s="87" t="s">
        <v>621</v>
      </c>
      <c r="B477" s="87">
        <v>2</v>
      </c>
      <c r="C477" s="131">
        <v>0.0025701500173256845</v>
      </c>
      <c r="D477" s="87" t="s">
        <v>495</v>
      </c>
      <c r="E477" s="87" t="b">
        <v>0</v>
      </c>
      <c r="F477" s="87" t="b">
        <v>0</v>
      </c>
      <c r="G477" s="87" t="b">
        <v>0</v>
      </c>
    </row>
    <row r="478" spans="1:7" ht="15">
      <c r="A478" s="87" t="s">
        <v>678</v>
      </c>
      <c r="B478" s="87">
        <v>2</v>
      </c>
      <c r="C478" s="131">
        <v>0.0025701500173256845</v>
      </c>
      <c r="D478" s="87" t="s">
        <v>495</v>
      </c>
      <c r="E478" s="87" t="b">
        <v>0</v>
      </c>
      <c r="F478" s="87" t="b">
        <v>0</v>
      </c>
      <c r="G478" s="87" t="b">
        <v>0</v>
      </c>
    </row>
    <row r="479" spans="1:7" ht="15">
      <c r="A479" s="87" t="s">
        <v>2004</v>
      </c>
      <c r="B479" s="87">
        <v>2</v>
      </c>
      <c r="C479" s="131">
        <v>0.0025701500173256845</v>
      </c>
      <c r="D479" s="87" t="s">
        <v>495</v>
      </c>
      <c r="E479" s="87" t="b">
        <v>0</v>
      </c>
      <c r="F479" s="87" t="b">
        <v>0</v>
      </c>
      <c r="G479" s="87" t="b">
        <v>0</v>
      </c>
    </row>
    <row r="480" spans="1:7" ht="15">
      <c r="A480" s="87" t="s">
        <v>1244</v>
      </c>
      <c r="B480" s="87">
        <v>2</v>
      </c>
      <c r="C480" s="131">
        <v>0.0025701500173256845</v>
      </c>
      <c r="D480" s="87" t="s">
        <v>495</v>
      </c>
      <c r="E480" s="87" t="b">
        <v>0</v>
      </c>
      <c r="F480" s="87" t="b">
        <v>0</v>
      </c>
      <c r="G480" s="87" t="b">
        <v>0</v>
      </c>
    </row>
    <row r="481" spans="1:7" ht="15">
      <c r="A481" s="87" t="s">
        <v>2010</v>
      </c>
      <c r="B481" s="87">
        <v>2</v>
      </c>
      <c r="C481" s="131">
        <v>0.0025701500173256845</v>
      </c>
      <c r="D481" s="87" t="s">
        <v>495</v>
      </c>
      <c r="E481" s="87" t="b">
        <v>0</v>
      </c>
      <c r="F481" s="87" t="b">
        <v>0</v>
      </c>
      <c r="G481" s="87" t="b">
        <v>0</v>
      </c>
    </row>
    <row r="482" spans="1:7" ht="15">
      <c r="A482" s="87" t="s">
        <v>2012</v>
      </c>
      <c r="B482" s="87">
        <v>2</v>
      </c>
      <c r="C482" s="131">
        <v>0.0025701500173256845</v>
      </c>
      <c r="D482" s="87" t="s">
        <v>495</v>
      </c>
      <c r="E482" s="87" t="b">
        <v>0</v>
      </c>
      <c r="F482" s="87" t="b">
        <v>0</v>
      </c>
      <c r="G482" s="87" t="b">
        <v>0</v>
      </c>
    </row>
    <row r="483" spans="1:7" ht="15">
      <c r="A483" s="87" t="s">
        <v>2011</v>
      </c>
      <c r="B483" s="87">
        <v>2</v>
      </c>
      <c r="C483" s="131">
        <v>0.0025701500173256845</v>
      </c>
      <c r="D483" s="87" t="s">
        <v>495</v>
      </c>
      <c r="E483" s="87" t="b">
        <v>0</v>
      </c>
      <c r="F483" s="87" t="b">
        <v>0</v>
      </c>
      <c r="G483" s="87" t="b">
        <v>0</v>
      </c>
    </row>
    <row r="484" spans="1:7" ht="15">
      <c r="A484" s="87" t="s">
        <v>741</v>
      </c>
      <c r="B484" s="87">
        <v>2</v>
      </c>
      <c r="C484" s="131">
        <v>0.0025701500173256845</v>
      </c>
      <c r="D484" s="87" t="s">
        <v>495</v>
      </c>
      <c r="E484" s="87" t="b">
        <v>0</v>
      </c>
      <c r="F484" s="87" t="b">
        <v>0</v>
      </c>
      <c r="G484" s="87" t="b">
        <v>0</v>
      </c>
    </row>
    <row r="485" spans="1:7" ht="15">
      <c r="A485" s="87" t="s">
        <v>2013</v>
      </c>
      <c r="B485" s="87">
        <v>2</v>
      </c>
      <c r="C485" s="131">
        <v>0.0025701500173256845</v>
      </c>
      <c r="D485" s="87" t="s">
        <v>495</v>
      </c>
      <c r="E485" s="87" t="b">
        <v>0</v>
      </c>
      <c r="F485" s="87" t="b">
        <v>0</v>
      </c>
      <c r="G485" s="87" t="b">
        <v>0</v>
      </c>
    </row>
    <row r="486" spans="1:7" ht="15">
      <c r="A486" s="87" t="s">
        <v>637</v>
      </c>
      <c r="B486" s="87">
        <v>2</v>
      </c>
      <c r="C486" s="131">
        <v>0.0025701500173256845</v>
      </c>
      <c r="D486" s="87" t="s">
        <v>495</v>
      </c>
      <c r="E486" s="87" t="b">
        <v>0</v>
      </c>
      <c r="F486" s="87" t="b">
        <v>0</v>
      </c>
      <c r="G486" s="87" t="b">
        <v>0</v>
      </c>
    </row>
    <row r="487" spans="1:7" ht="15">
      <c r="A487" s="87" t="s">
        <v>751</v>
      </c>
      <c r="B487" s="87">
        <v>2</v>
      </c>
      <c r="C487" s="131">
        <v>0.0025701500173256845</v>
      </c>
      <c r="D487" s="87" t="s">
        <v>495</v>
      </c>
      <c r="E487" s="87" t="b">
        <v>0</v>
      </c>
      <c r="F487" s="87" t="b">
        <v>0</v>
      </c>
      <c r="G487" s="87" t="b">
        <v>0</v>
      </c>
    </row>
    <row r="488" spans="1:7" ht="15">
      <c r="A488" s="87" t="s">
        <v>743</v>
      </c>
      <c r="B488" s="87">
        <v>2</v>
      </c>
      <c r="C488" s="131">
        <v>0.0025701500173256845</v>
      </c>
      <c r="D488" s="87" t="s">
        <v>495</v>
      </c>
      <c r="E488" s="87" t="b">
        <v>0</v>
      </c>
      <c r="F488" s="87" t="b">
        <v>0</v>
      </c>
      <c r="G488" s="87" t="b">
        <v>0</v>
      </c>
    </row>
    <row r="489" spans="1:7" ht="15">
      <c r="A489" s="87" t="s">
        <v>551</v>
      </c>
      <c r="B489" s="87">
        <v>2</v>
      </c>
      <c r="C489" s="131">
        <v>0.0031270972803487764</v>
      </c>
      <c r="D489" s="87" t="s">
        <v>495</v>
      </c>
      <c r="E489" s="87" t="b">
        <v>0</v>
      </c>
      <c r="F489" s="87" t="b">
        <v>0</v>
      </c>
      <c r="G489" s="87" t="b">
        <v>0</v>
      </c>
    </row>
    <row r="490" spans="1:7" ht="15">
      <c r="A490" s="87" t="s">
        <v>652</v>
      </c>
      <c r="B490" s="87">
        <v>2</v>
      </c>
      <c r="C490" s="131">
        <v>0.0025701500173256845</v>
      </c>
      <c r="D490" s="87" t="s">
        <v>495</v>
      </c>
      <c r="E490" s="87" t="b">
        <v>0</v>
      </c>
      <c r="F490" s="87" t="b">
        <v>0</v>
      </c>
      <c r="G490" s="87" t="b">
        <v>0</v>
      </c>
    </row>
    <row r="491" spans="1:7" ht="15">
      <c r="A491" s="87" t="s">
        <v>1997</v>
      </c>
      <c r="B491" s="87">
        <v>2</v>
      </c>
      <c r="C491" s="131">
        <v>0.0025701500173256845</v>
      </c>
      <c r="D491" s="87" t="s">
        <v>495</v>
      </c>
      <c r="E491" s="87" t="b">
        <v>0</v>
      </c>
      <c r="F491" s="87" t="b">
        <v>0</v>
      </c>
      <c r="G491" s="87" t="b">
        <v>0</v>
      </c>
    </row>
    <row r="492" spans="1:7" ht="15">
      <c r="A492" s="87" t="s">
        <v>609</v>
      </c>
      <c r="B492" s="87">
        <v>2</v>
      </c>
      <c r="C492" s="131">
        <v>0.0025701500173256845</v>
      </c>
      <c r="D492" s="87" t="s">
        <v>495</v>
      </c>
      <c r="E492" s="87" t="b">
        <v>0</v>
      </c>
      <c r="F492" s="87" t="b">
        <v>0</v>
      </c>
      <c r="G492" s="87" t="b">
        <v>0</v>
      </c>
    </row>
    <row r="493" spans="1:7" ht="15">
      <c r="A493" s="87" t="s">
        <v>1980</v>
      </c>
      <c r="B493" s="87">
        <v>2</v>
      </c>
      <c r="C493" s="131">
        <v>0.0025701500173256845</v>
      </c>
      <c r="D493" s="87" t="s">
        <v>495</v>
      </c>
      <c r="E493" s="87" t="b">
        <v>1</v>
      </c>
      <c r="F493" s="87" t="b">
        <v>0</v>
      </c>
      <c r="G493" s="87" t="b">
        <v>0</v>
      </c>
    </row>
    <row r="494" spans="1:7" ht="15">
      <c r="A494" s="87" t="s">
        <v>549</v>
      </c>
      <c r="B494" s="87">
        <v>2</v>
      </c>
      <c r="C494" s="131">
        <v>0.0025701500173256845</v>
      </c>
      <c r="D494" s="87" t="s">
        <v>495</v>
      </c>
      <c r="E494" s="87" t="b">
        <v>1</v>
      </c>
      <c r="F494" s="87" t="b">
        <v>0</v>
      </c>
      <c r="G494" s="87" t="b">
        <v>0</v>
      </c>
    </row>
    <row r="495" spans="1:7" ht="15">
      <c r="A495" s="87" t="s">
        <v>1258</v>
      </c>
      <c r="B495" s="87">
        <v>2</v>
      </c>
      <c r="C495" s="131">
        <v>0.0025701500173256845</v>
      </c>
      <c r="D495" s="87" t="s">
        <v>495</v>
      </c>
      <c r="E495" s="87" t="b">
        <v>0</v>
      </c>
      <c r="F495" s="87" t="b">
        <v>0</v>
      </c>
      <c r="G495" s="87" t="b">
        <v>0</v>
      </c>
    </row>
    <row r="496" spans="1:7" ht="15">
      <c r="A496" s="87" t="s">
        <v>2005</v>
      </c>
      <c r="B496" s="87">
        <v>2</v>
      </c>
      <c r="C496" s="131">
        <v>0.0025701500173256845</v>
      </c>
      <c r="D496" s="87" t="s">
        <v>495</v>
      </c>
      <c r="E496" s="87" t="b">
        <v>0</v>
      </c>
      <c r="F496" s="87" t="b">
        <v>0</v>
      </c>
      <c r="G496" s="87" t="b">
        <v>0</v>
      </c>
    </row>
    <row r="497" spans="1:7" ht="15">
      <c r="A497" s="87" t="s">
        <v>2006</v>
      </c>
      <c r="B497" s="87">
        <v>2</v>
      </c>
      <c r="C497" s="131">
        <v>0.0025701500173256845</v>
      </c>
      <c r="D497" s="87" t="s">
        <v>495</v>
      </c>
      <c r="E497" s="87" t="b">
        <v>0</v>
      </c>
      <c r="F497" s="87" t="b">
        <v>0</v>
      </c>
      <c r="G497" s="87" t="b">
        <v>0</v>
      </c>
    </row>
    <row r="498" spans="1:7" ht="15">
      <c r="A498" s="87" t="s">
        <v>745</v>
      </c>
      <c r="B498" s="87">
        <v>2</v>
      </c>
      <c r="C498" s="131">
        <v>0.0025701500173256845</v>
      </c>
      <c r="D498" s="87" t="s">
        <v>495</v>
      </c>
      <c r="E498" s="87" t="b">
        <v>0</v>
      </c>
      <c r="F498" s="87" t="b">
        <v>0</v>
      </c>
      <c r="G498" s="87" t="b">
        <v>0</v>
      </c>
    </row>
    <row r="499" spans="1:7" ht="15">
      <c r="A499" s="87" t="s">
        <v>676</v>
      </c>
      <c r="B499" s="87">
        <v>2</v>
      </c>
      <c r="C499" s="131">
        <v>0.0025701500173256845</v>
      </c>
      <c r="D499" s="87" t="s">
        <v>495</v>
      </c>
      <c r="E499" s="87" t="b">
        <v>0</v>
      </c>
      <c r="F499" s="87" t="b">
        <v>0</v>
      </c>
      <c r="G499" s="87" t="b">
        <v>0</v>
      </c>
    </row>
    <row r="500" spans="1:7" ht="15">
      <c r="A500" s="87" t="s">
        <v>623</v>
      </c>
      <c r="B500" s="87">
        <v>2</v>
      </c>
      <c r="C500" s="131">
        <v>0.0025701500173256845</v>
      </c>
      <c r="D500" s="87" t="s">
        <v>495</v>
      </c>
      <c r="E500" s="87" t="b">
        <v>0</v>
      </c>
      <c r="F500" s="87" t="b">
        <v>0</v>
      </c>
      <c r="G500" s="87" t="b">
        <v>0</v>
      </c>
    </row>
    <row r="501" spans="1:7" ht="15">
      <c r="A501" s="87" t="s">
        <v>2001</v>
      </c>
      <c r="B501" s="87">
        <v>2</v>
      </c>
      <c r="C501" s="131">
        <v>0.0025701500173256845</v>
      </c>
      <c r="D501" s="87" t="s">
        <v>495</v>
      </c>
      <c r="E501" s="87" t="b">
        <v>0</v>
      </c>
      <c r="F501" s="87" t="b">
        <v>0</v>
      </c>
      <c r="G501" s="87" t="b">
        <v>0</v>
      </c>
    </row>
    <row r="502" spans="1:7" ht="15">
      <c r="A502" s="87" t="s">
        <v>753</v>
      </c>
      <c r="B502" s="87">
        <v>2</v>
      </c>
      <c r="C502" s="131">
        <v>0.0025701500173256845</v>
      </c>
      <c r="D502" s="87" t="s">
        <v>495</v>
      </c>
      <c r="E502" s="87" t="b">
        <v>0</v>
      </c>
      <c r="F502" s="87" t="b">
        <v>0</v>
      </c>
      <c r="G502" s="87" t="b">
        <v>0</v>
      </c>
    </row>
    <row r="503" spans="1:7" ht="15">
      <c r="A503" s="87" t="s">
        <v>650</v>
      </c>
      <c r="B503" s="87">
        <v>2</v>
      </c>
      <c r="C503" s="131">
        <v>0.0025701500173256845</v>
      </c>
      <c r="D503" s="87" t="s">
        <v>495</v>
      </c>
      <c r="E503" s="87" t="b">
        <v>0</v>
      </c>
      <c r="F503" s="87" t="b">
        <v>0</v>
      </c>
      <c r="G503" s="87" t="b">
        <v>0</v>
      </c>
    </row>
    <row r="504" spans="1:7" ht="15">
      <c r="A504" s="87" t="s">
        <v>1232</v>
      </c>
      <c r="B504" s="87">
        <v>2</v>
      </c>
      <c r="C504" s="131">
        <v>0.0025701500173256845</v>
      </c>
      <c r="D504" s="87" t="s">
        <v>495</v>
      </c>
      <c r="E504" s="87" t="b">
        <v>0</v>
      </c>
      <c r="F504" s="87" t="b">
        <v>0</v>
      </c>
      <c r="G504" s="87" t="b">
        <v>0</v>
      </c>
    </row>
    <row r="505" spans="1:7" ht="15">
      <c r="A505" s="87" t="s">
        <v>750</v>
      </c>
      <c r="B505" s="87">
        <v>2</v>
      </c>
      <c r="C505" s="131">
        <v>0.0025701500173256845</v>
      </c>
      <c r="D505" s="87" t="s">
        <v>495</v>
      </c>
      <c r="E505" s="87" t="b">
        <v>0</v>
      </c>
      <c r="F505" s="87" t="b">
        <v>0</v>
      </c>
      <c r="G505" s="87" t="b">
        <v>0</v>
      </c>
    </row>
    <row r="506" spans="1:7" ht="15">
      <c r="A506" s="87" t="s">
        <v>726</v>
      </c>
      <c r="B506" s="87">
        <v>34</v>
      </c>
      <c r="C506" s="131">
        <v>0.0007329286446450271</v>
      </c>
      <c r="D506" s="87" t="s">
        <v>496</v>
      </c>
      <c r="E506" s="87" t="b">
        <v>0</v>
      </c>
      <c r="F506" s="87" t="b">
        <v>0</v>
      </c>
      <c r="G506" s="87" t="b">
        <v>0</v>
      </c>
    </row>
    <row r="507" spans="1:7" ht="15">
      <c r="A507" s="87" t="s">
        <v>1842</v>
      </c>
      <c r="B507" s="87">
        <v>30</v>
      </c>
      <c r="C507" s="131">
        <v>0.01483538729008405</v>
      </c>
      <c r="D507" s="87" t="s">
        <v>496</v>
      </c>
      <c r="E507" s="87" t="b">
        <v>0</v>
      </c>
      <c r="F507" s="87" t="b">
        <v>0</v>
      </c>
      <c r="G507" s="87" t="b">
        <v>0</v>
      </c>
    </row>
    <row r="508" spans="1:7" ht="15">
      <c r="A508" s="87" t="s">
        <v>1843</v>
      </c>
      <c r="B508" s="87">
        <v>30</v>
      </c>
      <c r="C508" s="131">
        <v>0.01483538729008405</v>
      </c>
      <c r="D508" s="87" t="s">
        <v>496</v>
      </c>
      <c r="E508" s="87" t="b">
        <v>0</v>
      </c>
      <c r="F508" s="87" t="b">
        <v>0</v>
      </c>
      <c r="G508" s="87" t="b">
        <v>0</v>
      </c>
    </row>
    <row r="509" spans="1:7" ht="15">
      <c r="A509" s="87" t="s">
        <v>1844</v>
      </c>
      <c r="B509" s="87">
        <v>18</v>
      </c>
      <c r="C509" s="131">
        <v>0.008901232374050431</v>
      </c>
      <c r="D509" s="87" t="s">
        <v>496</v>
      </c>
      <c r="E509" s="87" t="b">
        <v>0</v>
      </c>
      <c r="F509" s="87" t="b">
        <v>0</v>
      </c>
      <c r="G509" s="87" t="b">
        <v>0</v>
      </c>
    </row>
    <row r="510" spans="1:7" ht="15">
      <c r="A510" s="87" t="s">
        <v>1848</v>
      </c>
      <c r="B510" s="87">
        <v>18</v>
      </c>
      <c r="C510" s="131">
        <v>0.008901232374050431</v>
      </c>
      <c r="D510" s="87" t="s">
        <v>496</v>
      </c>
      <c r="E510" s="87" t="b">
        <v>0</v>
      </c>
      <c r="F510" s="87" t="b">
        <v>0</v>
      </c>
      <c r="G510" s="87" t="b">
        <v>0</v>
      </c>
    </row>
    <row r="511" spans="1:7" ht="15">
      <c r="A511" s="87" t="s">
        <v>878</v>
      </c>
      <c r="B511" s="87">
        <v>18</v>
      </c>
      <c r="C511" s="131">
        <v>0.008901232374050431</v>
      </c>
      <c r="D511" s="87" t="s">
        <v>496</v>
      </c>
      <c r="E511" s="87" t="b">
        <v>0</v>
      </c>
      <c r="F511" s="87" t="b">
        <v>0</v>
      </c>
      <c r="G511" s="87" t="b">
        <v>0</v>
      </c>
    </row>
    <row r="512" spans="1:7" ht="15">
      <c r="A512" s="87" t="s">
        <v>688</v>
      </c>
      <c r="B512" s="87">
        <v>15</v>
      </c>
      <c r="C512" s="131">
        <v>0.009451458526402255</v>
      </c>
      <c r="D512" s="87" t="s">
        <v>496</v>
      </c>
      <c r="E512" s="87" t="b">
        <v>0</v>
      </c>
      <c r="F512" s="87" t="b">
        <v>0</v>
      </c>
      <c r="G512" s="87" t="b">
        <v>0</v>
      </c>
    </row>
    <row r="513" spans="1:7" ht="15">
      <c r="A513" s="87" t="s">
        <v>600</v>
      </c>
      <c r="B513" s="87">
        <v>14</v>
      </c>
      <c r="C513" s="131">
        <v>0.009539657742137888</v>
      </c>
      <c r="D513" s="87" t="s">
        <v>496</v>
      </c>
      <c r="E513" s="87" t="b">
        <v>0</v>
      </c>
      <c r="F513" s="87" t="b">
        <v>0</v>
      </c>
      <c r="G513" s="87" t="b">
        <v>0</v>
      </c>
    </row>
    <row r="514" spans="1:7" ht="15">
      <c r="A514" s="87" t="s">
        <v>1849</v>
      </c>
      <c r="B514" s="87">
        <v>13</v>
      </c>
      <c r="C514" s="131">
        <v>0.00957469348726833</v>
      </c>
      <c r="D514" s="87" t="s">
        <v>496</v>
      </c>
      <c r="E514" s="87" t="b">
        <v>0</v>
      </c>
      <c r="F514" s="87" t="b">
        <v>0</v>
      </c>
      <c r="G514" s="87" t="b">
        <v>0</v>
      </c>
    </row>
    <row r="515" spans="1:7" ht="15">
      <c r="A515" s="87" t="s">
        <v>1850</v>
      </c>
      <c r="B515" s="87">
        <v>13</v>
      </c>
      <c r="C515" s="131">
        <v>0.00957469348726833</v>
      </c>
      <c r="D515" s="87" t="s">
        <v>496</v>
      </c>
      <c r="E515" s="87" t="b">
        <v>0</v>
      </c>
      <c r="F515" s="87" t="b">
        <v>0</v>
      </c>
      <c r="G515" s="87" t="b">
        <v>0</v>
      </c>
    </row>
    <row r="516" spans="1:7" ht="15">
      <c r="A516" s="87" t="s">
        <v>709</v>
      </c>
      <c r="B516" s="87">
        <v>13</v>
      </c>
      <c r="C516" s="131">
        <v>0.00957469348726833</v>
      </c>
      <c r="D516" s="87" t="s">
        <v>496</v>
      </c>
      <c r="E516" s="87" t="b">
        <v>0</v>
      </c>
      <c r="F516" s="87" t="b">
        <v>0</v>
      </c>
      <c r="G516" s="87" t="b">
        <v>0</v>
      </c>
    </row>
    <row r="517" spans="1:7" ht="15">
      <c r="A517" s="87" t="s">
        <v>691</v>
      </c>
      <c r="B517" s="87">
        <v>13</v>
      </c>
      <c r="C517" s="131">
        <v>0.00957469348726833</v>
      </c>
      <c r="D517" s="87" t="s">
        <v>496</v>
      </c>
      <c r="E517" s="87" t="b">
        <v>0</v>
      </c>
      <c r="F517" s="87" t="b">
        <v>0</v>
      </c>
      <c r="G517" s="87" t="b">
        <v>0</v>
      </c>
    </row>
    <row r="518" spans="1:7" ht="15">
      <c r="A518" s="87" t="s">
        <v>693</v>
      </c>
      <c r="B518" s="87">
        <v>13</v>
      </c>
      <c r="C518" s="131">
        <v>0.00957469348726833</v>
      </c>
      <c r="D518" s="87" t="s">
        <v>496</v>
      </c>
      <c r="E518" s="87" t="b">
        <v>0</v>
      </c>
      <c r="F518" s="87" t="b">
        <v>0</v>
      </c>
      <c r="G518" s="87" t="b">
        <v>0</v>
      </c>
    </row>
    <row r="519" spans="1:7" ht="15">
      <c r="A519" s="87" t="s">
        <v>1955</v>
      </c>
      <c r="B519" s="87">
        <v>12</v>
      </c>
      <c r="C519" s="131">
        <v>0.009552468458273646</v>
      </c>
      <c r="D519" s="87" t="s">
        <v>496</v>
      </c>
      <c r="E519" s="87" t="b">
        <v>0</v>
      </c>
      <c r="F519" s="87" t="b">
        <v>0</v>
      </c>
      <c r="G519" s="87" t="b">
        <v>0</v>
      </c>
    </row>
    <row r="520" spans="1:7" ht="15">
      <c r="A520" s="87" t="s">
        <v>668</v>
      </c>
      <c r="B520" s="87">
        <v>12</v>
      </c>
      <c r="C520" s="131">
        <v>0.009552468458273646</v>
      </c>
      <c r="D520" s="87" t="s">
        <v>496</v>
      </c>
      <c r="E520" s="87" t="b">
        <v>0</v>
      </c>
      <c r="F520" s="87" t="b">
        <v>0</v>
      </c>
      <c r="G520" s="87" t="b">
        <v>0</v>
      </c>
    </row>
    <row r="521" spans="1:7" ht="15">
      <c r="A521" s="87" t="s">
        <v>629</v>
      </c>
      <c r="B521" s="87">
        <v>12</v>
      </c>
      <c r="C521" s="131">
        <v>0.009552468458273646</v>
      </c>
      <c r="D521" s="87" t="s">
        <v>496</v>
      </c>
      <c r="E521" s="87" t="b">
        <v>0</v>
      </c>
      <c r="F521" s="87" t="b">
        <v>0</v>
      </c>
      <c r="G521" s="87" t="b">
        <v>0</v>
      </c>
    </row>
    <row r="522" spans="1:7" ht="15">
      <c r="A522" s="87" t="s">
        <v>641</v>
      </c>
      <c r="B522" s="87">
        <v>12</v>
      </c>
      <c r="C522" s="131">
        <v>0.009552468458273646</v>
      </c>
      <c r="D522" s="87" t="s">
        <v>496</v>
      </c>
      <c r="E522" s="87" t="b">
        <v>0</v>
      </c>
      <c r="F522" s="87" t="b">
        <v>0</v>
      </c>
      <c r="G522" s="87" t="b">
        <v>0</v>
      </c>
    </row>
    <row r="523" spans="1:7" ht="15">
      <c r="A523" s="87" t="s">
        <v>1956</v>
      </c>
      <c r="B523" s="87">
        <v>12</v>
      </c>
      <c r="C523" s="131">
        <v>0.009552468458273646</v>
      </c>
      <c r="D523" s="87" t="s">
        <v>496</v>
      </c>
      <c r="E523" s="87" t="b">
        <v>0</v>
      </c>
      <c r="F523" s="87" t="b">
        <v>0</v>
      </c>
      <c r="G523" s="87" t="b">
        <v>0</v>
      </c>
    </row>
    <row r="524" spans="1:7" ht="15">
      <c r="A524" s="87" t="s">
        <v>718</v>
      </c>
      <c r="B524" s="87">
        <v>12</v>
      </c>
      <c r="C524" s="131">
        <v>0.009552468458273646</v>
      </c>
      <c r="D524" s="87" t="s">
        <v>496</v>
      </c>
      <c r="E524" s="87" t="b">
        <v>0</v>
      </c>
      <c r="F524" s="87" t="b">
        <v>0</v>
      </c>
      <c r="G524" s="87" t="b">
        <v>0</v>
      </c>
    </row>
    <row r="525" spans="1:7" ht="15">
      <c r="A525" s="87" t="s">
        <v>556</v>
      </c>
      <c r="B525" s="87">
        <v>12</v>
      </c>
      <c r="C525" s="131">
        <v>0.009552468458273646</v>
      </c>
      <c r="D525" s="87" t="s">
        <v>496</v>
      </c>
      <c r="E525" s="87" t="b">
        <v>0</v>
      </c>
      <c r="F525" s="87" t="b">
        <v>0</v>
      </c>
      <c r="G525" s="87" t="b">
        <v>0</v>
      </c>
    </row>
    <row r="526" spans="1:7" ht="15">
      <c r="A526" s="87" t="s">
        <v>773</v>
      </c>
      <c r="B526" s="87">
        <v>10</v>
      </c>
      <c r="C526" s="131">
        <v>0.009316233636134857</v>
      </c>
      <c r="D526" s="87" t="s">
        <v>496</v>
      </c>
      <c r="E526" s="87" t="b">
        <v>0</v>
      </c>
      <c r="F526" s="87" t="b">
        <v>0</v>
      </c>
      <c r="G526" s="87" t="b">
        <v>0</v>
      </c>
    </row>
    <row r="527" spans="1:7" ht="15">
      <c r="A527" s="87" t="s">
        <v>1957</v>
      </c>
      <c r="B527" s="87">
        <v>10</v>
      </c>
      <c r="C527" s="131">
        <v>0.009316233636134857</v>
      </c>
      <c r="D527" s="87" t="s">
        <v>496</v>
      </c>
      <c r="E527" s="87" t="b">
        <v>0</v>
      </c>
      <c r="F527" s="87" t="b">
        <v>0</v>
      </c>
      <c r="G527" s="87" t="b">
        <v>0</v>
      </c>
    </row>
    <row r="528" spans="1:7" ht="15">
      <c r="A528" s="87" t="s">
        <v>656</v>
      </c>
      <c r="B528" s="87">
        <v>7</v>
      </c>
      <c r="C528" s="131">
        <v>0.00837806512046598</v>
      </c>
      <c r="D528" s="87" t="s">
        <v>496</v>
      </c>
      <c r="E528" s="87" t="b">
        <v>1</v>
      </c>
      <c r="F528" s="87" t="b">
        <v>0</v>
      </c>
      <c r="G528" s="87" t="b">
        <v>0</v>
      </c>
    </row>
    <row r="529" spans="1:7" ht="15">
      <c r="A529" s="87" t="s">
        <v>604</v>
      </c>
      <c r="B529" s="87">
        <v>7</v>
      </c>
      <c r="C529" s="131">
        <v>0.00837806512046598</v>
      </c>
      <c r="D529" s="87" t="s">
        <v>496</v>
      </c>
      <c r="E529" s="87" t="b">
        <v>0</v>
      </c>
      <c r="F529" s="87" t="b">
        <v>0</v>
      </c>
      <c r="G529" s="87" t="b">
        <v>0</v>
      </c>
    </row>
    <row r="530" spans="1:7" ht="15">
      <c r="A530" s="87" t="s">
        <v>1959</v>
      </c>
      <c r="B530" s="87">
        <v>6</v>
      </c>
      <c r="C530" s="131">
        <v>0.007869008157191423</v>
      </c>
      <c r="D530" s="87" t="s">
        <v>496</v>
      </c>
      <c r="E530" s="87" t="b">
        <v>0</v>
      </c>
      <c r="F530" s="87" t="b">
        <v>0</v>
      </c>
      <c r="G530" s="87" t="b">
        <v>0</v>
      </c>
    </row>
    <row r="531" spans="1:7" ht="15">
      <c r="A531" s="87" t="s">
        <v>1960</v>
      </c>
      <c r="B531" s="87">
        <v>5</v>
      </c>
      <c r="C531" s="131">
        <v>0.0072354284247795955</v>
      </c>
      <c r="D531" s="87" t="s">
        <v>496</v>
      </c>
      <c r="E531" s="87" t="b">
        <v>0</v>
      </c>
      <c r="F531" s="87" t="b">
        <v>0</v>
      </c>
      <c r="G531" s="87" t="b">
        <v>0</v>
      </c>
    </row>
    <row r="532" spans="1:7" ht="15">
      <c r="A532" s="87" t="s">
        <v>647</v>
      </c>
      <c r="B532" s="87">
        <v>5</v>
      </c>
      <c r="C532" s="131">
        <v>0.0072354284247795955</v>
      </c>
      <c r="D532" s="87" t="s">
        <v>496</v>
      </c>
      <c r="E532" s="87" t="b">
        <v>0</v>
      </c>
      <c r="F532" s="87" t="b">
        <v>0</v>
      </c>
      <c r="G532" s="87" t="b">
        <v>0</v>
      </c>
    </row>
    <row r="533" spans="1:7" ht="15">
      <c r="A533" s="87" t="s">
        <v>728</v>
      </c>
      <c r="B533" s="87">
        <v>5</v>
      </c>
      <c r="C533" s="131">
        <v>0.0072354284247795955</v>
      </c>
      <c r="D533" s="87" t="s">
        <v>496</v>
      </c>
      <c r="E533" s="87" t="b">
        <v>0</v>
      </c>
      <c r="F533" s="87" t="b">
        <v>0</v>
      </c>
      <c r="G533" s="87" t="b">
        <v>0</v>
      </c>
    </row>
    <row r="534" spans="1:7" ht="15">
      <c r="A534" s="87" t="s">
        <v>1961</v>
      </c>
      <c r="B534" s="87">
        <v>5</v>
      </c>
      <c r="C534" s="131">
        <v>0.0072354284247795955</v>
      </c>
      <c r="D534" s="87" t="s">
        <v>496</v>
      </c>
      <c r="E534" s="87" t="b">
        <v>0</v>
      </c>
      <c r="F534" s="87" t="b">
        <v>1</v>
      </c>
      <c r="G534" s="87" t="b">
        <v>0</v>
      </c>
    </row>
    <row r="535" spans="1:7" ht="15">
      <c r="A535" s="87" t="s">
        <v>1962</v>
      </c>
      <c r="B535" s="87">
        <v>5</v>
      </c>
      <c r="C535" s="131">
        <v>0.0072354284247795955</v>
      </c>
      <c r="D535" s="87" t="s">
        <v>496</v>
      </c>
      <c r="E535" s="87" t="b">
        <v>0</v>
      </c>
      <c r="F535" s="87" t="b">
        <v>0</v>
      </c>
      <c r="G535" s="87" t="b">
        <v>0</v>
      </c>
    </row>
    <row r="536" spans="1:7" ht="15">
      <c r="A536" s="87" t="s">
        <v>623</v>
      </c>
      <c r="B536" s="87">
        <v>5</v>
      </c>
      <c r="C536" s="131">
        <v>0.0072354284247795955</v>
      </c>
      <c r="D536" s="87" t="s">
        <v>496</v>
      </c>
      <c r="E536" s="87" t="b">
        <v>0</v>
      </c>
      <c r="F536" s="87" t="b">
        <v>0</v>
      </c>
      <c r="G536" s="87" t="b">
        <v>0</v>
      </c>
    </row>
    <row r="537" spans="1:7" ht="15">
      <c r="A537" s="87" t="s">
        <v>1963</v>
      </c>
      <c r="B537" s="87">
        <v>5</v>
      </c>
      <c r="C537" s="131">
        <v>0.0072354284247795955</v>
      </c>
      <c r="D537" s="87" t="s">
        <v>496</v>
      </c>
      <c r="E537" s="87" t="b">
        <v>0</v>
      </c>
      <c r="F537" s="87" t="b">
        <v>0</v>
      </c>
      <c r="G537" s="87" t="b">
        <v>0</v>
      </c>
    </row>
    <row r="538" spans="1:7" ht="15">
      <c r="A538" s="87" t="s">
        <v>1964</v>
      </c>
      <c r="B538" s="87">
        <v>5</v>
      </c>
      <c r="C538" s="131">
        <v>0.0072354284247795955</v>
      </c>
      <c r="D538" s="87" t="s">
        <v>496</v>
      </c>
      <c r="E538" s="87" t="b">
        <v>0</v>
      </c>
      <c r="F538" s="87" t="b">
        <v>0</v>
      </c>
      <c r="G538" s="87" t="b">
        <v>0</v>
      </c>
    </row>
    <row r="539" spans="1:7" ht="15">
      <c r="A539" s="87" t="s">
        <v>1958</v>
      </c>
      <c r="B539" s="87">
        <v>5</v>
      </c>
      <c r="C539" s="131">
        <v>0.0072354284247795955</v>
      </c>
      <c r="D539" s="87" t="s">
        <v>496</v>
      </c>
      <c r="E539" s="87" t="b">
        <v>1</v>
      </c>
      <c r="F539" s="87" t="b">
        <v>0</v>
      </c>
      <c r="G539" s="87" t="b">
        <v>0</v>
      </c>
    </row>
    <row r="540" spans="1:7" ht="15">
      <c r="A540" s="87" t="s">
        <v>640</v>
      </c>
      <c r="B540" s="87">
        <v>5</v>
      </c>
      <c r="C540" s="131">
        <v>0.0072354284247795955</v>
      </c>
      <c r="D540" s="87" t="s">
        <v>496</v>
      </c>
      <c r="E540" s="87" t="b">
        <v>0</v>
      </c>
      <c r="F540" s="87" t="b">
        <v>0</v>
      </c>
      <c r="G540" s="87" t="b">
        <v>0</v>
      </c>
    </row>
    <row r="541" spans="1:7" ht="15">
      <c r="A541" s="87" t="s">
        <v>752</v>
      </c>
      <c r="B541" s="87">
        <v>5</v>
      </c>
      <c r="C541" s="131">
        <v>0.0072354284247795955</v>
      </c>
      <c r="D541" s="87" t="s">
        <v>496</v>
      </c>
      <c r="E541" s="87" t="b">
        <v>0</v>
      </c>
      <c r="F541" s="87" t="b">
        <v>0</v>
      </c>
      <c r="G541" s="87" t="b">
        <v>0</v>
      </c>
    </row>
    <row r="542" spans="1:7" ht="15">
      <c r="A542" s="87" t="s">
        <v>1968</v>
      </c>
      <c r="B542" s="87">
        <v>5</v>
      </c>
      <c r="C542" s="131">
        <v>0.0072354284247795955</v>
      </c>
      <c r="D542" s="87" t="s">
        <v>496</v>
      </c>
      <c r="E542" s="87" t="b">
        <v>0</v>
      </c>
      <c r="F542" s="87" t="b">
        <v>0</v>
      </c>
      <c r="G542" s="87" t="b">
        <v>0</v>
      </c>
    </row>
    <row r="543" spans="1:7" ht="15">
      <c r="A543" s="87" t="s">
        <v>632</v>
      </c>
      <c r="B543" s="87">
        <v>4</v>
      </c>
      <c r="C543" s="131">
        <v>0.008513959237577359</v>
      </c>
      <c r="D543" s="87" t="s">
        <v>496</v>
      </c>
      <c r="E543" s="87" t="b">
        <v>0</v>
      </c>
      <c r="F543" s="87" t="b">
        <v>0</v>
      </c>
      <c r="G543" s="87" t="b">
        <v>0</v>
      </c>
    </row>
    <row r="544" spans="1:7" ht="15">
      <c r="A544" s="87" t="s">
        <v>548</v>
      </c>
      <c r="B544" s="87">
        <v>4</v>
      </c>
      <c r="C544" s="131">
        <v>0.0064521099522076245</v>
      </c>
      <c r="D544" s="87" t="s">
        <v>496</v>
      </c>
      <c r="E544" s="87" t="b">
        <v>0</v>
      </c>
      <c r="F544" s="87" t="b">
        <v>0</v>
      </c>
      <c r="G544" s="87" t="b">
        <v>0</v>
      </c>
    </row>
    <row r="545" spans="1:7" ht="15">
      <c r="A545" s="87" t="s">
        <v>1977</v>
      </c>
      <c r="B545" s="87">
        <v>4</v>
      </c>
      <c r="C545" s="131">
        <v>0.008513959237577359</v>
      </c>
      <c r="D545" s="87" t="s">
        <v>496</v>
      </c>
      <c r="E545" s="87" t="b">
        <v>0</v>
      </c>
      <c r="F545" s="87" t="b">
        <v>0</v>
      </c>
      <c r="G545" s="87" t="b">
        <v>0</v>
      </c>
    </row>
    <row r="546" spans="1:7" ht="15">
      <c r="A546" s="87" t="s">
        <v>603</v>
      </c>
      <c r="B546" s="87">
        <v>4</v>
      </c>
      <c r="C546" s="131">
        <v>0.0064521099522076245</v>
      </c>
      <c r="D546" s="87" t="s">
        <v>496</v>
      </c>
      <c r="E546" s="87" t="b">
        <v>1</v>
      </c>
      <c r="F546" s="87" t="b">
        <v>0</v>
      </c>
      <c r="G546" s="87" t="b">
        <v>0</v>
      </c>
    </row>
    <row r="547" spans="1:7" ht="15">
      <c r="A547" s="87" t="s">
        <v>620</v>
      </c>
      <c r="B547" s="87">
        <v>4</v>
      </c>
      <c r="C547" s="131">
        <v>0.008513959237577359</v>
      </c>
      <c r="D547" s="87" t="s">
        <v>496</v>
      </c>
      <c r="E547" s="87" t="b">
        <v>0</v>
      </c>
      <c r="F547" s="87" t="b">
        <v>0</v>
      </c>
      <c r="G547" s="87" t="b">
        <v>0</v>
      </c>
    </row>
    <row r="548" spans="1:7" ht="15">
      <c r="A548" s="87" t="s">
        <v>754</v>
      </c>
      <c r="B548" s="87">
        <v>3</v>
      </c>
      <c r="C548" s="131">
        <v>0.005480891042623012</v>
      </c>
      <c r="D548" s="87" t="s">
        <v>496</v>
      </c>
      <c r="E548" s="87" t="b">
        <v>0</v>
      </c>
      <c r="F548" s="87" t="b">
        <v>0</v>
      </c>
      <c r="G548" s="87" t="b">
        <v>0</v>
      </c>
    </row>
    <row r="549" spans="1:7" ht="15">
      <c r="A549" s="87" t="s">
        <v>1976</v>
      </c>
      <c r="B549" s="87">
        <v>3</v>
      </c>
      <c r="C549" s="131">
        <v>0.005480891042623012</v>
      </c>
      <c r="D549" s="87" t="s">
        <v>496</v>
      </c>
      <c r="E549" s="87" t="b">
        <v>0</v>
      </c>
      <c r="F549" s="87" t="b">
        <v>0</v>
      </c>
      <c r="G549" s="87" t="b">
        <v>0</v>
      </c>
    </row>
    <row r="550" spans="1:7" ht="15">
      <c r="A550" s="87" t="s">
        <v>672</v>
      </c>
      <c r="B550" s="87">
        <v>3</v>
      </c>
      <c r="C550" s="131">
        <v>0.005480891042623012</v>
      </c>
      <c r="D550" s="87" t="s">
        <v>496</v>
      </c>
      <c r="E550" s="87" t="b">
        <v>0</v>
      </c>
      <c r="F550" s="87" t="b">
        <v>0</v>
      </c>
      <c r="G550" s="87" t="b">
        <v>0</v>
      </c>
    </row>
    <row r="551" spans="1:7" ht="15">
      <c r="A551" s="87" t="s">
        <v>610</v>
      </c>
      <c r="B551" s="87">
        <v>3</v>
      </c>
      <c r="C551" s="131">
        <v>0.005480891042623012</v>
      </c>
      <c r="D551" s="87" t="s">
        <v>496</v>
      </c>
      <c r="E551" s="87" t="b">
        <v>0</v>
      </c>
      <c r="F551" s="87" t="b">
        <v>0</v>
      </c>
      <c r="G551" s="87" t="b">
        <v>0</v>
      </c>
    </row>
    <row r="552" spans="1:7" ht="15">
      <c r="A552" s="87" t="s">
        <v>624</v>
      </c>
      <c r="B552" s="87">
        <v>3</v>
      </c>
      <c r="C552" s="131">
        <v>0.005480891042623012</v>
      </c>
      <c r="D552" s="87" t="s">
        <v>496</v>
      </c>
      <c r="E552" s="87" t="b">
        <v>0</v>
      </c>
      <c r="F552" s="87" t="b">
        <v>0</v>
      </c>
      <c r="G552" s="87" t="b">
        <v>0</v>
      </c>
    </row>
    <row r="553" spans="1:7" ht="15">
      <c r="A553" s="87" t="s">
        <v>561</v>
      </c>
      <c r="B553" s="87">
        <v>3</v>
      </c>
      <c r="C553" s="131">
        <v>0.005480891042623012</v>
      </c>
      <c r="D553" s="87" t="s">
        <v>496</v>
      </c>
      <c r="E553" s="87" t="b">
        <v>0</v>
      </c>
      <c r="F553" s="87" t="b">
        <v>0</v>
      </c>
      <c r="G553" s="87" t="b">
        <v>0</v>
      </c>
    </row>
    <row r="554" spans="1:7" ht="15">
      <c r="A554" s="87" t="s">
        <v>1992</v>
      </c>
      <c r="B554" s="87">
        <v>3</v>
      </c>
      <c r="C554" s="131">
        <v>0.005480891042623012</v>
      </c>
      <c r="D554" s="87" t="s">
        <v>496</v>
      </c>
      <c r="E554" s="87" t="b">
        <v>1</v>
      </c>
      <c r="F554" s="87" t="b">
        <v>0</v>
      </c>
      <c r="G554" s="87" t="b">
        <v>0</v>
      </c>
    </row>
    <row r="555" spans="1:7" ht="15">
      <c r="A555" s="87" t="s">
        <v>734</v>
      </c>
      <c r="B555" s="87">
        <v>3</v>
      </c>
      <c r="C555" s="131">
        <v>0.006385469428183019</v>
      </c>
      <c r="D555" s="87" t="s">
        <v>496</v>
      </c>
      <c r="E555" s="87" t="b">
        <v>0</v>
      </c>
      <c r="F555" s="87" t="b">
        <v>0</v>
      </c>
      <c r="G555" s="87" t="b">
        <v>0</v>
      </c>
    </row>
    <row r="556" spans="1:7" ht="15">
      <c r="A556" s="87" t="s">
        <v>710</v>
      </c>
      <c r="B556" s="87">
        <v>2</v>
      </c>
      <c r="C556" s="131">
        <v>0.004256979618788679</v>
      </c>
      <c r="D556" s="87" t="s">
        <v>496</v>
      </c>
      <c r="E556" s="87" t="b">
        <v>0</v>
      </c>
      <c r="F556" s="87" t="b">
        <v>0</v>
      </c>
      <c r="G556" s="87" t="b">
        <v>0</v>
      </c>
    </row>
    <row r="557" spans="1:7" ht="15">
      <c r="A557" s="87" t="s">
        <v>638</v>
      </c>
      <c r="B557" s="87">
        <v>2</v>
      </c>
      <c r="C557" s="131">
        <v>0.004256979618788679</v>
      </c>
      <c r="D557" s="87" t="s">
        <v>496</v>
      </c>
      <c r="E557" s="87" t="b">
        <v>0</v>
      </c>
      <c r="F557" s="87" t="b">
        <v>0</v>
      </c>
      <c r="G557" s="87" t="b">
        <v>0</v>
      </c>
    </row>
    <row r="558" spans="1:7" ht="15">
      <c r="A558" s="87" t="s">
        <v>601</v>
      </c>
      <c r="B558" s="87">
        <v>2</v>
      </c>
      <c r="C558" s="131">
        <v>0.004256979618788679</v>
      </c>
      <c r="D558" s="87" t="s">
        <v>496</v>
      </c>
      <c r="E558" s="87" t="b">
        <v>0</v>
      </c>
      <c r="F558" s="87" t="b">
        <v>0</v>
      </c>
      <c r="G558" s="87" t="b">
        <v>0</v>
      </c>
    </row>
    <row r="559" spans="1:7" ht="15">
      <c r="A559" s="87" t="s">
        <v>711</v>
      </c>
      <c r="B559" s="87">
        <v>2</v>
      </c>
      <c r="C559" s="131">
        <v>0.004256979618788679</v>
      </c>
      <c r="D559" s="87" t="s">
        <v>496</v>
      </c>
      <c r="E559" s="87" t="b">
        <v>0</v>
      </c>
      <c r="F559" s="87" t="b">
        <v>0</v>
      </c>
      <c r="G559" s="87" t="b">
        <v>0</v>
      </c>
    </row>
    <row r="560" spans="1:7" ht="15">
      <c r="A560" s="87" t="s">
        <v>714</v>
      </c>
      <c r="B560" s="87">
        <v>2</v>
      </c>
      <c r="C560" s="131">
        <v>0.004256979618788679</v>
      </c>
      <c r="D560" s="87" t="s">
        <v>496</v>
      </c>
      <c r="E560" s="87" t="b">
        <v>0</v>
      </c>
      <c r="F560" s="87" t="b">
        <v>0</v>
      </c>
      <c r="G560" s="87" t="b">
        <v>0</v>
      </c>
    </row>
    <row r="561" spans="1:7" ht="15">
      <c r="A561" s="87" t="s">
        <v>776</v>
      </c>
      <c r="B561" s="87">
        <v>2</v>
      </c>
      <c r="C561" s="131">
        <v>0.004256979618788679</v>
      </c>
      <c r="D561" s="87" t="s">
        <v>496</v>
      </c>
      <c r="E561" s="87" t="b">
        <v>0</v>
      </c>
      <c r="F561" s="87" t="b">
        <v>0</v>
      </c>
      <c r="G561" s="87" t="b">
        <v>0</v>
      </c>
    </row>
    <row r="562" spans="1:7" ht="15">
      <c r="A562" s="87" t="s">
        <v>744</v>
      </c>
      <c r="B562" s="87">
        <v>2</v>
      </c>
      <c r="C562" s="131">
        <v>0.004256979618788679</v>
      </c>
      <c r="D562" s="87" t="s">
        <v>496</v>
      </c>
      <c r="E562" s="87" t="b">
        <v>0</v>
      </c>
      <c r="F562" s="87" t="b">
        <v>0</v>
      </c>
      <c r="G562" s="87" t="b">
        <v>0</v>
      </c>
    </row>
    <row r="563" spans="1:7" ht="15">
      <c r="A563" s="87" t="s">
        <v>622</v>
      </c>
      <c r="B563" s="87">
        <v>2</v>
      </c>
      <c r="C563" s="131">
        <v>0.004256979618788679</v>
      </c>
      <c r="D563" s="87" t="s">
        <v>496</v>
      </c>
      <c r="E563" s="87" t="b">
        <v>0</v>
      </c>
      <c r="F563" s="87" t="b">
        <v>0</v>
      </c>
      <c r="G563" s="87" t="b">
        <v>0</v>
      </c>
    </row>
    <row r="564" spans="1:7" ht="15">
      <c r="A564" s="87" t="s">
        <v>611</v>
      </c>
      <c r="B564" s="87">
        <v>2</v>
      </c>
      <c r="C564" s="131">
        <v>0.004256979618788679</v>
      </c>
      <c r="D564" s="87" t="s">
        <v>496</v>
      </c>
      <c r="E564" s="87" t="b">
        <v>0</v>
      </c>
      <c r="F564" s="87" t="b">
        <v>0</v>
      </c>
      <c r="G564" s="87" t="b">
        <v>0</v>
      </c>
    </row>
    <row r="565" spans="1:7" ht="15">
      <c r="A565" s="87" t="s">
        <v>635</v>
      </c>
      <c r="B565" s="87">
        <v>2</v>
      </c>
      <c r="C565" s="131">
        <v>0.004256979618788679</v>
      </c>
      <c r="D565" s="87" t="s">
        <v>496</v>
      </c>
      <c r="E565" s="87" t="b">
        <v>0</v>
      </c>
      <c r="F565" s="87" t="b">
        <v>0</v>
      </c>
      <c r="G565" s="87" t="b">
        <v>0</v>
      </c>
    </row>
    <row r="566" spans="1:7" ht="15">
      <c r="A566" s="87" t="s">
        <v>883</v>
      </c>
      <c r="B566" s="87">
        <v>2</v>
      </c>
      <c r="C566" s="131">
        <v>0.005287904261473546</v>
      </c>
      <c r="D566" s="87" t="s">
        <v>496</v>
      </c>
      <c r="E566" s="87" t="b">
        <v>0</v>
      </c>
      <c r="F566" s="87" t="b">
        <v>0</v>
      </c>
      <c r="G566" s="87" t="b">
        <v>0</v>
      </c>
    </row>
    <row r="567" spans="1:7" ht="15">
      <c r="A567" s="87" t="s">
        <v>882</v>
      </c>
      <c r="B567" s="87">
        <v>2</v>
      </c>
      <c r="C567" s="131">
        <v>0.004256979618788679</v>
      </c>
      <c r="D567" s="87" t="s">
        <v>496</v>
      </c>
      <c r="E567" s="87" t="b">
        <v>0</v>
      </c>
      <c r="F567" s="87" t="b">
        <v>0</v>
      </c>
      <c r="G567" s="87" t="b">
        <v>0</v>
      </c>
    </row>
    <row r="568" spans="1:7" ht="15">
      <c r="A568" s="87" t="s">
        <v>881</v>
      </c>
      <c r="B568" s="87">
        <v>2</v>
      </c>
      <c r="C568" s="131">
        <v>0.004256979618788679</v>
      </c>
      <c r="D568" s="87" t="s">
        <v>496</v>
      </c>
      <c r="E568" s="87" t="b">
        <v>0</v>
      </c>
      <c r="F568" s="87" t="b">
        <v>0</v>
      </c>
      <c r="G568" s="87" t="b">
        <v>0</v>
      </c>
    </row>
    <row r="569" spans="1:7" ht="15">
      <c r="A569" s="87" t="s">
        <v>880</v>
      </c>
      <c r="B569" s="87">
        <v>2</v>
      </c>
      <c r="C569" s="131">
        <v>0.004256979618788679</v>
      </c>
      <c r="D569" s="87" t="s">
        <v>496</v>
      </c>
      <c r="E569" s="87" t="b">
        <v>0</v>
      </c>
      <c r="F569" s="87" t="b">
        <v>0</v>
      </c>
      <c r="G569" s="87" t="b">
        <v>0</v>
      </c>
    </row>
    <row r="570" spans="1:7" ht="15">
      <c r="A570" s="87" t="s">
        <v>1982</v>
      </c>
      <c r="B570" s="87">
        <v>2</v>
      </c>
      <c r="C570" s="131">
        <v>0.004256979618788679</v>
      </c>
      <c r="D570" s="87" t="s">
        <v>496</v>
      </c>
      <c r="E570" s="87" t="b">
        <v>0</v>
      </c>
      <c r="F570" s="87" t="b">
        <v>0</v>
      </c>
      <c r="G570" s="87" t="b">
        <v>0</v>
      </c>
    </row>
    <row r="571" spans="1:7" ht="15">
      <c r="A571" s="87" t="s">
        <v>2026</v>
      </c>
      <c r="B571" s="87">
        <v>2</v>
      </c>
      <c r="C571" s="131">
        <v>0.004256979618788679</v>
      </c>
      <c r="D571" s="87" t="s">
        <v>496</v>
      </c>
      <c r="E571" s="87" t="b">
        <v>0</v>
      </c>
      <c r="F571" s="87" t="b">
        <v>0</v>
      </c>
      <c r="G571" s="87" t="b">
        <v>0</v>
      </c>
    </row>
    <row r="572" spans="1:7" ht="15">
      <c r="A572" s="87" t="s">
        <v>676</v>
      </c>
      <c r="B572" s="87">
        <v>2</v>
      </c>
      <c r="C572" s="131">
        <v>0.004256979618788679</v>
      </c>
      <c r="D572" s="87" t="s">
        <v>496</v>
      </c>
      <c r="E572" s="87" t="b">
        <v>0</v>
      </c>
      <c r="F572" s="87" t="b">
        <v>0</v>
      </c>
      <c r="G572" s="87" t="b">
        <v>0</v>
      </c>
    </row>
    <row r="573" spans="1:7" ht="15">
      <c r="A573" s="87" t="s">
        <v>1984</v>
      </c>
      <c r="B573" s="87">
        <v>2</v>
      </c>
      <c r="C573" s="131">
        <v>0.004256979618788679</v>
      </c>
      <c r="D573" s="87" t="s">
        <v>496</v>
      </c>
      <c r="E573" s="87" t="b">
        <v>0</v>
      </c>
      <c r="F573" s="87" t="b">
        <v>0</v>
      </c>
      <c r="G573" s="87" t="b">
        <v>0</v>
      </c>
    </row>
    <row r="574" spans="1:7" ht="15">
      <c r="A574" s="87" t="s">
        <v>738</v>
      </c>
      <c r="B574" s="87">
        <v>2</v>
      </c>
      <c r="C574" s="131">
        <v>0.004256979618788679</v>
      </c>
      <c r="D574" s="87" t="s">
        <v>496</v>
      </c>
      <c r="E574" s="87" t="b">
        <v>0</v>
      </c>
      <c r="F574" s="87" t="b">
        <v>0</v>
      </c>
      <c r="G574" s="87" t="b">
        <v>0</v>
      </c>
    </row>
    <row r="575" spans="1:7" ht="15">
      <c r="A575" s="87" t="s">
        <v>708</v>
      </c>
      <c r="B575" s="87">
        <v>2</v>
      </c>
      <c r="C575" s="131">
        <v>0.004256979618788679</v>
      </c>
      <c r="D575" s="87" t="s">
        <v>496</v>
      </c>
      <c r="E575" s="87" t="b">
        <v>1</v>
      </c>
      <c r="F575" s="87" t="b">
        <v>0</v>
      </c>
      <c r="G575" s="87" t="b">
        <v>0</v>
      </c>
    </row>
    <row r="576" spans="1:7" ht="15">
      <c r="A576" s="87" t="s">
        <v>684</v>
      </c>
      <c r="B576" s="87">
        <v>2</v>
      </c>
      <c r="C576" s="131">
        <v>0.004256979618788679</v>
      </c>
      <c r="D576" s="87" t="s">
        <v>496</v>
      </c>
      <c r="E576" s="87" t="b">
        <v>0</v>
      </c>
      <c r="F576" s="87" t="b">
        <v>0</v>
      </c>
      <c r="G576" s="87" t="b">
        <v>0</v>
      </c>
    </row>
    <row r="577" spans="1:7" ht="15">
      <c r="A577" s="87" t="s">
        <v>685</v>
      </c>
      <c r="B577" s="87">
        <v>2</v>
      </c>
      <c r="C577" s="131">
        <v>0.004256979618788679</v>
      </c>
      <c r="D577" s="87" t="s">
        <v>496</v>
      </c>
      <c r="E577" s="87" t="b">
        <v>0</v>
      </c>
      <c r="F577" s="87" t="b">
        <v>0</v>
      </c>
      <c r="G577" s="87" t="b">
        <v>0</v>
      </c>
    </row>
    <row r="578" spans="1:7" ht="15">
      <c r="A578" s="87" t="s">
        <v>615</v>
      </c>
      <c r="B578" s="87">
        <v>2</v>
      </c>
      <c r="C578" s="131">
        <v>0.004256979618788679</v>
      </c>
      <c r="D578" s="87" t="s">
        <v>496</v>
      </c>
      <c r="E578" s="87" t="b">
        <v>0</v>
      </c>
      <c r="F578" s="87" t="b">
        <v>0</v>
      </c>
      <c r="G578" s="87" t="b">
        <v>0</v>
      </c>
    </row>
    <row r="579" spans="1:7" ht="15">
      <c r="A579" s="87" t="s">
        <v>2027</v>
      </c>
      <c r="B579" s="87">
        <v>2</v>
      </c>
      <c r="C579" s="131">
        <v>0.004256979618788679</v>
      </c>
      <c r="D579" s="87" t="s">
        <v>496</v>
      </c>
      <c r="E579" s="87" t="b">
        <v>0</v>
      </c>
      <c r="F579" s="87" t="b">
        <v>0</v>
      </c>
      <c r="G579" s="87" t="b">
        <v>0</v>
      </c>
    </row>
    <row r="580" spans="1:7" ht="15">
      <c r="A580" s="87" t="s">
        <v>2022</v>
      </c>
      <c r="B580" s="87">
        <v>2</v>
      </c>
      <c r="C580" s="131">
        <v>0.004256979618788679</v>
      </c>
      <c r="D580" s="87" t="s">
        <v>496</v>
      </c>
      <c r="E580" s="87" t="b">
        <v>1</v>
      </c>
      <c r="F580" s="87" t="b">
        <v>0</v>
      </c>
      <c r="G580" s="87" t="b">
        <v>0</v>
      </c>
    </row>
    <row r="581" spans="1:7" ht="15">
      <c r="A581" s="87" t="s">
        <v>2023</v>
      </c>
      <c r="B581" s="87">
        <v>2</v>
      </c>
      <c r="C581" s="131">
        <v>0.004256979618788679</v>
      </c>
      <c r="D581" s="87" t="s">
        <v>496</v>
      </c>
      <c r="E581" s="87" t="b">
        <v>0</v>
      </c>
      <c r="F581" s="87" t="b">
        <v>0</v>
      </c>
      <c r="G581" s="87" t="b">
        <v>0</v>
      </c>
    </row>
    <row r="582" spans="1:7" ht="15">
      <c r="A582" s="87" t="s">
        <v>2024</v>
      </c>
      <c r="B582" s="87">
        <v>2</v>
      </c>
      <c r="C582" s="131">
        <v>0.004256979618788679</v>
      </c>
      <c r="D582" s="87" t="s">
        <v>496</v>
      </c>
      <c r="E582" s="87" t="b">
        <v>0</v>
      </c>
      <c r="F582" s="87" t="b">
        <v>1</v>
      </c>
      <c r="G582" s="87" t="b">
        <v>0</v>
      </c>
    </row>
    <row r="583" spans="1:7" ht="15">
      <c r="A583" s="87" t="s">
        <v>679</v>
      </c>
      <c r="B583" s="87">
        <v>2</v>
      </c>
      <c r="C583" s="131">
        <v>0.004256979618788679</v>
      </c>
      <c r="D583" s="87" t="s">
        <v>496</v>
      </c>
      <c r="E583" s="87" t="b">
        <v>0</v>
      </c>
      <c r="F583" s="87" t="b">
        <v>0</v>
      </c>
      <c r="G583" s="87" t="b">
        <v>0</v>
      </c>
    </row>
    <row r="584" spans="1:7" ht="15">
      <c r="A584" s="87" t="s">
        <v>2025</v>
      </c>
      <c r="B584" s="87">
        <v>2</v>
      </c>
      <c r="C584" s="131">
        <v>0.004256979618788679</v>
      </c>
      <c r="D584" s="87" t="s">
        <v>496</v>
      </c>
      <c r="E584" s="87" t="b">
        <v>0</v>
      </c>
      <c r="F584" s="87" t="b">
        <v>0</v>
      </c>
      <c r="G584" s="87" t="b">
        <v>0</v>
      </c>
    </row>
    <row r="585" spans="1:7" ht="15">
      <c r="A585" s="87" t="s">
        <v>736</v>
      </c>
      <c r="B585" s="87">
        <v>2</v>
      </c>
      <c r="C585" s="131">
        <v>0.004256979618788679</v>
      </c>
      <c r="D585" s="87" t="s">
        <v>496</v>
      </c>
      <c r="E585" s="87" t="b">
        <v>0</v>
      </c>
      <c r="F585" s="87" t="b">
        <v>0</v>
      </c>
      <c r="G585" s="87" t="b">
        <v>0</v>
      </c>
    </row>
    <row r="586" spans="1:7" ht="15">
      <c r="A586" s="87" t="s">
        <v>621</v>
      </c>
      <c r="B586" s="87">
        <v>2</v>
      </c>
      <c r="C586" s="131">
        <v>0.004256979618788679</v>
      </c>
      <c r="D586" s="87" t="s">
        <v>496</v>
      </c>
      <c r="E586" s="87" t="b">
        <v>0</v>
      </c>
      <c r="F586" s="87" t="b">
        <v>0</v>
      </c>
      <c r="G586" s="87" t="b">
        <v>0</v>
      </c>
    </row>
    <row r="587" spans="1:7" ht="15">
      <c r="A587" s="87" t="s">
        <v>2028</v>
      </c>
      <c r="B587" s="87">
        <v>2</v>
      </c>
      <c r="C587" s="131">
        <v>0.004256979618788679</v>
      </c>
      <c r="D587" s="87" t="s">
        <v>496</v>
      </c>
      <c r="E587" s="87" t="b">
        <v>0</v>
      </c>
      <c r="F587" s="87" t="b">
        <v>0</v>
      </c>
      <c r="G587" s="87" t="b">
        <v>0</v>
      </c>
    </row>
    <row r="588" spans="1:7" ht="15">
      <c r="A588" s="87" t="s">
        <v>616</v>
      </c>
      <c r="B588" s="87">
        <v>2</v>
      </c>
      <c r="C588" s="131">
        <v>0.005287904261473546</v>
      </c>
      <c r="D588" s="87" t="s">
        <v>496</v>
      </c>
      <c r="E588" s="87" t="b">
        <v>0</v>
      </c>
      <c r="F588" s="87" t="b">
        <v>0</v>
      </c>
      <c r="G588" s="87" t="b">
        <v>0</v>
      </c>
    </row>
    <row r="589" spans="1:7" ht="15">
      <c r="A589" s="87" t="s">
        <v>760</v>
      </c>
      <c r="B589" s="87">
        <v>2</v>
      </c>
      <c r="C589" s="131">
        <v>0.004256979618788679</v>
      </c>
      <c r="D589" s="87" t="s">
        <v>496</v>
      </c>
      <c r="E589" s="87" t="b">
        <v>1</v>
      </c>
      <c r="F589" s="87" t="b">
        <v>0</v>
      </c>
      <c r="G589" s="87" t="b">
        <v>0</v>
      </c>
    </row>
    <row r="590" spans="1:7" ht="15">
      <c r="A590" s="87" t="s">
        <v>726</v>
      </c>
      <c r="B590" s="87">
        <v>10</v>
      </c>
      <c r="C590" s="131">
        <v>0.005155807796689447</v>
      </c>
      <c r="D590" s="87" t="s">
        <v>497</v>
      </c>
      <c r="E590" s="87" t="b">
        <v>0</v>
      </c>
      <c r="F590" s="87" t="b">
        <v>0</v>
      </c>
      <c r="G590" s="87" t="b">
        <v>0</v>
      </c>
    </row>
    <row r="591" spans="1:7" ht="15">
      <c r="A591" s="87" t="s">
        <v>253</v>
      </c>
      <c r="B591" s="87">
        <v>6</v>
      </c>
      <c r="C591" s="131">
        <v>0.009116527654023342</v>
      </c>
      <c r="D591" s="87" t="s">
        <v>497</v>
      </c>
      <c r="E591" s="87" t="b">
        <v>0</v>
      </c>
      <c r="F591" s="87" t="b">
        <v>0</v>
      </c>
      <c r="G591" s="87" t="b">
        <v>0</v>
      </c>
    </row>
    <row r="592" spans="1:7" ht="15">
      <c r="A592" s="87" t="s">
        <v>691</v>
      </c>
      <c r="B592" s="87">
        <v>4</v>
      </c>
      <c r="C592" s="131">
        <v>0.00926485721228732</v>
      </c>
      <c r="D592" s="87" t="s">
        <v>497</v>
      </c>
      <c r="E592" s="87" t="b">
        <v>0</v>
      </c>
      <c r="F592" s="87" t="b">
        <v>0</v>
      </c>
      <c r="G592" s="87" t="b">
        <v>0</v>
      </c>
    </row>
    <row r="593" spans="1:7" ht="15">
      <c r="A593" s="87" t="s">
        <v>693</v>
      </c>
      <c r="B593" s="87">
        <v>4</v>
      </c>
      <c r="C593" s="131">
        <v>0.00926485721228732</v>
      </c>
      <c r="D593" s="87" t="s">
        <v>497</v>
      </c>
      <c r="E593" s="87" t="b">
        <v>0</v>
      </c>
      <c r="F593" s="87" t="b">
        <v>0</v>
      </c>
      <c r="G593" s="87" t="b">
        <v>0</v>
      </c>
    </row>
    <row r="594" spans="1:7" ht="15">
      <c r="A594" s="87" t="s">
        <v>544</v>
      </c>
      <c r="B594" s="87">
        <v>4</v>
      </c>
      <c r="C594" s="131">
        <v>0.00926485721228732</v>
      </c>
      <c r="D594" s="87" t="s">
        <v>497</v>
      </c>
      <c r="E594" s="87" t="b">
        <v>0</v>
      </c>
      <c r="F594" s="87" t="b">
        <v>0</v>
      </c>
      <c r="G594" s="87" t="b">
        <v>0</v>
      </c>
    </row>
    <row r="595" spans="1:7" ht="15">
      <c r="A595" s="87" t="s">
        <v>1842</v>
      </c>
      <c r="B595" s="87">
        <v>4</v>
      </c>
      <c r="C595" s="131">
        <v>0.011526191811532568</v>
      </c>
      <c r="D595" s="87" t="s">
        <v>497</v>
      </c>
      <c r="E595" s="87" t="b">
        <v>0</v>
      </c>
      <c r="F595" s="87" t="b">
        <v>0</v>
      </c>
      <c r="G595" s="87" t="b">
        <v>0</v>
      </c>
    </row>
    <row r="596" spans="1:7" ht="15">
      <c r="A596" s="87" t="s">
        <v>1843</v>
      </c>
      <c r="B596" s="87">
        <v>4</v>
      </c>
      <c r="C596" s="131">
        <v>0.011526191811532568</v>
      </c>
      <c r="D596" s="87" t="s">
        <v>497</v>
      </c>
      <c r="E596" s="87" t="b">
        <v>0</v>
      </c>
      <c r="F596" s="87" t="b">
        <v>0</v>
      </c>
      <c r="G596" s="87" t="b">
        <v>0</v>
      </c>
    </row>
    <row r="597" spans="1:7" ht="15">
      <c r="A597" s="87" t="s">
        <v>239</v>
      </c>
      <c r="B597" s="87">
        <v>4</v>
      </c>
      <c r="C597" s="131">
        <v>0.00926485721228732</v>
      </c>
      <c r="D597" s="87" t="s">
        <v>497</v>
      </c>
      <c r="E597" s="87" t="b">
        <v>0</v>
      </c>
      <c r="F597" s="87" t="b">
        <v>0</v>
      </c>
      <c r="G597" s="87" t="b">
        <v>0</v>
      </c>
    </row>
    <row r="598" spans="1:7" ht="15">
      <c r="A598" s="87" t="s">
        <v>243</v>
      </c>
      <c r="B598" s="87">
        <v>3</v>
      </c>
      <c r="C598" s="131">
        <v>0.008644643858649426</v>
      </c>
      <c r="D598" s="87" t="s">
        <v>497</v>
      </c>
      <c r="E598" s="87" t="b">
        <v>0</v>
      </c>
      <c r="F598" s="87" t="b">
        <v>0</v>
      </c>
      <c r="G598" s="87" t="b">
        <v>0</v>
      </c>
    </row>
    <row r="599" spans="1:7" ht="15">
      <c r="A599" s="87" t="s">
        <v>1848</v>
      </c>
      <c r="B599" s="87">
        <v>3</v>
      </c>
      <c r="C599" s="131">
        <v>0.008644643858649426</v>
      </c>
      <c r="D599" s="87" t="s">
        <v>497</v>
      </c>
      <c r="E599" s="87" t="b">
        <v>0</v>
      </c>
      <c r="F599" s="87" t="b">
        <v>0</v>
      </c>
      <c r="G599" s="87" t="b">
        <v>0</v>
      </c>
    </row>
    <row r="600" spans="1:7" ht="15">
      <c r="A600" s="87" t="s">
        <v>1844</v>
      </c>
      <c r="B600" s="87">
        <v>3</v>
      </c>
      <c r="C600" s="131">
        <v>0.008644643858649426</v>
      </c>
      <c r="D600" s="87" t="s">
        <v>497</v>
      </c>
      <c r="E600" s="87" t="b">
        <v>0</v>
      </c>
      <c r="F600" s="87" t="b">
        <v>0</v>
      </c>
      <c r="G600" s="87" t="b">
        <v>0</v>
      </c>
    </row>
    <row r="601" spans="1:7" ht="15">
      <c r="A601" s="87" t="s">
        <v>251</v>
      </c>
      <c r="B601" s="87">
        <v>3</v>
      </c>
      <c r="C601" s="131">
        <v>0.008644643858649426</v>
      </c>
      <c r="D601" s="87" t="s">
        <v>497</v>
      </c>
      <c r="E601" s="87" t="b">
        <v>0</v>
      </c>
      <c r="F601" s="87" t="b">
        <v>0</v>
      </c>
      <c r="G601" s="87" t="b">
        <v>0</v>
      </c>
    </row>
    <row r="602" spans="1:7" ht="15">
      <c r="A602" s="87" t="s">
        <v>669</v>
      </c>
      <c r="B602" s="87">
        <v>3</v>
      </c>
      <c r="C602" s="131">
        <v>0.008644643858649426</v>
      </c>
      <c r="D602" s="87" t="s">
        <v>497</v>
      </c>
      <c r="E602" s="87" t="b">
        <v>0</v>
      </c>
      <c r="F602" s="87" t="b">
        <v>0</v>
      </c>
      <c r="G602" s="87" t="b">
        <v>0</v>
      </c>
    </row>
    <row r="603" spans="1:7" ht="15">
      <c r="A603" s="87" t="s">
        <v>661</v>
      </c>
      <c r="B603" s="87">
        <v>3</v>
      </c>
      <c r="C603" s="131">
        <v>0.008644643858649426</v>
      </c>
      <c r="D603" s="87" t="s">
        <v>497</v>
      </c>
      <c r="E603" s="87" t="b">
        <v>0</v>
      </c>
      <c r="F603" s="87" t="b">
        <v>0</v>
      </c>
      <c r="G603" s="87" t="b">
        <v>0</v>
      </c>
    </row>
    <row r="604" spans="1:7" ht="15">
      <c r="A604" s="87" t="s">
        <v>655</v>
      </c>
      <c r="B604" s="87">
        <v>3</v>
      </c>
      <c r="C604" s="131">
        <v>0.008644643858649426</v>
      </c>
      <c r="D604" s="87" t="s">
        <v>497</v>
      </c>
      <c r="E604" s="87" t="b">
        <v>0</v>
      </c>
      <c r="F604" s="87" t="b">
        <v>0</v>
      </c>
      <c r="G604" s="87" t="b">
        <v>0</v>
      </c>
    </row>
    <row r="605" spans="1:7" ht="15">
      <c r="A605" s="87" t="s">
        <v>546</v>
      </c>
      <c r="B605" s="87">
        <v>3</v>
      </c>
      <c r="C605" s="131">
        <v>0.008644643858649426</v>
      </c>
      <c r="D605" s="87" t="s">
        <v>497</v>
      </c>
      <c r="E605" s="87" t="b">
        <v>0</v>
      </c>
      <c r="F605" s="87" t="b">
        <v>0</v>
      </c>
      <c r="G605" s="87" t="b">
        <v>0</v>
      </c>
    </row>
    <row r="606" spans="1:7" ht="15">
      <c r="A606" s="87" t="s">
        <v>687</v>
      </c>
      <c r="B606" s="87">
        <v>2</v>
      </c>
      <c r="C606" s="131">
        <v>0.00735668196056883</v>
      </c>
      <c r="D606" s="87" t="s">
        <v>497</v>
      </c>
      <c r="E606" s="87" t="b">
        <v>0</v>
      </c>
      <c r="F606" s="87" t="b">
        <v>0</v>
      </c>
      <c r="G606" s="87" t="b">
        <v>0</v>
      </c>
    </row>
    <row r="607" spans="1:7" ht="15">
      <c r="A607" s="87" t="s">
        <v>657</v>
      </c>
      <c r="B607" s="87">
        <v>2</v>
      </c>
      <c r="C607" s="131">
        <v>0.00735668196056883</v>
      </c>
      <c r="D607" s="87" t="s">
        <v>497</v>
      </c>
      <c r="E607" s="87" t="b">
        <v>0</v>
      </c>
      <c r="F607" s="87" t="b">
        <v>0</v>
      </c>
      <c r="G607" s="87" t="b">
        <v>0</v>
      </c>
    </row>
    <row r="608" spans="1:7" ht="15">
      <c r="A608" s="87" t="s">
        <v>610</v>
      </c>
      <c r="B608" s="87">
        <v>2</v>
      </c>
      <c r="C608" s="131">
        <v>0.00735668196056883</v>
      </c>
      <c r="D608" s="87" t="s">
        <v>497</v>
      </c>
      <c r="E608" s="87" t="b">
        <v>0</v>
      </c>
      <c r="F608" s="87" t="b">
        <v>0</v>
      </c>
      <c r="G608" s="87" t="b">
        <v>0</v>
      </c>
    </row>
    <row r="609" spans="1:7" ht="15">
      <c r="A609" s="87" t="s">
        <v>1991</v>
      </c>
      <c r="B609" s="87">
        <v>2</v>
      </c>
      <c r="C609" s="131">
        <v>0.00735668196056883</v>
      </c>
      <c r="D609" s="87" t="s">
        <v>497</v>
      </c>
      <c r="E609" s="87" t="b">
        <v>0</v>
      </c>
      <c r="F609" s="87" t="b">
        <v>0</v>
      </c>
      <c r="G609" s="87" t="b">
        <v>0</v>
      </c>
    </row>
    <row r="610" spans="1:7" ht="15">
      <c r="A610" s="87" t="s">
        <v>647</v>
      </c>
      <c r="B610" s="87">
        <v>2</v>
      </c>
      <c r="C610" s="131">
        <v>0.00735668196056883</v>
      </c>
      <c r="D610" s="87" t="s">
        <v>497</v>
      </c>
      <c r="E610" s="87" t="b">
        <v>0</v>
      </c>
      <c r="F610" s="87" t="b">
        <v>0</v>
      </c>
      <c r="G610" s="87" t="b">
        <v>0</v>
      </c>
    </row>
    <row r="611" spans="1:7" ht="15">
      <c r="A611" s="87" t="s">
        <v>878</v>
      </c>
      <c r="B611" s="87">
        <v>2</v>
      </c>
      <c r="C611" s="131">
        <v>0.00735668196056883</v>
      </c>
      <c r="D611" s="87" t="s">
        <v>497</v>
      </c>
      <c r="E611" s="87" t="b">
        <v>0</v>
      </c>
      <c r="F611" s="87" t="b">
        <v>0</v>
      </c>
      <c r="G611" s="87" t="b">
        <v>0</v>
      </c>
    </row>
    <row r="612" spans="1:7" ht="15">
      <c r="A612" s="87" t="s">
        <v>241</v>
      </c>
      <c r="B612" s="87">
        <v>2</v>
      </c>
      <c r="C612" s="131">
        <v>0.00735668196056883</v>
      </c>
      <c r="D612" s="87" t="s">
        <v>497</v>
      </c>
      <c r="E612" s="87" t="b">
        <v>0</v>
      </c>
      <c r="F612" s="87" t="b">
        <v>0</v>
      </c>
      <c r="G612" s="87" t="b">
        <v>0</v>
      </c>
    </row>
    <row r="613" spans="1:7" ht="15">
      <c r="A613" s="87" t="s">
        <v>255</v>
      </c>
      <c r="B613" s="87">
        <v>2</v>
      </c>
      <c r="C613" s="131">
        <v>0.00735668196056883</v>
      </c>
      <c r="D613" s="87" t="s">
        <v>497</v>
      </c>
      <c r="E613" s="87" t="b">
        <v>0</v>
      </c>
      <c r="F613" s="87" t="b">
        <v>0</v>
      </c>
      <c r="G613" s="87" t="b">
        <v>0</v>
      </c>
    </row>
    <row r="614" spans="1:7" ht="15">
      <c r="A614" s="87" t="s">
        <v>256</v>
      </c>
      <c r="B614" s="87">
        <v>2</v>
      </c>
      <c r="C614" s="131">
        <v>0.00735668196056883</v>
      </c>
      <c r="D614" s="87" t="s">
        <v>497</v>
      </c>
      <c r="E614" s="87" t="b">
        <v>0</v>
      </c>
      <c r="F614" s="87" t="b">
        <v>0</v>
      </c>
      <c r="G614" s="87" t="b">
        <v>0</v>
      </c>
    </row>
    <row r="615" spans="1:7" ht="15">
      <c r="A615" s="87" t="s">
        <v>237</v>
      </c>
      <c r="B615" s="87">
        <v>2</v>
      </c>
      <c r="C615" s="131">
        <v>0.00735668196056883</v>
      </c>
      <c r="D615" s="87" t="s">
        <v>497</v>
      </c>
      <c r="E615" s="87" t="b">
        <v>0</v>
      </c>
      <c r="F615" s="87" t="b">
        <v>0</v>
      </c>
      <c r="G615" s="87" t="b">
        <v>0</v>
      </c>
    </row>
    <row r="616" spans="1:7" ht="15">
      <c r="A616" s="87" t="s">
        <v>1849</v>
      </c>
      <c r="B616" s="87">
        <v>2</v>
      </c>
      <c r="C616" s="131">
        <v>0.00735668196056883</v>
      </c>
      <c r="D616" s="87" t="s">
        <v>497</v>
      </c>
      <c r="E616" s="87" t="b">
        <v>0</v>
      </c>
      <c r="F616" s="87" t="b">
        <v>0</v>
      </c>
      <c r="G616" s="87" t="b">
        <v>0</v>
      </c>
    </row>
    <row r="617" spans="1:7" ht="15">
      <c r="A617" s="87" t="s">
        <v>1850</v>
      </c>
      <c r="B617" s="87">
        <v>2</v>
      </c>
      <c r="C617" s="131">
        <v>0.00735668196056883</v>
      </c>
      <c r="D617" s="87" t="s">
        <v>497</v>
      </c>
      <c r="E617" s="87" t="b">
        <v>0</v>
      </c>
      <c r="F617" s="87" t="b">
        <v>0</v>
      </c>
      <c r="G617" s="87" t="b">
        <v>0</v>
      </c>
    </row>
    <row r="618" spans="1:7" ht="15">
      <c r="A618" s="87" t="s">
        <v>556</v>
      </c>
      <c r="B618" s="87">
        <v>2</v>
      </c>
      <c r="C618" s="131">
        <v>0.00735668196056883</v>
      </c>
      <c r="D618" s="87" t="s">
        <v>497</v>
      </c>
      <c r="E618" s="87" t="b">
        <v>0</v>
      </c>
      <c r="F618" s="87" t="b">
        <v>0</v>
      </c>
      <c r="G618" s="87" t="b">
        <v>0</v>
      </c>
    </row>
    <row r="619" spans="1:7" ht="15">
      <c r="A619" s="87" t="s">
        <v>875</v>
      </c>
      <c r="B619" s="87">
        <v>2</v>
      </c>
      <c r="C619" s="131">
        <v>0.010080935314993999</v>
      </c>
      <c r="D619" s="87" t="s">
        <v>497</v>
      </c>
      <c r="E619" s="87" t="b">
        <v>0</v>
      </c>
      <c r="F619" s="87" t="b">
        <v>0</v>
      </c>
      <c r="G619" s="87" t="b">
        <v>0</v>
      </c>
    </row>
    <row r="620" spans="1:7" ht="15">
      <c r="A620" s="87" t="s">
        <v>543</v>
      </c>
      <c r="B620" s="87">
        <v>2</v>
      </c>
      <c r="C620" s="131">
        <v>0.010080935314993999</v>
      </c>
      <c r="D620" s="87" t="s">
        <v>497</v>
      </c>
      <c r="E620" s="87" t="b">
        <v>0</v>
      </c>
      <c r="F620" s="87" t="b">
        <v>0</v>
      </c>
      <c r="G620" s="87" t="b">
        <v>0</v>
      </c>
    </row>
    <row r="621" spans="1:7" ht="15">
      <c r="A621" s="87" t="s">
        <v>641</v>
      </c>
      <c r="B621" s="87">
        <v>2</v>
      </c>
      <c r="C621" s="131">
        <v>0.00735668196056883</v>
      </c>
      <c r="D621" s="87" t="s">
        <v>497</v>
      </c>
      <c r="E621" s="87" t="b">
        <v>0</v>
      </c>
      <c r="F621" s="87" t="b">
        <v>0</v>
      </c>
      <c r="G621" s="87" t="b">
        <v>0</v>
      </c>
    </row>
    <row r="622" spans="1:7" ht="15">
      <c r="A622" s="87" t="s">
        <v>709</v>
      </c>
      <c r="B622" s="87">
        <v>2</v>
      </c>
      <c r="C622" s="131">
        <v>0.00735668196056883</v>
      </c>
      <c r="D622" s="87" t="s">
        <v>497</v>
      </c>
      <c r="E622" s="87" t="b">
        <v>0</v>
      </c>
      <c r="F622" s="87" t="b">
        <v>0</v>
      </c>
      <c r="G622" s="87" t="b">
        <v>0</v>
      </c>
    </row>
    <row r="623" spans="1:7" ht="15">
      <c r="A623" s="87" t="s">
        <v>643</v>
      </c>
      <c r="B623" s="87">
        <v>2</v>
      </c>
      <c r="C623" s="131">
        <v>0.00735668196056883</v>
      </c>
      <c r="D623" s="87" t="s">
        <v>497</v>
      </c>
      <c r="E623" s="87" t="b">
        <v>0</v>
      </c>
      <c r="F623" s="87" t="b">
        <v>0</v>
      </c>
      <c r="G623" s="87" t="b">
        <v>0</v>
      </c>
    </row>
    <row r="624" spans="1:7" ht="15">
      <c r="A624" s="87" t="s">
        <v>2034</v>
      </c>
      <c r="B624" s="87">
        <v>2</v>
      </c>
      <c r="C624" s="131">
        <v>0.00735668196056883</v>
      </c>
      <c r="D624" s="87" t="s">
        <v>497</v>
      </c>
      <c r="E624" s="87" t="b">
        <v>0</v>
      </c>
      <c r="F624" s="87" t="b">
        <v>0</v>
      </c>
      <c r="G624" s="87" t="b">
        <v>0</v>
      </c>
    </row>
    <row r="625" spans="1:7" ht="15">
      <c r="A625" s="87" t="s">
        <v>739</v>
      </c>
      <c r="B625" s="87">
        <v>2</v>
      </c>
      <c r="C625" s="131">
        <v>0.00735668196056883</v>
      </c>
      <c r="D625" s="87" t="s">
        <v>497</v>
      </c>
      <c r="E625" s="87" t="b">
        <v>0</v>
      </c>
      <c r="F625" s="87" t="b">
        <v>0</v>
      </c>
      <c r="G625" s="87" t="b">
        <v>0</v>
      </c>
    </row>
    <row r="626" spans="1:7" ht="15">
      <c r="A626" s="87" t="s">
        <v>731</v>
      </c>
      <c r="B626" s="87">
        <v>2</v>
      </c>
      <c r="C626" s="131">
        <v>0.00735668196056883</v>
      </c>
      <c r="D626" s="87" t="s">
        <v>497</v>
      </c>
      <c r="E626" s="87" t="b">
        <v>0</v>
      </c>
      <c r="F626" s="87" t="b">
        <v>0</v>
      </c>
      <c r="G626" s="87" t="b">
        <v>0</v>
      </c>
    </row>
    <row r="627" spans="1:7" ht="15">
      <c r="A627" s="87" t="s">
        <v>605</v>
      </c>
      <c r="B627" s="87">
        <v>2</v>
      </c>
      <c r="C627" s="131">
        <v>0.00735668196056883</v>
      </c>
      <c r="D627" s="87" t="s">
        <v>497</v>
      </c>
      <c r="E627" s="87" t="b">
        <v>0</v>
      </c>
      <c r="F627" s="87" t="b">
        <v>0</v>
      </c>
      <c r="G627" s="87" t="b">
        <v>0</v>
      </c>
    </row>
    <row r="628" spans="1:7" ht="15">
      <c r="A628" s="87" t="s">
        <v>717</v>
      </c>
      <c r="B628" s="87">
        <v>2</v>
      </c>
      <c r="C628" s="131">
        <v>0.00735668196056883</v>
      </c>
      <c r="D628" s="87" t="s">
        <v>497</v>
      </c>
      <c r="E628" s="87" t="b">
        <v>1</v>
      </c>
      <c r="F628" s="87" t="b">
        <v>0</v>
      </c>
      <c r="G628" s="87" t="b">
        <v>0</v>
      </c>
    </row>
    <row r="629" spans="1:7" ht="15">
      <c r="A629" s="87" t="s">
        <v>683</v>
      </c>
      <c r="B629" s="87">
        <v>2</v>
      </c>
      <c r="C629" s="131">
        <v>0.00735668196056883</v>
      </c>
      <c r="D629" s="87" t="s">
        <v>497</v>
      </c>
      <c r="E629" s="87" t="b">
        <v>0</v>
      </c>
      <c r="F629" s="87" t="b">
        <v>0</v>
      </c>
      <c r="G629" s="87" t="b">
        <v>0</v>
      </c>
    </row>
    <row r="630" spans="1:7" ht="15">
      <c r="A630" s="87" t="s">
        <v>550</v>
      </c>
      <c r="B630" s="87">
        <v>2</v>
      </c>
      <c r="C630" s="131">
        <v>0.00735668196056883</v>
      </c>
      <c r="D630" s="87" t="s">
        <v>497</v>
      </c>
      <c r="E630" s="87" t="b">
        <v>0</v>
      </c>
      <c r="F630" s="87" t="b">
        <v>0</v>
      </c>
      <c r="G630" s="87" t="b">
        <v>0</v>
      </c>
    </row>
    <row r="631" spans="1:7" ht="15">
      <c r="A631" s="87" t="s">
        <v>2035</v>
      </c>
      <c r="B631" s="87">
        <v>2</v>
      </c>
      <c r="C631" s="131">
        <v>0.00735668196056883</v>
      </c>
      <c r="D631" s="87" t="s">
        <v>497</v>
      </c>
      <c r="E631" s="87" t="b">
        <v>0</v>
      </c>
      <c r="F631" s="87" t="b">
        <v>0</v>
      </c>
      <c r="G631" s="87" t="b">
        <v>0</v>
      </c>
    </row>
    <row r="632" spans="1:7" ht="15">
      <c r="A632" s="87" t="s">
        <v>761</v>
      </c>
      <c r="B632" s="87">
        <v>2</v>
      </c>
      <c r="C632" s="131">
        <v>0.00735668196056883</v>
      </c>
      <c r="D632" s="87" t="s">
        <v>497</v>
      </c>
      <c r="E632" s="87" t="b">
        <v>0</v>
      </c>
      <c r="F632" s="87" t="b">
        <v>0</v>
      </c>
      <c r="G632" s="87" t="b">
        <v>0</v>
      </c>
    </row>
    <row r="633" spans="1:7" ht="15">
      <c r="A633" s="87" t="s">
        <v>762</v>
      </c>
      <c r="B633" s="87">
        <v>2</v>
      </c>
      <c r="C633" s="131">
        <v>0.00735668196056883</v>
      </c>
      <c r="D633" s="87" t="s">
        <v>497</v>
      </c>
      <c r="E633" s="87" t="b">
        <v>1</v>
      </c>
      <c r="F633" s="87" t="b">
        <v>0</v>
      </c>
      <c r="G633" s="87" t="b">
        <v>0</v>
      </c>
    </row>
    <row r="634" spans="1:7" ht="15">
      <c r="A634" s="87" t="s">
        <v>2036</v>
      </c>
      <c r="B634" s="87">
        <v>2</v>
      </c>
      <c r="C634" s="131">
        <v>0.00735668196056883</v>
      </c>
      <c r="D634" s="87" t="s">
        <v>497</v>
      </c>
      <c r="E634" s="87" t="b">
        <v>0</v>
      </c>
      <c r="F634" s="87" t="b">
        <v>0</v>
      </c>
      <c r="G634" s="87" t="b">
        <v>0</v>
      </c>
    </row>
    <row r="635" spans="1:7" ht="15">
      <c r="A635" s="87" t="s">
        <v>1975</v>
      </c>
      <c r="B635" s="87">
        <v>2</v>
      </c>
      <c r="C635" s="131">
        <v>0.010080935314993999</v>
      </c>
      <c r="D635" s="87" t="s">
        <v>497</v>
      </c>
      <c r="E635" s="87" t="b">
        <v>0</v>
      </c>
      <c r="F635" s="87" t="b">
        <v>0</v>
      </c>
      <c r="G635" s="87" t="b">
        <v>0</v>
      </c>
    </row>
    <row r="636" spans="1:7" ht="15">
      <c r="A636" s="87" t="s">
        <v>718</v>
      </c>
      <c r="B636" s="87">
        <v>2</v>
      </c>
      <c r="C636" s="131">
        <v>0.00735668196056883</v>
      </c>
      <c r="D636" s="87" t="s">
        <v>497</v>
      </c>
      <c r="E636" s="87" t="b">
        <v>0</v>
      </c>
      <c r="F636" s="87" t="b">
        <v>0</v>
      </c>
      <c r="G636" s="87" t="b">
        <v>0</v>
      </c>
    </row>
    <row r="637" spans="1:7" ht="15">
      <c r="A637" s="87" t="s">
        <v>714</v>
      </c>
      <c r="B637" s="87">
        <v>2</v>
      </c>
      <c r="C637" s="131">
        <v>0.00735668196056883</v>
      </c>
      <c r="D637" s="87" t="s">
        <v>497</v>
      </c>
      <c r="E637" s="87" t="b">
        <v>0</v>
      </c>
      <c r="F637" s="87" t="b">
        <v>0</v>
      </c>
      <c r="G637" s="87" t="b">
        <v>0</v>
      </c>
    </row>
    <row r="638" spans="1:7" ht="15">
      <c r="A638" s="87" t="s">
        <v>688</v>
      </c>
      <c r="B638" s="87">
        <v>2</v>
      </c>
      <c r="C638" s="131">
        <v>0.00735668196056883</v>
      </c>
      <c r="D638" s="87" t="s">
        <v>497</v>
      </c>
      <c r="E638" s="87" t="b">
        <v>0</v>
      </c>
      <c r="F638" s="87" t="b">
        <v>0</v>
      </c>
      <c r="G638" s="87" t="b">
        <v>0</v>
      </c>
    </row>
    <row r="639" spans="1:7" ht="15">
      <c r="A639" s="87" t="s">
        <v>632</v>
      </c>
      <c r="B639" s="87">
        <v>2</v>
      </c>
      <c r="C639" s="131">
        <v>0.010080935314993999</v>
      </c>
      <c r="D639" s="87" t="s">
        <v>497</v>
      </c>
      <c r="E639" s="87" t="b">
        <v>0</v>
      </c>
      <c r="F639" s="87" t="b">
        <v>0</v>
      </c>
      <c r="G639" s="87" t="b">
        <v>0</v>
      </c>
    </row>
    <row r="640" spans="1:7" ht="15">
      <c r="A640" s="87" t="s">
        <v>726</v>
      </c>
      <c r="B640" s="87">
        <v>10</v>
      </c>
      <c r="C640" s="131">
        <v>0</v>
      </c>
      <c r="D640" s="87" t="s">
        <v>498</v>
      </c>
      <c r="E640" s="87" t="b">
        <v>0</v>
      </c>
      <c r="F640" s="87" t="b">
        <v>0</v>
      </c>
      <c r="G640" s="87" t="b">
        <v>0</v>
      </c>
    </row>
    <row r="641" spans="1:7" ht="15">
      <c r="A641" s="87" t="s">
        <v>1842</v>
      </c>
      <c r="B641" s="87">
        <v>7</v>
      </c>
      <c r="C641" s="131">
        <v>0.009134948513614675</v>
      </c>
      <c r="D641" s="87" t="s">
        <v>498</v>
      </c>
      <c r="E641" s="87" t="b">
        <v>0</v>
      </c>
      <c r="F641" s="87" t="b">
        <v>0</v>
      </c>
      <c r="G641" s="87" t="b">
        <v>0</v>
      </c>
    </row>
    <row r="642" spans="1:7" ht="15">
      <c r="A642" s="87" t="s">
        <v>1843</v>
      </c>
      <c r="B642" s="87">
        <v>5</v>
      </c>
      <c r="C642" s="131">
        <v>0.011704117902118753</v>
      </c>
      <c r="D642" s="87" t="s">
        <v>498</v>
      </c>
      <c r="E642" s="87" t="b">
        <v>0</v>
      </c>
      <c r="F642" s="87" t="b">
        <v>0</v>
      </c>
      <c r="G642" s="87" t="b">
        <v>0</v>
      </c>
    </row>
    <row r="643" spans="1:7" ht="15">
      <c r="A643" s="87" t="s">
        <v>1844</v>
      </c>
      <c r="B643" s="87">
        <v>5</v>
      </c>
      <c r="C643" s="131">
        <v>0.0088538234018818</v>
      </c>
      <c r="D643" s="87" t="s">
        <v>498</v>
      </c>
      <c r="E643" s="87" t="b">
        <v>0</v>
      </c>
      <c r="F643" s="87" t="b">
        <v>0</v>
      </c>
      <c r="G643" s="87" t="b">
        <v>0</v>
      </c>
    </row>
    <row r="644" spans="1:7" ht="15">
      <c r="A644" s="87" t="s">
        <v>239</v>
      </c>
      <c r="B644" s="87">
        <v>3</v>
      </c>
      <c r="C644" s="131">
        <v>0.00922727197553537</v>
      </c>
      <c r="D644" s="87" t="s">
        <v>498</v>
      </c>
      <c r="E644" s="87" t="b">
        <v>0</v>
      </c>
      <c r="F644" s="87" t="b">
        <v>0</v>
      </c>
      <c r="G644" s="87" t="b">
        <v>0</v>
      </c>
    </row>
    <row r="645" spans="1:7" ht="15">
      <c r="A645" s="87" t="s">
        <v>734</v>
      </c>
      <c r="B645" s="87">
        <v>3</v>
      </c>
      <c r="C645" s="131">
        <v>0.012334764782400332</v>
      </c>
      <c r="D645" s="87" t="s">
        <v>498</v>
      </c>
      <c r="E645" s="87" t="b">
        <v>0</v>
      </c>
      <c r="F645" s="87" t="b">
        <v>0</v>
      </c>
      <c r="G645" s="87" t="b">
        <v>0</v>
      </c>
    </row>
    <row r="646" spans="1:7" ht="15">
      <c r="A646" s="87" t="s">
        <v>775</v>
      </c>
      <c r="B646" s="87">
        <v>3</v>
      </c>
      <c r="C646" s="131">
        <v>0.00922727197553537</v>
      </c>
      <c r="D646" s="87" t="s">
        <v>498</v>
      </c>
      <c r="E646" s="87" t="b">
        <v>0</v>
      </c>
      <c r="F646" s="87" t="b">
        <v>0</v>
      </c>
      <c r="G646" s="87" t="b">
        <v>0</v>
      </c>
    </row>
    <row r="647" spans="1:7" ht="15">
      <c r="A647" s="87" t="s">
        <v>878</v>
      </c>
      <c r="B647" s="87">
        <v>3</v>
      </c>
      <c r="C647" s="131">
        <v>0.00922727197553537</v>
      </c>
      <c r="D647" s="87" t="s">
        <v>498</v>
      </c>
      <c r="E647" s="87" t="b">
        <v>0</v>
      </c>
      <c r="F647" s="87" t="b">
        <v>0</v>
      </c>
      <c r="G647" s="87" t="b">
        <v>0</v>
      </c>
    </row>
    <row r="648" spans="1:7" ht="15">
      <c r="A648" s="87" t="s">
        <v>1848</v>
      </c>
      <c r="B648" s="87">
        <v>3</v>
      </c>
      <c r="C648" s="131">
        <v>0.00922727197553537</v>
      </c>
      <c r="D648" s="87" t="s">
        <v>498</v>
      </c>
      <c r="E648" s="87" t="b">
        <v>0</v>
      </c>
      <c r="F648" s="87" t="b">
        <v>0</v>
      </c>
      <c r="G648" s="87" t="b">
        <v>0</v>
      </c>
    </row>
    <row r="649" spans="1:7" ht="15">
      <c r="A649" s="87" t="s">
        <v>556</v>
      </c>
      <c r="B649" s="87">
        <v>3</v>
      </c>
      <c r="C649" s="131">
        <v>0.00922727197553537</v>
      </c>
      <c r="D649" s="87" t="s">
        <v>498</v>
      </c>
      <c r="E649" s="87" t="b">
        <v>0</v>
      </c>
      <c r="F649" s="87" t="b">
        <v>0</v>
      </c>
      <c r="G649" s="87" t="b">
        <v>0</v>
      </c>
    </row>
    <row r="650" spans="1:7" ht="15">
      <c r="A650" s="87" t="s">
        <v>1975</v>
      </c>
      <c r="B650" s="87">
        <v>2</v>
      </c>
      <c r="C650" s="131">
        <v>0.011764705882352941</v>
      </c>
      <c r="D650" s="87" t="s">
        <v>498</v>
      </c>
      <c r="E650" s="87" t="b">
        <v>0</v>
      </c>
      <c r="F650" s="87" t="b">
        <v>0</v>
      </c>
      <c r="G650" s="87" t="b">
        <v>0</v>
      </c>
    </row>
    <row r="651" spans="1:7" ht="15">
      <c r="A651" s="87" t="s">
        <v>760</v>
      </c>
      <c r="B651" s="87">
        <v>2</v>
      </c>
      <c r="C651" s="131">
        <v>0.008223176521600222</v>
      </c>
      <c r="D651" s="87" t="s">
        <v>498</v>
      </c>
      <c r="E651" s="87" t="b">
        <v>1</v>
      </c>
      <c r="F651" s="87" t="b">
        <v>0</v>
      </c>
      <c r="G651" s="87" t="b">
        <v>0</v>
      </c>
    </row>
    <row r="652" spans="1:7" ht="15">
      <c r="A652" s="87" t="s">
        <v>718</v>
      </c>
      <c r="B652" s="87">
        <v>2</v>
      </c>
      <c r="C652" s="131">
        <v>0.008223176521600222</v>
      </c>
      <c r="D652" s="87" t="s">
        <v>498</v>
      </c>
      <c r="E652" s="87" t="b">
        <v>0</v>
      </c>
      <c r="F652" s="87" t="b">
        <v>0</v>
      </c>
      <c r="G652" s="87" t="b">
        <v>0</v>
      </c>
    </row>
    <row r="653" spans="1:7" ht="15">
      <c r="A653" s="87" t="s">
        <v>691</v>
      </c>
      <c r="B653" s="87">
        <v>2</v>
      </c>
      <c r="C653" s="131">
        <v>0.008223176521600222</v>
      </c>
      <c r="D653" s="87" t="s">
        <v>498</v>
      </c>
      <c r="E653" s="87" t="b">
        <v>0</v>
      </c>
      <c r="F653" s="87" t="b">
        <v>0</v>
      </c>
      <c r="G653" s="87" t="b">
        <v>0</v>
      </c>
    </row>
    <row r="654" spans="1:7" ht="15">
      <c r="A654" s="87" t="s">
        <v>693</v>
      </c>
      <c r="B654" s="87">
        <v>2</v>
      </c>
      <c r="C654" s="131">
        <v>0.008223176521600222</v>
      </c>
      <c r="D654" s="87" t="s">
        <v>498</v>
      </c>
      <c r="E654" s="87" t="b">
        <v>0</v>
      </c>
      <c r="F654" s="87" t="b">
        <v>0</v>
      </c>
      <c r="G654" s="87" t="b">
        <v>0</v>
      </c>
    </row>
    <row r="655" spans="1:7" ht="15">
      <c r="A655" s="87" t="s">
        <v>544</v>
      </c>
      <c r="B655" s="87">
        <v>2</v>
      </c>
      <c r="C655" s="131">
        <v>0.011764705882352941</v>
      </c>
      <c r="D655" s="87" t="s">
        <v>498</v>
      </c>
      <c r="E655" s="87" t="b">
        <v>0</v>
      </c>
      <c r="F655" s="87" t="b">
        <v>0</v>
      </c>
      <c r="G655" s="87" t="b">
        <v>0</v>
      </c>
    </row>
    <row r="656" spans="1:7" ht="15">
      <c r="A656" s="87" t="s">
        <v>253</v>
      </c>
      <c r="B656" s="87">
        <v>2</v>
      </c>
      <c r="C656" s="131">
        <v>0.008223176521600222</v>
      </c>
      <c r="D656" s="87" t="s">
        <v>498</v>
      </c>
      <c r="E656" s="87" t="b">
        <v>0</v>
      </c>
      <c r="F656" s="87" t="b">
        <v>0</v>
      </c>
      <c r="G656" s="87" t="b">
        <v>0</v>
      </c>
    </row>
    <row r="657" spans="1:7" ht="15">
      <c r="A657" s="87" t="s">
        <v>681</v>
      </c>
      <c r="B657" s="87">
        <v>2</v>
      </c>
      <c r="C657" s="131">
        <v>0.008223176521600222</v>
      </c>
      <c r="D657" s="87" t="s">
        <v>498</v>
      </c>
      <c r="E657" s="87" t="b">
        <v>0</v>
      </c>
      <c r="F657" s="87" t="b">
        <v>0</v>
      </c>
      <c r="G657" s="87" t="b">
        <v>0</v>
      </c>
    </row>
    <row r="658" spans="1:7" ht="15">
      <c r="A658" s="87" t="s">
        <v>730</v>
      </c>
      <c r="B658" s="87">
        <v>2</v>
      </c>
      <c r="C658" s="131">
        <v>0.008223176521600222</v>
      </c>
      <c r="D658" s="87" t="s">
        <v>498</v>
      </c>
      <c r="E658" s="87" t="b">
        <v>0</v>
      </c>
      <c r="F658" s="87" t="b">
        <v>0</v>
      </c>
      <c r="G658" s="87" t="b">
        <v>0</v>
      </c>
    </row>
    <row r="659" spans="1:7" ht="15">
      <c r="A659" s="87" t="s">
        <v>252</v>
      </c>
      <c r="B659" s="87">
        <v>2</v>
      </c>
      <c r="C659" s="131">
        <v>0.008223176521600222</v>
      </c>
      <c r="D659" s="87" t="s">
        <v>498</v>
      </c>
      <c r="E659" s="87" t="b">
        <v>0</v>
      </c>
      <c r="F659" s="87" t="b">
        <v>0</v>
      </c>
      <c r="G659" s="87" t="b">
        <v>0</v>
      </c>
    </row>
    <row r="660" spans="1:7" ht="15">
      <c r="A660" s="87" t="s">
        <v>251</v>
      </c>
      <c r="B660" s="87">
        <v>2</v>
      </c>
      <c r="C660" s="131">
        <v>0.008223176521600222</v>
      </c>
      <c r="D660" s="87" t="s">
        <v>498</v>
      </c>
      <c r="E660" s="87" t="b">
        <v>0</v>
      </c>
      <c r="F660" s="87" t="b">
        <v>0</v>
      </c>
      <c r="G660" s="87" t="b">
        <v>0</v>
      </c>
    </row>
    <row r="661" spans="1:7" ht="15">
      <c r="A661" s="87" t="s">
        <v>242</v>
      </c>
      <c r="B661" s="87">
        <v>2</v>
      </c>
      <c r="C661" s="131">
        <v>0.008223176521600222</v>
      </c>
      <c r="D661" s="87" t="s">
        <v>498</v>
      </c>
      <c r="E661" s="87" t="b">
        <v>0</v>
      </c>
      <c r="F661" s="87" t="b">
        <v>0</v>
      </c>
      <c r="G661" s="87" t="b">
        <v>0</v>
      </c>
    </row>
    <row r="662" spans="1:7" ht="15">
      <c r="A662" s="87" t="s">
        <v>250</v>
      </c>
      <c r="B662" s="87">
        <v>2</v>
      </c>
      <c r="C662" s="131">
        <v>0.008223176521600222</v>
      </c>
      <c r="D662" s="87" t="s">
        <v>498</v>
      </c>
      <c r="E662" s="87" t="b">
        <v>0</v>
      </c>
      <c r="F662" s="87" t="b">
        <v>0</v>
      </c>
      <c r="G662" s="87" t="b">
        <v>0</v>
      </c>
    </row>
    <row r="663" spans="1:7" ht="15">
      <c r="A663" s="87" t="s">
        <v>246</v>
      </c>
      <c r="B663" s="87">
        <v>2</v>
      </c>
      <c r="C663" s="131">
        <v>0.008223176521600222</v>
      </c>
      <c r="D663" s="87" t="s">
        <v>498</v>
      </c>
      <c r="E663" s="87" t="b">
        <v>0</v>
      </c>
      <c r="F663" s="87" t="b">
        <v>0</v>
      </c>
      <c r="G663" s="87" t="b">
        <v>0</v>
      </c>
    </row>
    <row r="664" spans="1:7" ht="15">
      <c r="A664" s="87" t="s">
        <v>249</v>
      </c>
      <c r="B664" s="87">
        <v>2</v>
      </c>
      <c r="C664" s="131">
        <v>0.008223176521600222</v>
      </c>
      <c r="D664" s="87" t="s">
        <v>498</v>
      </c>
      <c r="E664" s="87" t="b">
        <v>0</v>
      </c>
      <c r="F664" s="87" t="b">
        <v>0</v>
      </c>
      <c r="G664" s="87" t="b">
        <v>0</v>
      </c>
    </row>
    <row r="665" spans="1:7" ht="15">
      <c r="A665" s="87" t="s">
        <v>241</v>
      </c>
      <c r="B665" s="87">
        <v>2</v>
      </c>
      <c r="C665" s="131">
        <v>0.008223176521600222</v>
      </c>
      <c r="D665" s="87" t="s">
        <v>498</v>
      </c>
      <c r="E665" s="87" t="b">
        <v>0</v>
      </c>
      <c r="F665" s="87" t="b">
        <v>0</v>
      </c>
      <c r="G665" s="87" t="b">
        <v>0</v>
      </c>
    </row>
    <row r="666" spans="1:7" ht="15">
      <c r="A666" s="87" t="s">
        <v>244</v>
      </c>
      <c r="B666" s="87">
        <v>2</v>
      </c>
      <c r="C666" s="131">
        <v>0.008223176521600222</v>
      </c>
      <c r="D666" s="87" t="s">
        <v>498</v>
      </c>
      <c r="E666" s="87" t="b">
        <v>0</v>
      </c>
      <c r="F666" s="87" t="b">
        <v>0</v>
      </c>
      <c r="G666" s="87" t="b">
        <v>0</v>
      </c>
    </row>
    <row r="667" spans="1:7" ht="15">
      <c r="A667" s="87" t="s">
        <v>705</v>
      </c>
      <c r="B667" s="87">
        <v>2</v>
      </c>
      <c r="C667" s="131">
        <v>0.008223176521600222</v>
      </c>
      <c r="D667" s="87" t="s">
        <v>498</v>
      </c>
      <c r="E667" s="87" t="b">
        <v>1</v>
      </c>
      <c r="F667" s="87" t="b">
        <v>0</v>
      </c>
      <c r="G667" s="87" t="b">
        <v>0</v>
      </c>
    </row>
    <row r="668" spans="1:7" ht="15">
      <c r="A668" s="87" t="s">
        <v>770</v>
      </c>
      <c r="B668" s="87">
        <v>2</v>
      </c>
      <c r="C668" s="131">
        <v>0.008223176521600222</v>
      </c>
      <c r="D668" s="87" t="s">
        <v>498</v>
      </c>
      <c r="E668" s="87" t="b">
        <v>0</v>
      </c>
      <c r="F668" s="87" t="b">
        <v>0</v>
      </c>
      <c r="G668" s="87" t="b">
        <v>0</v>
      </c>
    </row>
    <row r="669" spans="1:7" ht="15">
      <c r="A669" s="87" t="s">
        <v>771</v>
      </c>
      <c r="B669" s="87">
        <v>2</v>
      </c>
      <c r="C669" s="131">
        <v>0.008223176521600222</v>
      </c>
      <c r="D669" s="87" t="s">
        <v>498</v>
      </c>
      <c r="E669" s="87" t="b">
        <v>0</v>
      </c>
      <c r="F669" s="87" t="b">
        <v>0</v>
      </c>
      <c r="G669" s="87" t="b">
        <v>0</v>
      </c>
    </row>
    <row r="670" spans="1:7" ht="15">
      <c r="A670" s="87" t="s">
        <v>772</v>
      </c>
      <c r="B670" s="87">
        <v>2</v>
      </c>
      <c r="C670" s="131">
        <v>0.008223176521600222</v>
      </c>
      <c r="D670" s="87" t="s">
        <v>498</v>
      </c>
      <c r="E670" s="87" t="b">
        <v>0</v>
      </c>
      <c r="F670" s="87" t="b">
        <v>0</v>
      </c>
      <c r="G670" s="87" t="b">
        <v>0</v>
      </c>
    </row>
    <row r="671" spans="1:7" ht="15">
      <c r="A671" s="87" t="s">
        <v>773</v>
      </c>
      <c r="B671" s="87">
        <v>2</v>
      </c>
      <c r="C671" s="131">
        <v>0.008223176521600222</v>
      </c>
      <c r="D671" s="87" t="s">
        <v>498</v>
      </c>
      <c r="E671" s="87" t="b">
        <v>0</v>
      </c>
      <c r="F671" s="87" t="b">
        <v>0</v>
      </c>
      <c r="G671" s="87" t="b">
        <v>0</v>
      </c>
    </row>
    <row r="672" spans="1:7" ht="15">
      <c r="A672" s="87" t="s">
        <v>774</v>
      </c>
      <c r="B672" s="87">
        <v>2</v>
      </c>
      <c r="C672" s="131">
        <v>0.008223176521600222</v>
      </c>
      <c r="D672" s="87" t="s">
        <v>498</v>
      </c>
      <c r="E672" s="87" t="b">
        <v>0</v>
      </c>
      <c r="F672" s="87" t="b">
        <v>0</v>
      </c>
      <c r="G672" s="87" t="b">
        <v>0</v>
      </c>
    </row>
    <row r="673" spans="1:7" ht="15">
      <c r="A673" s="87" t="s">
        <v>542</v>
      </c>
      <c r="B673" s="87">
        <v>2</v>
      </c>
      <c r="C673" s="131">
        <v>0.008223176521600222</v>
      </c>
      <c r="D673" s="87" t="s">
        <v>498</v>
      </c>
      <c r="E673" s="87" t="b">
        <v>0</v>
      </c>
      <c r="F673" s="87" t="b">
        <v>0</v>
      </c>
      <c r="G673" s="87" t="b">
        <v>0</v>
      </c>
    </row>
    <row r="674" spans="1:7" ht="15">
      <c r="A674" s="87" t="s">
        <v>600</v>
      </c>
      <c r="B674" s="87">
        <v>2</v>
      </c>
      <c r="C674" s="131">
        <v>0.008223176521600222</v>
      </c>
      <c r="D674" s="87" t="s">
        <v>498</v>
      </c>
      <c r="E674" s="87" t="b">
        <v>0</v>
      </c>
      <c r="F674" s="87" t="b">
        <v>0</v>
      </c>
      <c r="G674" s="87" t="b">
        <v>0</v>
      </c>
    </row>
    <row r="675" spans="1:7" ht="15">
      <c r="A675" s="87" t="s">
        <v>1960</v>
      </c>
      <c r="B675" s="87">
        <v>2</v>
      </c>
      <c r="C675" s="131">
        <v>0.008223176521600222</v>
      </c>
      <c r="D675" s="87" t="s">
        <v>498</v>
      </c>
      <c r="E675" s="87" t="b">
        <v>0</v>
      </c>
      <c r="F675" s="87" t="b">
        <v>0</v>
      </c>
      <c r="G675" s="87" t="b">
        <v>0</v>
      </c>
    </row>
    <row r="676" spans="1:7" ht="15">
      <c r="A676" s="87" t="s">
        <v>647</v>
      </c>
      <c r="B676" s="87">
        <v>2</v>
      </c>
      <c r="C676" s="131">
        <v>0.008223176521600222</v>
      </c>
      <c r="D676" s="87" t="s">
        <v>498</v>
      </c>
      <c r="E676" s="87" t="b">
        <v>0</v>
      </c>
      <c r="F676" s="87" t="b">
        <v>0</v>
      </c>
      <c r="G676" s="87" t="b">
        <v>0</v>
      </c>
    </row>
    <row r="677" spans="1:7" ht="15">
      <c r="A677" s="87" t="s">
        <v>728</v>
      </c>
      <c r="B677" s="87">
        <v>2</v>
      </c>
      <c r="C677" s="131">
        <v>0.008223176521600222</v>
      </c>
      <c r="D677" s="87" t="s">
        <v>498</v>
      </c>
      <c r="E677" s="87" t="b">
        <v>0</v>
      </c>
      <c r="F677" s="87" t="b">
        <v>0</v>
      </c>
      <c r="G677" s="87" t="b">
        <v>0</v>
      </c>
    </row>
    <row r="678" spans="1:7" ht="15">
      <c r="A678" s="87" t="s">
        <v>1961</v>
      </c>
      <c r="B678" s="87">
        <v>2</v>
      </c>
      <c r="C678" s="131">
        <v>0.008223176521600222</v>
      </c>
      <c r="D678" s="87" t="s">
        <v>498</v>
      </c>
      <c r="E678" s="87" t="b">
        <v>0</v>
      </c>
      <c r="F678" s="87" t="b">
        <v>1</v>
      </c>
      <c r="G678" s="87" t="b">
        <v>0</v>
      </c>
    </row>
    <row r="679" spans="1:7" ht="15">
      <c r="A679" s="87" t="s">
        <v>1962</v>
      </c>
      <c r="B679" s="87">
        <v>2</v>
      </c>
      <c r="C679" s="131">
        <v>0.008223176521600222</v>
      </c>
      <c r="D679" s="87" t="s">
        <v>498</v>
      </c>
      <c r="E679" s="87" t="b">
        <v>0</v>
      </c>
      <c r="F679" s="87" t="b">
        <v>0</v>
      </c>
      <c r="G679" s="87" t="b">
        <v>0</v>
      </c>
    </row>
    <row r="680" spans="1:7" ht="15">
      <c r="A680" s="87" t="s">
        <v>623</v>
      </c>
      <c r="B680" s="87">
        <v>2</v>
      </c>
      <c r="C680" s="131">
        <v>0.008223176521600222</v>
      </c>
      <c r="D680" s="87" t="s">
        <v>498</v>
      </c>
      <c r="E680" s="87" t="b">
        <v>0</v>
      </c>
      <c r="F680" s="87" t="b">
        <v>0</v>
      </c>
      <c r="G680" s="87" t="b">
        <v>0</v>
      </c>
    </row>
    <row r="681" spans="1:7" ht="15">
      <c r="A681" s="87" t="s">
        <v>1963</v>
      </c>
      <c r="B681" s="87">
        <v>2</v>
      </c>
      <c r="C681" s="131">
        <v>0.008223176521600222</v>
      </c>
      <c r="D681" s="87" t="s">
        <v>498</v>
      </c>
      <c r="E681" s="87" t="b">
        <v>0</v>
      </c>
      <c r="F681" s="87" t="b">
        <v>0</v>
      </c>
      <c r="G681" s="87" t="b">
        <v>0</v>
      </c>
    </row>
    <row r="682" spans="1:7" ht="15">
      <c r="A682" s="87" t="s">
        <v>1964</v>
      </c>
      <c r="B682" s="87">
        <v>2</v>
      </c>
      <c r="C682" s="131">
        <v>0.008223176521600222</v>
      </c>
      <c r="D682" s="87" t="s">
        <v>498</v>
      </c>
      <c r="E682" s="87" t="b">
        <v>0</v>
      </c>
      <c r="F682" s="87" t="b">
        <v>0</v>
      </c>
      <c r="G682" s="87" t="b">
        <v>0</v>
      </c>
    </row>
    <row r="683" spans="1:7" ht="15">
      <c r="A683" s="87" t="s">
        <v>1958</v>
      </c>
      <c r="B683" s="87">
        <v>2</v>
      </c>
      <c r="C683" s="131">
        <v>0.008223176521600222</v>
      </c>
      <c r="D683" s="87" t="s">
        <v>498</v>
      </c>
      <c r="E683" s="87" t="b">
        <v>1</v>
      </c>
      <c r="F683" s="87" t="b">
        <v>0</v>
      </c>
      <c r="G683" s="87" t="b">
        <v>0</v>
      </c>
    </row>
    <row r="684" spans="1:7" ht="15">
      <c r="A684" s="87" t="s">
        <v>656</v>
      </c>
      <c r="B684" s="87">
        <v>2</v>
      </c>
      <c r="C684" s="131">
        <v>0.008223176521600222</v>
      </c>
      <c r="D684" s="87" t="s">
        <v>498</v>
      </c>
      <c r="E684" s="87" t="b">
        <v>1</v>
      </c>
      <c r="F684" s="87" t="b">
        <v>0</v>
      </c>
      <c r="G684" s="87" t="b">
        <v>0</v>
      </c>
    </row>
    <row r="685" spans="1:7" ht="15">
      <c r="A685" s="87" t="s">
        <v>640</v>
      </c>
      <c r="B685" s="87">
        <v>2</v>
      </c>
      <c r="C685" s="131">
        <v>0.008223176521600222</v>
      </c>
      <c r="D685" s="87" t="s">
        <v>498</v>
      </c>
      <c r="E685" s="87" t="b">
        <v>0</v>
      </c>
      <c r="F685" s="87" t="b">
        <v>0</v>
      </c>
      <c r="G685" s="87" t="b">
        <v>0</v>
      </c>
    </row>
    <row r="686" spans="1:7" ht="15">
      <c r="A686" s="87" t="s">
        <v>1959</v>
      </c>
      <c r="B686" s="87">
        <v>2</v>
      </c>
      <c r="C686" s="131">
        <v>0.008223176521600222</v>
      </c>
      <c r="D686" s="87" t="s">
        <v>498</v>
      </c>
      <c r="E686" s="87" t="b">
        <v>0</v>
      </c>
      <c r="F686" s="87" t="b">
        <v>0</v>
      </c>
      <c r="G686" s="87" t="b">
        <v>0</v>
      </c>
    </row>
    <row r="687" spans="1:7" ht="15">
      <c r="A687" s="87" t="s">
        <v>752</v>
      </c>
      <c r="B687" s="87">
        <v>2</v>
      </c>
      <c r="C687" s="131">
        <v>0.008223176521600222</v>
      </c>
      <c r="D687" s="87" t="s">
        <v>498</v>
      </c>
      <c r="E687" s="87" t="b">
        <v>0</v>
      </c>
      <c r="F687" s="87" t="b">
        <v>0</v>
      </c>
      <c r="G687" s="87" t="b">
        <v>0</v>
      </c>
    </row>
    <row r="688" spans="1:7" ht="15">
      <c r="A688" s="87" t="s">
        <v>604</v>
      </c>
      <c r="B688" s="87">
        <v>2</v>
      </c>
      <c r="C688" s="131">
        <v>0.008223176521600222</v>
      </c>
      <c r="D688" s="87" t="s">
        <v>498</v>
      </c>
      <c r="E688" s="87" t="b">
        <v>0</v>
      </c>
      <c r="F688" s="87" t="b">
        <v>0</v>
      </c>
      <c r="G688" s="87" t="b">
        <v>0</v>
      </c>
    </row>
    <row r="689" spans="1:7" ht="15">
      <c r="A689" s="87" t="s">
        <v>677</v>
      </c>
      <c r="B689" s="87">
        <v>2</v>
      </c>
      <c r="C689" s="131">
        <v>0.008223176521600222</v>
      </c>
      <c r="D689" s="87" t="s">
        <v>498</v>
      </c>
      <c r="E689" s="87" t="b">
        <v>0</v>
      </c>
      <c r="F689" s="87" t="b">
        <v>0</v>
      </c>
      <c r="G689" s="87" t="b">
        <v>0</v>
      </c>
    </row>
    <row r="690" spans="1:7" ht="15">
      <c r="A690" s="87" t="s">
        <v>651</v>
      </c>
      <c r="B690" s="87">
        <v>2</v>
      </c>
      <c r="C690" s="131">
        <v>0.008223176521600222</v>
      </c>
      <c r="D690" s="87" t="s">
        <v>498</v>
      </c>
      <c r="E690" s="87" t="b">
        <v>0</v>
      </c>
      <c r="F690" s="87" t="b">
        <v>0</v>
      </c>
      <c r="G690" s="87" t="b">
        <v>0</v>
      </c>
    </row>
    <row r="691" spans="1:7" ht="15">
      <c r="A691" s="87" t="s">
        <v>630</v>
      </c>
      <c r="B691" s="87">
        <v>2</v>
      </c>
      <c r="C691" s="131">
        <v>0.008223176521600222</v>
      </c>
      <c r="D691" s="87" t="s">
        <v>498</v>
      </c>
      <c r="E691" s="87" t="b">
        <v>0</v>
      </c>
      <c r="F691" s="87" t="b">
        <v>0</v>
      </c>
      <c r="G691" s="87" t="b">
        <v>0</v>
      </c>
    </row>
    <row r="692" spans="1:7" ht="15">
      <c r="A692" s="87" t="s">
        <v>729</v>
      </c>
      <c r="B692" s="87">
        <v>2</v>
      </c>
      <c r="C692" s="131">
        <v>0.008223176521600222</v>
      </c>
      <c r="D692" s="87" t="s">
        <v>498</v>
      </c>
      <c r="E692" s="87" t="b">
        <v>0</v>
      </c>
      <c r="F692" s="87" t="b">
        <v>0</v>
      </c>
      <c r="G692" s="87" t="b">
        <v>0</v>
      </c>
    </row>
    <row r="693" spans="1:7" ht="15">
      <c r="A693" s="87" t="s">
        <v>692</v>
      </c>
      <c r="B693" s="87">
        <v>2</v>
      </c>
      <c r="C693" s="131">
        <v>0.008223176521600222</v>
      </c>
      <c r="D693" s="87" t="s">
        <v>498</v>
      </c>
      <c r="E693" s="87" t="b">
        <v>0</v>
      </c>
      <c r="F693" s="87" t="b">
        <v>0</v>
      </c>
      <c r="G693" s="87" t="b">
        <v>0</v>
      </c>
    </row>
    <row r="694" spans="1:7" ht="15">
      <c r="A694" s="87" t="s">
        <v>2037</v>
      </c>
      <c r="B694" s="87">
        <v>2</v>
      </c>
      <c r="C694" s="131">
        <v>0.008223176521600222</v>
      </c>
      <c r="D694" s="87" t="s">
        <v>498</v>
      </c>
      <c r="E694" s="87" t="b">
        <v>0</v>
      </c>
      <c r="F694" s="87" t="b">
        <v>0</v>
      </c>
      <c r="G694" s="87" t="b">
        <v>0</v>
      </c>
    </row>
    <row r="695" spans="1:7" ht="15">
      <c r="A695" s="87" t="s">
        <v>2038</v>
      </c>
      <c r="B695" s="87">
        <v>2</v>
      </c>
      <c r="C695" s="131">
        <v>0.008223176521600222</v>
      </c>
      <c r="D695" s="87" t="s">
        <v>498</v>
      </c>
      <c r="E695" s="87" t="b">
        <v>0</v>
      </c>
      <c r="F695" s="87" t="b">
        <v>0</v>
      </c>
      <c r="G695" s="87" t="b">
        <v>0</v>
      </c>
    </row>
    <row r="696" spans="1:7" ht="15">
      <c r="A696" s="87" t="s">
        <v>719</v>
      </c>
      <c r="B696" s="87">
        <v>2</v>
      </c>
      <c r="C696" s="131">
        <v>0.008223176521600222</v>
      </c>
      <c r="D696" s="87" t="s">
        <v>498</v>
      </c>
      <c r="E696" s="87" t="b">
        <v>0</v>
      </c>
      <c r="F696" s="87" t="b">
        <v>0</v>
      </c>
      <c r="G696" s="87" t="b">
        <v>0</v>
      </c>
    </row>
    <row r="697" spans="1:7" ht="15">
      <c r="A697" s="87" t="s">
        <v>2039</v>
      </c>
      <c r="B697" s="87">
        <v>2</v>
      </c>
      <c r="C697" s="131">
        <v>0.008223176521600222</v>
      </c>
      <c r="D697" s="87" t="s">
        <v>498</v>
      </c>
      <c r="E697" s="87" t="b">
        <v>0</v>
      </c>
      <c r="F697" s="87" t="b">
        <v>0</v>
      </c>
      <c r="G697" s="87" t="b">
        <v>0</v>
      </c>
    </row>
    <row r="698" spans="1:7" ht="15">
      <c r="A698" s="87" t="s">
        <v>742</v>
      </c>
      <c r="B698" s="87">
        <v>2</v>
      </c>
      <c r="C698" s="131">
        <v>0.008223176521600222</v>
      </c>
      <c r="D698" s="87" t="s">
        <v>498</v>
      </c>
      <c r="E698" s="87" t="b">
        <v>0</v>
      </c>
      <c r="F698" s="87" t="b">
        <v>0</v>
      </c>
      <c r="G698" s="87" t="b">
        <v>0</v>
      </c>
    </row>
    <row r="699" spans="1:7" ht="15">
      <c r="A699" s="87" t="s">
        <v>1993</v>
      </c>
      <c r="B699" s="87">
        <v>2</v>
      </c>
      <c r="C699" s="131">
        <v>0.008223176521600222</v>
      </c>
      <c r="D699" s="87" t="s">
        <v>498</v>
      </c>
      <c r="E699" s="87" t="b">
        <v>0</v>
      </c>
      <c r="F699" s="87" t="b">
        <v>0</v>
      </c>
      <c r="G6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DE0AE5-8554-4E59-99E8-8FFC2D19D6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Turner</cp:lastModifiedBy>
  <dcterms:created xsi:type="dcterms:W3CDTF">2008-01-30T00:41:58Z</dcterms:created>
  <dcterms:modified xsi:type="dcterms:W3CDTF">2019-11-14T15:24:42Z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