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<sst xmlns="http://schemas.openxmlformats.org/spreadsheetml/2006/main" count="4611" uniqueCount="1337">
  <si>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</si>
  <si>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</si>
  <si>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</si>
  <si>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</si>
  <si>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</si>
  <si>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</si>
  <si>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</si>
  <si>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</si>
  <si>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</si>
  <si>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</si>
  <si>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</si>
  <si>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</si>
  <si>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</si>
  <si>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</si>
  <si>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</si>
  <si>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</si>
  <si>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</si>
  <si>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</si>
  <si>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</si>
  <si>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</si>
  <si>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</si>
  <si>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</si>
  <si>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</si>
  <si>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</si>
  <si>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</si>
  <si>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</si>
  <si>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</si>
  <si>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</si>
  <si>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</si>
  <si>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</si>
  <si>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</si>
  <si>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</si>
  <si>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</si>
  <si>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</si>
  <si>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</si>
  <si>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</si>
  <si>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</si>
  <si>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</si>
  <si>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</si>
  <si>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</si>
  <si>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</si>
  <si>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</si>
  <si>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</si>
  <si>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</si>
  <si>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</si>
  <si>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</si>
  <si>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</si>
  <si>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</si>
  <si>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</si>
  <si>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</si>
  <si>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</si>
  <si>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</si>
  <si>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</si>
  <si>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</si>
  <si>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</si>
  <si>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</si>
  <si>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</si>
  <si>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</si>
  <si>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</si>
  <si>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</si>
  <si>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</si>
  <si>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</si>
  <si>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</si>
  <si>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</si>
  <si>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</si>
  <si>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</si>
  <si>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</si>
  <si>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</si>
  <si>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</si>
  <si>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</si>
  <si>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</si>
  <si>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</si>
  <si>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</si>
  <si>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</si>
  <si>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</si>
  <si>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</si>
  <si>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</si>
  <si>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</si>
  <si>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</si>
  <si>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</si>
  <si>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</si>
  <si>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</si>
  <si>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</si>
  <si>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</si>
  <si>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</si>
  <si>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</si>
  <si>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</si>
  <si>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</si>
  <si>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</si>
  <si>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</si>
  <si>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</si>
  <si>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</si>
  <si>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</si>
  <si>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</si>
  <si>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</si>
  <si>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</si>
  <si>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</si>
  <si>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</si>
  <si>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</si>
  <si>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</si>
  <si>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</si>
  <si>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</si>
  <si>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</si>
  <si>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</si>
  <si>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</si>
  <si>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</si>
  <si>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</si>
  <si>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</si>
  <si>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</si>
  <si>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</si>
  <si>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</si>
  <si>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</si>
  <si>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</si>
  <si>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</si>
  <si>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</si>
  <si>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</si>
  <si>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</si>
  <si>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</si>
  <si>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</si>
  <si>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</si>
  <si>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</si>
  <si>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</si>
  <si>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</si>
  <si>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</si>
  <si>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</si>
  <si>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</si>
  <si>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</si>
  <si>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</si>
  <si>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</si>
  <si>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</si>
  <si>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</si>
  <si>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</si>
  <si>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</si>
  <si>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</si>
  <si>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</si>
  <si>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</si>
  <si>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</si>
  <si>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</si>
  <si>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</si>
  <si>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</si>
  <si>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</si>
  <si>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</si>
  <si>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</si>
  <si>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</si>
  <si>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</si>
  <si>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</si>
  <si>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</si>
  <si>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</si>
  <si>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</si>
  <si>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</si>
  <si>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</si>
  <si>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</si>
  <si>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</si>
  <si>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</si>
  <si>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</si>
  <si>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</si>
  <si>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</si>
  <si>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</si>
  <si>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</si>
  <si>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</si>
  <si>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</si>
  <si>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</si>
  <si>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</si>
  <si>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</si>
  <si>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</si>
  <si>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</si>
  <si>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</si>
  <si>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</si>
  <si>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</si>
  <si>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</si>
  <si>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</si>
  <si>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</si>
  <si>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</si>
  <si>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</si>
  <si>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</si>
  <si>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</si>
  <si>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</si>
  <si>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</si>
  <si>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</si>
  <si>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</si>
  <si>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</si>
  <si>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</si>
  <si>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</si>
  <si>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</si>
  <si>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</si>
  <si>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</si>
  <si>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</si>
  <si>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</si>
  <si>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</si>
  <si>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</si>
  <si>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</si>
  <si>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</si>
  <si>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</si>
  <si>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</si>
  <si>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</si>
  <si>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</si>
  <si>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</si>
  <si>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</si>
  <si>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</si>
  <si>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</si>
  <si>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</si>
  <si>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</si>
  <si>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</si>
  <si>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</si>
  <si>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</si>
  <si>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</si>
  <si>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</si>
  <si>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</si>
  <si>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</si>
  <si>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</si>
  <si>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</si>
  <si>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</si>
  <si>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</si>
  <si>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</si>
  <si>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icemanf13</t>
  </si>
  <si>
    <t>londinia_ia</t>
  </si>
  <si>
    <t>centralchartsen</t>
  </si>
  <si>
    <t>thelanjampod</t>
  </si>
  <si>
    <t>sastaghafoora</t>
  </si>
  <si>
    <t>sogitec</t>
  </si>
  <si>
    <t>brunoastro</t>
  </si>
  <si>
    <t>phantom_rafale</t>
  </si>
  <si>
    <t>bhatiavbkb</t>
  </si>
  <si>
    <t>charlesprats</t>
  </si>
  <si>
    <t>vincentmattei</t>
  </si>
  <si>
    <t>flightdreamz</t>
  </si>
  <si>
    <t>jeantonnerot</t>
  </si>
  <si>
    <t>cocarde15</t>
  </si>
  <si>
    <t>marianamaurel</t>
  </si>
  <si>
    <t>cfecgc_a_dds</t>
  </si>
  <si>
    <t>julienwzk</t>
  </si>
  <si>
    <t>sebastnoel</t>
  </si>
  <si>
    <t>clavierwrkspace</t>
  </si>
  <si>
    <t>itsme_leclerc</t>
  </si>
  <si>
    <t>alexandreschw88</t>
  </si>
  <si>
    <t>fanaaviationmag</t>
  </si>
  <si>
    <t>f1mij</t>
  </si>
  <si>
    <t>gifasofficiel</t>
  </si>
  <si>
    <t>thalassa2008</t>
  </si>
  <si>
    <t>marine_binet</t>
  </si>
  <si>
    <t>hernanfavier</t>
  </si>
  <si>
    <t>cochesebastien</t>
  </si>
  <si>
    <t>asianskygroup</t>
  </si>
  <si>
    <t>lutessia_ia</t>
  </si>
  <si>
    <t>centralcharts</t>
  </si>
  <si>
    <t>murielledumas88</t>
  </si>
  <si>
    <t>vincedoumas</t>
  </si>
  <si>
    <t>romainhugault</t>
  </si>
  <si>
    <t>khgcjgmzjdb1njg</t>
  </si>
  <si>
    <t>stephane_fort</t>
  </si>
  <si>
    <t>delta_reflex</t>
  </si>
  <si>
    <t>planespotiscool</t>
  </si>
  <si>
    <t>hydra_66</t>
  </si>
  <si>
    <t>planesoflegend</t>
  </si>
  <si>
    <t>raymondbt76</t>
  </si>
  <si>
    <t>game_o_matic</t>
  </si>
  <si>
    <t>dassault_onair</t>
  </si>
  <si>
    <t>chapsdom</t>
  </si>
  <si>
    <t>thedailypioneer</t>
  </si>
  <si>
    <t>anshumig</t>
  </si>
  <si>
    <t>chasseembarquee</t>
  </si>
  <si>
    <t>marinenationale</t>
  </si>
  <si>
    <t>armee_de_lair</t>
  </si>
  <si>
    <t>mugen0584</t>
  </si>
  <si>
    <t>Mentions</t>
  </si>
  <si>
    <t>Retweet</t>
  </si>
  <si>
    <t>Replies to</t>
  </si>
  <si>
    <t>#Mirage #Aircraft #Mirage2000 #Dassault #DassaultMirage #Caza #DassaultMirage2000 #AviónCombate #CazaPolivalente #Avión #DassaultAviation #MoreThanAMachine #IcemanF13 #MyWorld #Military #francia_xD83C__xDDEB__xD83C__xDDF7_ #militar #AirForce… https://t.co/FXFv2cjVJr</t>
  </si>
  <si>
    <t>$AM #DASSAULTAVIATION - Daily: All elements being rather bullish, it would be possible for traders to only trade long positions (at the time of purchase) on DASSAULT AVIATION as... https://t.co/cM44kLVL8l</t>
  </si>
  <si>
    <t>$AM #DASSAULTAVIATION - Daily: All elements being rather bullish, it would be possible for traders to only trade long positions (at the time of purchase) on DASSAULT AVIATION as long as the price remains well above 1,234.7 EUR. The buyers” bullish… https://t.co/REsSYe1g1w</t>
  </si>
  <si>
    <t>The grandad of the Mirage, the Dassault Mystere IV for #MirageMonday -  a little construction project for the winter 
#aviation #Dassault #dassaultaviation #modelaircraft #DassaultMystere #IAF #armeedelair _xD83C__xDDEB__xD83C__xDDF7__xD83C__xDDEE__xD83C__xDDF3__xD83C__xDDEE__xD83C__xDDF1_
@anshumig https://t.co/u5HBieyqnU</t>
  </si>
  <si>
    <t>#Sogitec, une société du groupe #DassaultAviation, partenaire des tutoriels de la simulation 2019.
#Sogitec, a #DassaultAviation company, supporting the 2019 French defense simulation tutorials. #afsim https://t.co/t7qSQhPa64</t>
  </si>
  <si>
    <t>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</si>
  <si>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</si>
  <si>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@Dassault_OnAir Senior VP in charge of customer service and the service center network spoke with ASG about the increased need for MROs &amp;amp; the company's recent #acquisitions https://t.co/XZqu5WPVRl
#FalconJets #aircraftmaintenance #MRO #AsianSkyMedia #DassaultAviation https://t.co/HLK40bV5gP</t>
  </si>
  <si>
    <t>$AM #DASSAULTAVIATION - Journalier: On distingue une tendance haussière sur DASSAULT AVIATION aussi bien sur le fond qu'à court terme. On pourrait envisager un achat tant que le cours... https://t.co/LHNrT8G6Uy</t>
  </si>
  <si>
    <t>$AM #DASSAULTAVIATION - Journalier: @Dassault_OnAir On distingue une tendance haussière sur DASSAULT AVIATION aussi bien sur le fond qu'à court terme. On pourrait envisager un achat tant que le cours se maintient au-dessus de 1 234.7 EUR. Chaque cassure… https://t.co/GLQVQKFhOc</t>
  </si>
  <si>
    <t>L'excellence des ailes Françaises #DassaultAviation ! Merci  @Stephane_Fort https://t.co/pNupqvwZkR</t>
  </si>
  <si>
    <t>_xD83C__xDDEB__xD83C__xDDF7_France, Bretagne. Meeting Aérien De Morlaix(LFRU)
 28 &amp;amp; 29 Sept 2019. Des Rafale et Des Ailes.
Les 100 ans de la Flottille 11F. 
6- #Avgeek @MarineNationale @ChasseEmbarquee
  #ChasseEmbarquee #MarineNationale #aviationphotography #planespotting #DassaultAviation https://t.co/Bo6CsPyMc7</t>
  </si>
  <si>
    <t>Il était une fois un 10 novembre.
#aviation #aviationphotography #planespotting #AvGeek _xD83C__xDDEB__xD83C__xDDF7_ @Armee_de_lair #armeedelair #FrenchAirForce #DassaultAviation @Dassault_OnAir #Mirage2000 #CeJourLà #OnThisDay 
https://t.co/ugdE3KNEWj</t>
  </si>
  <si>
    <t>Aboard The Rafale : Dassault vous embarque à bord d'un Rafale pour une expérience en réalité virtuelle
_xD83D__xDC49_ https://t.co/NobuVNssUa ✈️
Par @Mugen0584
 #AboardTheRafale #DassaultAviation #rafale #VR #VirtualReality #simulation #flightsimulator #jeuxvideos #gaming @Dassault_OnAir</t>
  </si>
  <si>
    <t>#SupremeCourt : The Supreme Court is scheduled to pronounce on Thursday its verdict on petitions seeking a review of its judgement giving a clean chit to the Modi government in the Rafale fighter jet deal. #Rafale #RafaleJetDeal #DassaultAviation #BJP 
https://t.co/XfVyhQ7JpJ</t>
  </si>
  <si>
    <t>https://www.instagram.com/p/B4eZ2PiKu1Z/?igshid=sx4sfcdxmsuw</t>
  </si>
  <si>
    <t>https://www.centralcharts.com/en/1676-dassault-aviation/analysis/72830-dassault-aviation-daily</t>
  </si>
  <si>
    <t>https://www.centralcharts.com/en/1676-dassault-aviation/analysis/72830-dassault-aviation-daily?utm_source=dlvr.it&amp;utm_medium=twitter</t>
  </si>
  <si>
    <t>https://www.asianskymedia.com/interviews/2019/10/22/expanding-support</t>
  </si>
  <si>
    <t>https://www.centralcharts.com/fr/1676-dassault-aviation/analysis/73782-dassault-aviation-journalier</t>
  </si>
  <si>
    <t>https://www.centralcharts.com/fr/1676-dassault-aviation/analysis/73782-dassault-aviation-daily?utm_source=dlvr.it&amp;utm_medium=twitter</t>
  </si>
  <si>
    <t>http://bdd.deltareflex.com/cns_affiche.php?image=13863</t>
  </si>
  <si>
    <t>https://gameo.link/XflNK</t>
  </si>
  <si>
    <t>https://www.dassault-aviation.com/fr/groupe/presse/press-kits/aboard-the-rafale-la-nouvelle-application-ludo-pedagogique-de-dassault-aviation/</t>
  </si>
  <si>
    <t>https://www.dassault-aviation.com/en/group/press/press-kits/aboard-the-rafale-dassault-aviations-new-fun-and-educational-application/</t>
  </si>
  <si>
    <t>https://www.dailypioneer.com/2019/top-stories/sc-to-pronounce-verdict-on-pleas-seeking-rafale-judgment-review-on-thursday.html</t>
  </si>
  <si>
    <t>instagram.com</t>
  </si>
  <si>
    <t>centralcharts.com</t>
  </si>
  <si>
    <t>asianskymedia.com</t>
  </si>
  <si>
    <t>deltareflex.com</t>
  </si>
  <si>
    <t>gameo.link</t>
  </si>
  <si>
    <t>dassault-aviation.com</t>
  </si>
  <si>
    <t>dailypioneer.com</t>
  </si>
  <si>
    <t>mirage aircraft mirage2000 dassault dassaultmirage caza dassaultmirage2000 avióncombate cazapolivalente avión dassaultaviation morethanamachine icemanf13 myworld military francia militar airforce</t>
  </si>
  <si>
    <t>dassaultaviation</t>
  </si>
  <si>
    <t>miragemonday aviation dassault dassaultaviation modelaircraft dassaultmystere iaf armeedelair</t>
  </si>
  <si>
    <t>miragemonday</t>
  </si>
  <si>
    <t>sogitec dassaultaviation sogitec dassaultaviation afsim</t>
  </si>
  <si>
    <t>aboardtherafale</t>
  </si>
  <si>
    <t>acquisitions falconjets aircraftmaintenance mro asianskymedia dassaultaviation</t>
  </si>
  <si>
    <t>aviation aviationphotography planespotting avgeek armeedelair frenchairforce dassaultaviation mirage2000 cejourlà onthisday</t>
  </si>
  <si>
    <t>aviation aviationphotography planespotting avgeek armeedelair</t>
  </si>
  <si>
    <t>avgeek chasseembarquee marinenationale aviationphotography planespotting dassaultaviation</t>
  </si>
  <si>
    <t>aboardtherafale dassaultaviation rafale vr virtualreality simulation flightsimulator jeuxvideos gaming</t>
  </si>
  <si>
    <t>aboardtherafale rafale dassaultaviation</t>
  </si>
  <si>
    <t>supremecourt rafale rafalejetdeal dassaultaviation bjp</t>
  </si>
  <si>
    <t>https://pbs.twimg.com/media/EIjiyxAWkAIs_Z3.jpg</t>
  </si>
  <si>
    <t>https://pbs.twimg.com/media/EIwnzYOXUAEX_RI.jpg</t>
  </si>
  <si>
    <t>https://pbs.twimg.com/media/EI1OZymWsAE-Hqk.jpg</t>
  </si>
  <si>
    <t>https://pbs.twimg.com/media/DDHsdvKXoAAo1MW.jpg</t>
  </si>
  <si>
    <t>https://pbs.twimg.com/media/EI9Zm9KWoAA-c45.jpg</t>
  </si>
  <si>
    <t>https://pbs.twimg.com/media/EIxI4maWoAEvwRu.jpg</t>
  </si>
  <si>
    <t>https://pbs.twimg.com/media/EIxMIQ7WoAA9e3p.jpg</t>
  </si>
  <si>
    <t>http://pbs.twimg.com/profile_images/1172464885843845120/Ais6UqgV_normal.jpg</t>
  </si>
  <si>
    <t>http://pbs.twimg.com/profile_images/1140533491534352384/3Gu8u6Wr_normal.png</t>
  </si>
  <si>
    <t>http://pbs.twimg.com/profile_images/511620866958848001/D0S5gp2s_normal.png</t>
  </si>
  <si>
    <t>http://pbs.twimg.com/profile_images/1190199495230918657/R3Nx_3JC_normal.jpg</t>
  </si>
  <si>
    <t>http://pbs.twimg.com/profile_images/1384391317/180779_1768176214982_1556492857_31761246_7636515_n_normal.jpg</t>
  </si>
  <si>
    <t>http://pbs.twimg.com/profile_images/1191997297254514690/effqK8xk_normal.png</t>
  </si>
  <si>
    <t>http://pbs.twimg.com/profile_images/1180155689127178240/-Ceo30FI_normal.jpg</t>
  </si>
  <si>
    <t>http://pbs.twimg.com/profile_images/948311881105756161/DFiL1Nef_normal.jpg</t>
  </si>
  <si>
    <t>http://pbs.twimg.com/profile_images/695012275892174848/LsnPMpHE_normal.jpg</t>
  </si>
  <si>
    <t>http://pbs.twimg.com/profile_images/1342709095/729963eagle_head_normal.jpg</t>
  </si>
  <si>
    <t>http://pbs.twimg.com/profile_images/666187327891513344/PiQXv9dk_normal.jpg</t>
  </si>
  <si>
    <t>http://pbs.twimg.com/profile_images/1193939503561543682/Up4D4kRv_normal.jpg</t>
  </si>
  <si>
    <t>http://pbs.twimg.com/profile_images/1193170493106507777/7W3dC2WH_normal.jpg</t>
  </si>
  <si>
    <t>http://pbs.twimg.com/profile_images/973958381009596422/P_V_cTnE_normal.jpg</t>
  </si>
  <si>
    <t>http://abs.twimg.com/sticky/default_profile_images/default_profile_normal.png</t>
  </si>
  <si>
    <t>http://pbs.twimg.com/profile_images/983036591009685504/WG2I5xsQ_normal.jpg</t>
  </si>
  <si>
    <t>http://pbs.twimg.com/profile_images/574711215890432000/bCoZ6WUa_normal.jpeg</t>
  </si>
  <si>
    <t>http://pbs.twimg.com/profile_images/1062740650934878208/FoHWLft2_normal.jpg</t>
  </si>
  <si>
    <t>http://pbs.twimg.com/profile_images/1097254905306378240/jg_cKO0Q_normal.jpg</t>
  </si>
  <si>
    <t>http://pbs.twimg.com/profile_images/1132179366895587330/wBJBxrGE_normal.png</t>
  </si>
  <si>
    <t>http://pbs.twimg.com/profile_images/522076190085894144/AzHcGdeJ_normal.jpeg</t>
  </si>
  <si>
    <t>http://pbs.twimg.com/profile_images/723515976227131392/9gDumz3g_normal.jpg</t>
  </si>
  <si>
    <t>http://pbs.twimg.com/profile_images/1158283282393509888/wDS9armp_normal.jpg</t>
  </si>
  <si>
    <t>http://pbs.twimg.com/profile_images/1142767560796135425/0zwcPCvh_normal.jpg</t>
  </si>
  <si>
    <t>http://pbs.twimg.com/profile_images/721522123467014144/S0QBzqo__normal.jpg</t>
  </si>
  <si>
    <t>http://pbs.twimg.com/profile_images/1005440492224548865/LRaFkT99_normal.jpg</t>
  </si>
  <si>
    <t>http://pbs.twimg.com/profile_images/1140534044687523841/BXlKBmbQ_normal.png</t>
  </si>
  <si>
    <t>http://pbs.twimg.com/profile_images/684473844732661766/iOwwFGTg_normal.png</t>
  </si>
  <si>
    <t>http://pbs.twimg.com/profile_images/1060994592328294401/0PFdVRYW_normal.jpg</t>
  </si>
  <si>
    <t>http://pbs.twimg.com/profile_images/729368597026512896/4dzAoSwf_normal.jpg</t>
  </si>
  <si>
    <t>http://pbs.twimg.com/profile_images/1173533614459539456/3PqV9lRs_normal.jpg</t>
  </si>
  <si>
    <t>http://pbs.twimg.com/profile_images/1073112836363161602/9jmhmkrX_normal.jpg</t>
  </si>
  <si>
    <t>http://pbs.twimg.com/profile_images/875665682691764224/ml5CCics_normal.jpg</t>
  </si>
  <si>
    <t>http://pbs.twimg.com/profile_images/756775943419621376/SFrhP83h_normal.jpg</t>
  </si>
  <si>
    <t>http://pbs.twimg.com/profile_images/1109093990719258630/JDzAk0ig_normal.png</t>
  </si>
  <si>
    <t>http://pbs.twimg.com/profile_images/1029428413172465664/5hBplyYI_normal.jpg</t>
  </si>
  <si>
    <t>http://pbs.twimg.com/profile_images/907495854289805312/Cgzn3nmb_normal.jpg</t>
  </si>
  <si>
    <t>07:17:31</t>
  </si>
  <si>
    <t>11:20:39</t>
  </si>
  <si>
    <t>11:28:33</t>
  </si>
  <si>
    <t>20:25:43</t>
  </si>
  <si>
    <t>20:21:03</t>
  </si>
  <si>
    <t>09:22:38</t>
  </si>
  <si>
    <t>11:48:13</t>
  </si>
  <si>
    <t>11:49:18</t>
  </si>
  <si>
    <t>12:10:02</t>
  </si>
  <si>
    <t>12:16:49</t>
  </si>
  <si>
    <t>12:17:05</t>
  </si>
  <si>
    <t>12:43:37</t>
  </si>
  <si>
    <t>12:45:41</t>
  </si>
  <si>
    <t>13:42:47</t>
  </si>
  <si>
    <t>13:48:44</t>
  </si>
  <si>
    <t>15:14:37</t>
  </si>
  <si>
    <t>15:30:40</t>
  </si>
  <si>
    <t>18:17:45</t>
  </si>
  <si>
    <t>18:29:56</t>
  </si>
  <si>
    <t>19:39:54</t>
  </si>
  <si>
    <t>19:40:21</t>
  </si>
  <si>
    <t>19:41:17</t>
  </si>
  <si>
    <t>20:42:57</t>
  </si>
  <si>
    <t>20:45:53</t>
  </si>
  <si>
    <t>20:49:55</t>
  </si>
  <si>
    <t>20:52:12</t>
  </si>
  <si>
    <t>00:15:58</t>
  </si>
  <si>
    <t>04:47:55</t>
  </si>
  <si>
    <t>06:34:44</t>
  </si>
  <si>
    <t>06:49:44</t>
  </si>
  <si>
    <t>07:55:31</t>
  </si>
  <si>
    <t>08:03:04</t>
  </si>
  <si>
    <t>12:28:04</t>
  </si>
  <si>
    <t>13:19:07</t>
  </si>
  <si>
    <t>22:35:29</t>
  </si>
  <si>
    <t>02:00:26</t>
  </si>
  <si>
    <t>09:14:37</t>
  </si>
  <si>
    <t>21:09:17</t>
  </si>
  <si>
    <t>05:00:00</t>
  </si>
  <si>
    <t>05:01:37</t>
  </si>
  <si>
    <t>21:01:43</t>
  </si>
  <si>
    <t>10:08:47</t>
  </si>
  <si>
    <t>20:55:42</t>
  </si>
  <si>
    <t>11:17:02</t>
  </si>
  <si>
    <t>14:48:17</t>
  </si>
  <si>
    <t>11:47:09</t>
  </si>
  <si>
    <t>12:01:21</t>
  </si>
  <si>
    <t>14:22:36</t>
  </si>
  <si>
    <t>07:14:13</t>
  </si>
  <si>
    <t>https://twitter.com/icemanf13/status/1191615509071941632</t>
  </si>
  <si>
    <t>https://twitter.com/londinia_ia/status/1191676695935406080</t>
  </si>
  <si>
    <t>https://twitter.com/centralchartsen/status/1191678684068892672</t>
  </si>
  <si>
    <t>https://twitter.com/thelanjampod/status/1191451480659767298</t>
  </si>
  <si>
    <t>https://twitter.com/sastaghafoora/status/1191812692685639680</t>
  </si>
  <si>
    <t>https://twitter.com/sogitec/status/1192371772349394944</t>
  </si>
  <si>
    <t>https://twitter.com/brunoastro/status/1192408411410980864</t>
  </si>
  <si>
    <t>https://twitter.com/phantom_rafale/status/1192408684099276800</t>
  </si>
  <si>
    <t>https://twitter.com/bhatiavbkb/status/1192413899661824000</t>
  </si>
  <si>
    <t>https://twitter.com/charlesprats/status/1192415606299136000</t>
  </si>
  <si>
    <t>https://twitter.com/charlesprats/status/1192415673416396800</t>
  </si>
  <si>
    <t>https://twitter.com/vincentmattei/status/1192422350911881216</t>
  </si>
  <si>
    <t>https://twitter.com/flightdreamz/status/1192422870124810240</t>
  </si>
  <si>
    <t>https://twitter.com/jeantonnerot/status/1192437240653172736</t>
  </si>
  <si>
    <t>https://twitter.com/cocarde15/status/1192438738619707398</t>
  </si>
  <si>
    <t>https://twitter.com/marianamaurel/status/1192460353235501056</t>
  </si>
  <si>
    <t>https://twitter.com/cfecgc_a_dds/status/1192464393365344256</t>
  </si>
  <si>
    <t>https://twitter.com/julienwzk/status/1192506438897278976</t>
  </si>
  <si>
    <t>https://twitter.com/sebastnoel/status/1192509505222971393</t>
  </si>
  <si>
    <t>https://twitter.com/clavierwrkspace/status/1192527114140110849</t>
  </si>
  <si>
    <t>https://twitter.com/itsme_leclerc/status/1192527224437694464</t>
  </si>
  <si>
    <t>https://twitter.com/alexandreschw88/status/1192527463240388609</t>
  </si>
  <si>
    <t>https://twitter.com/fanaaviationmag/status/1192542978197393408</t>
  </si>
  <si>
    <t>https://twitter.com/f1mij/status/1192543717435092995</t>
  </si>
  <si>
    <t>https://twitter.com/gifasofficiel/status/1192544732561444864</t>
  </si>
  <si>
    <t>https://twitter.com/thalassa2008/status/1192545306359083024</t>
  </si>
  <si>
    <t>https://twitter.com/marine_binet/status/1192596586402140160</t>
  </si>
  <si>
    <t>https://twitter.com/hernanfavier/status/1192665027884572672</t>
  </si>
  <si>
    <t>https://twitter.com/cochesebastien/status/1192691905429200896</t>
  </si>
  <si>
    <t>https://twitter.com/asianskygroup/status/1192695683570118656</t>
  </si>
  <si>
    <t>https://twitter.com/lutessia_ia/status/1192712237833687040</t>
  </si>
  <si>
    <t>https://twitter.com/centralcharts/status/1192714135428972544</t>
  </si>
  <si>
    <t>https://twitter.com/murielledumas88/status/1192780826435637248</t>
  </si>
  <si>
    <t>https://twitter.com/vincedoumas/status/1192793673966243840</t>
  </si>
  <si>
    <t>https://twitter.com/romainhugault/status/878743408164077568</t>
  </si>
  <si>
    <t>https://twitter.com/khgcjgmzjdb1njg/status/1192985263925948416</t>
  </si>
  <si>
    <t>https://twitter.com/stephane_fort/status/1193094532310687744</t>
  </si>
  <si>
    <t>https://twitter.com/stephane_fort/status/1193274383336386567</t>
  </si>
  <si>
    <t>https://twitter.com/delta_reflex/status/1193392841852178432</t>
  </si>
  <si>
    <t>https://twitter.com/planespotiscool/status/1193393250725515265</t>
  </si>
  <si>
    <t>https://twitter.com/planespotiscool/status/1193272479264972800</t>
  </si>
  <si>
    <t>https://twitter.com/hydra_66/status/1193470552046030848</t>
  </si>
  <si>
    <t>https://twitter.com/planesoflegend/status/1193270962676011008</t>
  </si>
  <si>
    <t>https://twitter.com/raymondbt76/status/1193487727058202624</t>
  </si>
  <si>
    <t>https://twitter.com/game_o_matic/status/1193540888745656321</t>
  </si>
  <si>
    <t>https://twitter.com/dassault_onair/status/1192408142765854720</t>
  </si>
  <si>
    <t>https://twitter.com/dassault_onair/status/1192411716837105665</t>
  </si>
  <si>
    <t>https://twitter.com/chapsdom/status/1193896814489079808</t>
  </si>
  <si>
    <t>https://twitter.com/thedailypioneer/status/1194513782858346497</t>
  </si>
  <si>
    <t>1191615509071941632</t>
  </si>
  <si>
    <t>1191676695935406080</t>
  </si>
  <si>
    <t>1191678684068892672</t>
  </si>
  <si>
    <t>1191451480659767298</t>
  </si>
  <si>
    <t>1191812692685639680</t>
  </si>
  <si>
    <t>1192371772349394944</t>
  </si>
  <si>
    <t>1192408411410980864</t>
  </si>
  <si>
    <t>1192408684099276800</t>
  </si>
  <si>
    <t>1192413899661824000</t>
  </si>
  <si>
    <t>1192415606299136000</t>
  </si>
  <si>
    <t>1192415673416396800</t>
  </si>
  <si>
    <t>1192422350911881216</t>
  </si>
  <si>
    <t>1192422870124810240</t>
  </si>
  <si>
    <t>1192437240653172736</t>
  </si>
  <si>
    <t>1192438738619707398</t>
  </si>
  <si>
    <t>1192460353235501056</t>
  </si>
  <si>
    <t>1192464393365344256</t>
  </si>
  <si>
    <t>1192506438897278976</t>
  </si>
  <si>
    <t>1192509505222971393</t>
  </si>
  <si>
    <t>1192527114140110849</t>
  </si>
  <si>
    <t>1192527224437694464</t>
  </si>
  <si>
    <t>1192527463240388609</t>
  </si>
  <si>
    <t>1192542978197393408</t>
  </si>
  <si>
    <t>1192543717435092995</t>
  </si>
  <si>
    <t>1192544732561444864</t>
  </si>
  <si>
    <t>1192545306359083024</t>
  </si>
  <si>
    <t>1192596586402140160</t>
  </si>
  <si>
    <t>1192665027884572672</t>
  </si>
  <si>
    <t>1192691905429200896</t>
  </si>
  <si>
    <t>1192695683570118656</t>
  </si>
  <si>
    <t>1192712237833687040</t>
  </si>
  <si>
    <t>1192714135428972544</t>
  </si>
  <si>
    <t>1192780826435637248</t>
  </si>
  <si>
    <t>1192793673966243840</t>
  </si>
  <si>
    <t>878743408164077568</t>
  </si>
  <si>
    <t>1192985263925948416</t>
  </si>
  <si>
    <t>1193094532310687744</t>
  </si>
  <si>
    <t>1193274383336386567</t>
  </si>
  <si>
    <t>1193392841852178432</t>
  </si>
  <si>
    <t>1193393250725515265</t>
  </si>
  <si>
    <t>1193272479264972800</t>
  </si>
  <si>
    <t>1193470552046030848</t>
  </si>
  <si>
    <t>1193270962676011008</t>
  </si>
  <si>
    <t>1193487727058202624</t>
  </si>
  <si>
    <t>1193540888745656321</t>
  </si>
  <si>
    <t>1192408142765854720</t>
  </si>
  <si>
    <t>1192411716837105665</t>
  </si>
  <si>
    <t>1193896814489079808</t>
  </si>
  <si>
    <t>1194513782858346497</t>
  </si>
  <si>
    <t/>
  </si>
  <si>
    <t>532178115</t>
  </si>
  <si>
    <t>und</t>
  </si>
  <si>
    <t>en</t>
  </si>
  <si>
    <t>fr</t>
  </si>
  <si>
    <t>Instagram</t>
  </si>
  <si>
    <t>CentralCharts</t>
  </si>
  <si>
    <t>dlvr.it</t>
  </si>
  <si>
    <t>Twitter for iPhone</t>
  </si>
  <si>
    <t>Twitter Web App</t>
  </si>
  <si>
    <t>Twitter for Android</t>
  </si>
  <si>
    <t>Hootsuite Inc.</t>
  </si>
  <si>
    <t>TweetDeck</t>
  </si>
  <si>
    <t>PlaneSpotterRetweet</t>
  </si>
  <si>
    <t>AgoraPulse Manager</t>
  </si>
  <si>
    <t>-4.0911631,38.8408376 
-3.86555,38.8408376 
-3.86555,39.0811395 
-4.0911631,39.0811395</t>
  </si>
  <si>
    <t>Spain</t>
  </si>
  <si>
    <t>ES</t>
  </si>
  <si>
    <t>Ciudad Real, Spain</t>
  </si>
  <si>
    <t>d250d8ed0e20d4c2</t>
  </si>
  <si>
    <t>Ciudad Real</t>
  </si>
  <si>
    <t>city</t>
  </si>
  <si>
    <t>https://api.twitter.com/1.1/geo/id/d250d8ed0e20d4c2.json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</si>
  <si>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</si>
  <si>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</si>
  <si>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</si>
  <si>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</si>
  <si>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</si>
  <si>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</si>
  <si>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</si>
  <si>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</si>
  <si>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</si>
  <si>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</si>
  <si>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</si>
  <si>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</si>
  <si>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</si>
  <si>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</si>
  <si>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</si>
  <si>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</si>
  <si>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</si>
  <si>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</si>
  <si>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</si>
  <si>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</si>
  <si>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</si>
  <si>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 Salazar</t>
  </si>
  <si>
    <t>Londinia IA</t>
  </si>
  <si>
    <t>CentralCharts EN</t>
  </si>
  <si>
    <t>TheLanJam _xD83C__xDDFA__xD83C__xDDF8__xD83C__xDDE8__xD83C__xDDE6_</t>
  </si>
  <si>
    <t>Anshuman Mainkar</t>
  </si>
  <si>
    <t>Sasta Ghafoora</t>
  </si>
  <si>
    <t>Sogitec Industries</t>
  </si>
  <si>
    <t>Bru No</t>
  </si>
  <si>
    <t>Dassault Aviation</t>
  </si>
  <si>
    <t>オーク君13号（_xD83C__xDF59_）</t>
  </si>
  <si>
    <t>Vishal Bhatia</t>
  </si>
  <si>
    <t>Charles Prats ☥ن _xD83C__xDF97_</t>
  </si>
  <si>
    <t>Kevin</t>
  </si>
  <si>
    <t>Jean Tonnerot</t>
  </si>
  <si>
    <t>AW</t>
  </si>
  <si>
    <t>mariana maurel</t>
  </si>
  <si>
    <t>CFECGC@dds</t>
  </si>
  <si>
    <t>Julien WZK</t>
  </si>
  <si>
    <t>Sebastien NOEL</t>
  </si>
  <si>
    <t>Sébastien Clavier</t>
  </si>
  <si>
    <t>it is I, Leclerc _xD83C__xDDEB__xD83C__xDDF7__xD83C__xDDFA__xD83C__xDDF8__xD83C__xDDEC__xD83C__xDDE7_ن</t>
  </si>
  <si>
    <t>Alexandre Schwager</t>
  </si>
  <si>
    <t>LeFanaDelAviationMag</t>
  </si>
  <si>
    <t>F1MIJ PASCAL</t>
  </si>
  <si>
    <t>GIFAS Officiel</t>
  </si>
  <si>
    <t>ange gabriel _xD83D__xDCF7_</t>
  </si>
  <si>
    <t>Marine Binet</t>
  </si>
  <si>
    <t>AG / Analyse Globale</t>
  </si>
  <si>
    <t>Coché Sébastien</t>
  </si>
  <si>
    <t>Asian Sky Group</t>
  </si>
  <si>
    <t>Lutessia IA</t>
  </si>
  <si>
    <t>Murielle Dumas</t>
  </si>
  <si>
    <t>vincedoums✈️</t>
  </si>
  <si>
    <t>Romain Hugault</t>
  </si>
  <si>
    <t>Stéphane Fort</t>
  </si>
  <si>
    <t>FFX</t>
  </si>
  <si>
    <t>PLANES OF LEGEND</t>
  </si>
  <si>
    <t>Chasse Embarquée</t>
  </si>
  <si>
    <t>Marine nationale</t>
  </si>
  <si>
    <t>Delta Reflex</t>
  </si>
  <si>
    <t>Armée de l'air</t>
  </si>
  <si>
    <t>PlaneSpottingIsCool</t>
  </si>
  <si>
    <t>tous les airs y sont</t>
  </si>
  <si>
    <t>raymond</t>
  </si>
  <si>
    <t>Game'o'Matic</t>
  </si>
  <si>
    <t>Daronne</t>
  </si>
  <si>
    <t>Chapsdom</t>
  </si>
  <si>
    <t>The Pioneer</t>
  </si>
  <si>
    <t>“Racing is life… everything before and after is just waiting.” (Correr es mi vida… todo lo de antes y después, puede esperar). Steve McQueen.</t>
  </si>
  <si>
    <t>@CentralChartsEN' Artificial Intelligence program. Automatic technical analysis : #Stocks #Indices #Forex #Gold #Silver #Cryptocurrencies</t>
  </si>
  <si>
    <t>The trading social network: Get information, share to succeed in the market #Trading #stockexchange #market #TechnicalAnalysis #Forex #Commodities</t>
  </si>
  <si>
    <t>Twitter account for The Lan Jam Podcast; dedicated to watches, automobiles, history, and aviation. Available on Itunes, Soundcloud, Spotify, Google &amp; Anchor</t>
  </si>
  <si>
    <t>--Fighter Jets to Corporate-- #IndianAirForce @IAF_MCC vet/ @FletcherSchool &amp; #NDA alum/ #Intelligence #Research #Strategy #Social / #PetParent #Soccer #Horses</t>
  </si>
  <si>
    <t>I wanted to run SIGINT operations for my country but then I joined the Artillery, firing volleys over social media</t>
  </si>
  <si>
    <t>A Dassault Aviation company, Sogitec specializes in simulation &amp; training systems for the Aerospace industry.</t>
  </si>
  <si>
    <t>Habitant du cosmos mais Terrien avant tout.</t>
  </si>
  <si>
    <t>Notre passion nourrit l'imaginaire de la conquête du ciel depuis un siècle. Our passion for flight has turned dreams into aero legends for a century.</t>
  </si>
  <si>
    <t>人間では無い何かが運営している垢
よく（人間性が）荒れるのでTL汚し注意</t>
  </si>
  <si>
    <t>true indian</t>
  </si>
  <si>
    <t>_xD83E__xDD3A__xD83D__xDEE9_ Magistrat &amp; pilote - Délégué au développement de l’APM - Ex juge d'instruction/DNRED/DNLF Ex spé lutte c/ fraude fiscale sociale douanière travail illégal</t>
  </si>
  <si>
    <t>Talent Acquisition Director,  Thales  France</t>
  </si>
  <si>
    <t>Watched TopGun more times than any straight man should. "You're not happy unless you're going MACH 2 with your hair on fire" Plane nut, foodie, C-64 retrogamer</t>
  </si>
  <si>
    <t>________Bien dire fait rire, bien faire fait taire</t>
  </si>
  <si>
    <t>AvGeek. Photographie. Lecture.</t>
  </si>
  <si>
    <t>Antique dealer</t>
  </si>
  <si>
    <t>Section syndicale CFE-CGC de Dassault Data Services créée en 2006</t>
  </si>
  <si>
    <t>Passionné d'avions et de technologies, un peu (beaucoup) geek sur les bords.</t>
  </si>
  <si>
    <t>French engineer curious about aerospace &amp; defense topics. 
#Rafale fanboy :)</t>
  </si>
  <si>
    <t>from a French #militaryfamily, contributing to the defense infosphere. Views are mine, RTs for info. #science #history #archeology _xD83D__xDC31__xD83D__xDD2D__xD83D__xDD2C_</t>
  </si>
  <si>
    <t>_xD83C__xDDEB__xD83C__xDDF7__xD83C__xDDFA__xD83C__xDDF3__xD83D__xDD75_️‍♂️_xD83D__xDCE1__xD83C__xDF0F_</t>
  </si>
  <si>
    <t>Le Fana de l'aviation ? Le magazine de référence sur l'histoire de l'aviation !
Retrouvez chaque mois petites et grandes histoires qui firent l'aviation !</t>
  </si>
  <si>
    <t>Radio-amateur depuis 1984
Administrateur des relais F1ZGY et F1ZBE de Valenciennes</t>
  </si>
  <si>
    <t>Groupement des Industries Françaises Aéronautiques et Spatiales</t>
  </si>
  <si>
    <t>Communication Officer Safran Aerosystems #space #aviation #tech #finance #defence #geopolitics views expressed are my own</t>
  </si>
  <si>
    <t>- Hernán Favier - Geopolítica. Defensa. Historia. I&amp;D+I. / Géopolitique. Défense. Histoire.  R&amp;D+I.
(Español - Français - English) 
Alter ego @malvinasdata</t>
  </si>
  <si>
    <t>_xD83D__xDE0E_</t>
  </si>
  <si>
    <t>IADA Accredited Dealer. Leading you to successful aviation decisions. Experienced in business aviation publications &amp; marketing services.</t>
  </si>
  <si>
    <t>Intelligence Artificielle au service de l'analyse technique sur @CentralCharts. Analyses automatiques: #Actions #Indices #Forex #Gold #Silver #Cryptomonnaies</t>
  </si>
  <si>
    <t>CentralCharts: le réseau social de trading : s'informer, partager pour réussir en bourse #Trading #Trader #Bourse #cryptomonnaies</t>
  </si>
  <si>
    <t>Passionné d'Aviation ✈️ &amp; Serial Entrepreneur. Les 2 sont exigeants...#avgeek #aircraft #spitfire #Dassault_OnAir #aerospace . Compte réservé à l'Aviation.</t>
  </si>
  <si>
    <t>=Aviation drawer &amp; pin-up lover=</t>
  </si>
  <si>
    <t>Dassault Aviation Chief Communication officer. Views expressed in my Twitter account are not necessarily those of my Company. Ex War reporter. Rugby</t>
  </si>
  <si>
    <t>medical university</t>
  </si>
  <si>
    <t>Compte Twitter Officiel de la Chasse Embarquée : Flottilles 11F - 12F- 17F Official Twitter of the French Navy Fighters Pilots : Squadron 11F - 12F - 17F _xD83C__xDDEB__xD83C__xDDF7_ ⚓️</t>
  </si>
  <si>
    <t>Compte officiel de la marine française. L’actualité des unités de la Marine déployées H24, 365J/an sur et sous les mers, dans les airs et à terre.</t>
  </si>
  <si>
    <t>DELTA REFLEX, association de passionnés d’aéronautique, passée ou actuelle, qui partagent leur passion en photographies, et au travers de diverses publications.</t>
  </si>
  <si>
    <t>_xD83D__xDCE3_ Bienvenue sur le compte officiel de l'Armée de l'air / French Air Force ✈️ Pour devenir aviateur : https://t.co/nRZz13wIMA</t>
  </si>
  <si>
    <t>We call upon the aviation industry and aviation enthusiasts of the world to stand up and #MakePlanespottingCoolAgain. This message is endorsed by @PlaySkyjacker</t>
  </si>
  <si>
    <t>avions, hélicoptères, drones, satellites, nuages et tout ce qui tourne autour de la planète...le reste ici  https://t.co/2nbGl31nBM</t>
  </si>
  <si>
    <t>Vos actualités jeux vidéo en toute indépendance.</t>
  </si>
  <si>
    <t>Farmeur officiel de Game'o'Matic</t>
  </si>
  <si>
    <t>Twitter account of India's leading independent right-thinking newspaper.</t>
  </si>
  <si>
    <t>Ciudad Real, España</t>
  </si>
  <si>
    <t>https://soundcloud.com/user-513865372</t>
  </si>
  <si>
    <t>Universe</t>
  </si>
  <si>
    <t>Suresnes, France</t>
  </si>
  <si>
    <t xml:space="preserve"> India</t>
  </si>
  <si>
    <t>Paris</t>
  </si>
  <si>
    <t>Long Island, NY</t>
  </si>
  <si>
    <t>France</t>
  </si>
  <si>
    <t>Paris, France</t>
  </si>
  <si>
    <t>Vélizy-Villacoublay, France</t>
  </si>
  <si>
    <t>france</t>
  </si>
  <si>
    <t>Clichy</t>
  </si>
  <si>
    <t>Bouchain</t>
  </si>
  <si>
    <t>Nice, France _xD83C__xDDEB__xD83C__xDDF7_</t>
  </si>
  <si>
    <t>Buenos Aires ARG - Montpellier FR</t>
  </si>
  <si>
    <t>Nantes, France</t>
  </si>
  <si>
    <t>Hong Kong</t>
  </si>
  <si>
    <t>Bordeaux, Paris, Bruxelles</t>
  </si>
  <si>
    <t>Saint-Cloud</t>
  </si>
  <si>
    <t>东莞</t>
  </si>
  <si>
    <t>Landivisiau, France</t>
  </si>
  <si>
    <t>Paris, Ile-de-France</t>
  </si>
  <si>
    <t>Worldwide</t>
  </si>
  <si>
    <t>Perpignan PGF/LFMP</t>
  </si>
  <si>
    <t>Romorantin-Lanthenay, France</t>
  </si>
  <si>
    <t>https://t.co/siVBkUDXP4</t>
  </si>
  <si>
    <t>https://t.co/J20yYalwow</t>
  </si>
  <si>
    <t>http://t.co/AJb6ek2kca</t>
  </si>
  <si>
    <t>https://t.co/3ZhzwqBY16</t>
  </si>
  <si>
    <t>https://t.co/MkR5AfrO6N</t>
  </si>
  <si>
    <t>https://t.co/QC01ebjQij</t>
  </si>
  <si>
    <t>https://t.co/EmV7NZRfTm</t>
  </si>
  <si>
    <t>https://t.co/Hdn9h356T3</t>
  </si>
  <si>
    <t>https://t.co/zKsULCQbWH</t>
  </si>
  <si>
    <t>https://t.co/azNTIsAV6t</t>
  </si>
  <si>
    <t>https://t.co/8LytAJ9YN7</t>
  </si>
  <si>
    <t>http://t.co/0kk9LHgABB</t>
  </si>
  <si>
    <t>http://t.co/xW8KY2BgRR</t>
  </si>
  <si>
    <t>http://t.co/u8eecQkzHL</t>
  </si>
  <si>
    <t>https://t.co/fFnZsZYEpg</t>
  </si>
  <si>
    <t>https://t.co/3a19KGZI5Q</t>
  </si>
  <si>
    <t>http://t.co/8DEnjQwG03</t>
  </si>
  <si>
    <t>https://t.co/hfOIix115q</t>
  </si>
  <si>
    <t>https://t.co/OFzAzsC1wa</t>
  </si>
  <si>
    <t>https://t.co/VWF56wY7L3</t>
  </si>
  <si>
    <t>https://t.co/kPkcv1Ceq8</t>
  </si>
  <si>
    <t>https://t.co/JcQ75qRKAt</t>
  </si>
  <si>
    <t>https://t.co/j83E8tthhH</t>
  </si>
  <si>
    <t>https://t.co/qoZ1moehxS</t>
  </si>
  <si>
    <t>https://t.co/a1VohEwdPz</t>
  </si>
  <si>
    <t>https://t.co/w3pk3kvU7k</t>
  </si>
  <si>
    <t>https://t.co/Rr1hwGje0G</t>
  </si>
  <si>
    <t>https://t.co/r1Ww9olFlq</t>
  </si>
  <si>
    <t>https://pbs.twimg.com/profile_banners/2452794397/1568372388</t>
  </si>
  <si>
    <t>https://pbs.twimg.com/profile_banners/1096035827505905664/1560759388</t>
  </si>
  <si>
    <t>https://pbs.twimg.com/profile_banners/2811966313/1477994964</t>
  </si>
  <si>
    <t>https://pbs.twimg.com/profile_banners/964350168824008704/1518754855</t>
  </si>
  <si>
    <t>https://pbs.twimg.com/profile_banners/124168856/1533910808</t>
  </si>
  <si>
    <t>https://pbs.twimg.com/profile_banners/3267781652/1556770779</t>
  </si>
  <si>
    <t>https://pbs.twimg.com/profile_banners/1136681427993530368/1568212243</t>
  </si>
  <si>
    <t>https://pbs.twimg.com/profile_banners/124095731/1515358167</t>
  </si>
  <si>
    <t>https://pbs.twimg.com/profile_banners/532178115/1552488962</t>
  </si>
  <si>
    <t>https://pbs.twimg.com/profile_banners/1134125571959533568/1573028785</t>
  </si>
  <si>
    <t>https://pbs.twimg.com/profile_banners/88671988/1557047568</t>
  </si>
  <si>
    <t>https://pbs.twimg.com/profile_banners/18995813/1542710617</t>
  </si>
  <si>
    <t>https://pbs.twimg.com/profile_banners/122783146/1535930781</t>
  </si>
  <si>
    <t>https://pbs.twimg.com/profile_banners/2153989329/1447666228</t>
  </si>
  <si>
    <t>https://pbs.twimg.com/profile_banners/906894666326474752/1573492280</t>
  </si>
  <si>
    <t>https://pbs.twimg.com/profile_banners/46121133/1573257881</t>
  </si>
  <si>
    <t>https://pbs.twimg.com/profile_banners/973943089202106369/1545566642</t>
  </si>
  <si>
    <t>https://pbs.twimg.com/profile_banners/144310082/1552750171</t>
  </si>
  <si>
    <t>https://pbs.twimg.com/profile_banners/2175975526/1487527833</t>
  </si>
  <si>
    <t>https://pbs.twimg.com/profile_banners/90738770/1447652863</t>
  </si>
  <si>
    <t>https://pbs.twimg.com/profile_banners/1091859444814831622/1572809757</t>
  </si>
  <si>
    <t>https://pbs.twimg.com/profile_banners/1617166627/1573239752</t>
  </si>
  <si>
    <t>https://pbs.twimg.com/profile_banners/2829944230/1495923717</t>
  </si>
  <si>
    <t>https://pbs.twimg.com/profile_banners/723432616964165632/1518534735</t>
  </si>
  <si>
    <t>https://pbs.twimg.com/profile_banners/262554664/1564991202</t>
  </si>
  <si>
    <t>https://pbs.twimg.com/profile_banners/283930673/1569773678</t>
  </si>
  <si>
    <t>https://pbs.twimg.com/profile_banners/160948835/1531187647</t>
  </si>
  <si>
    <t>https://pbs.twimg.com/profile_banners/2867350960/1528550786</t>
  </si>
  <si>
    <t>https://pbs.twimg.com/profile_banners/4858918377/1497578035</t>
  </si>
  <si>
    <t>https://pbs.twimg.com/profile_banners/1095965870688559104/1560758071</t>
  </si>
  <si>
    <t>https://pbs.twimg.com/profile_banners/2382572334/1566993642</t>
  </si>
  <si>
    <t>https://pbs.twimg.com/profile_banners/1710370586/1539553263</t>
  </si>
  <si>
    <t>https://pbs.twimg.com/profile_banners/4912975348/1465501072</t>
  </si>
  <si>
    <t>https://pbs.twimg.com/profile_banners/791839644/1493446245</t>
  </si>
  <si>
    <t>https://pbs.twimg.com/profile_banners/126006578/1571516545</t>
  </si>
  <si>
    <t>https://pbs.twimg.com/profile_banners/3350956605/1562185954</t>
  </si>
  <si>
    <t>https://pbs.twimg.com/profile_banners/2463724933/1494950851</t>
  </si>
  <si>
    <t>https://pbs.twimg.com/profile_banners/31981324/1572359618</t>
  </si>
  <si>
    <t>https://pbs.twimg.com/profile_banners/356042797/1572884494</t>
  </si>
  <si>
    <t>https://pbs.twimg.com/profile_banners/875637231112683522/1497608954</t>
  </si>
  <si>
    <t>https://pbs.twimg.com/profile_banners/4273404076/1572798650</t>
  </si>
  <si>
    <t>https://pbs.twimg.com/profile_banners/1089199408602845190/1550560719</t>
  </si>
  <si>
    <t>https://pbs.twimg.com/profile_banners/470299753/1573558354</t>
  </si>
  <si>
    <t>http://abs.twimg.com/images/themes/theme1/bg.png</t>
  </si>
  <si>
    <t>http://abs.twimg.com/images/themes/theme19/bg.gif</t>
  </si>
  <si>
    <t>http://abs.twimg.com/images/themes/theme4/bg.gif</t>
  </si>
  <si>
    <t>http://abs.twimg.com/images/themes/theme2/bg.gif</t>
  </si>
  <si>
    <t>http://abs.twimg.com/images/themes/theme12/bg.gif</t>
  </si>
  <si>
    <t>http://abs.twimg.com/images/themes/theme16/bg.gif</t>
  </si>
  <si>
    <t>http://abs.twimg.com/images/themes/theme15/bg.png</t>
  </si>
  <si>
    <t>http://abs.twimg.com/images/themes/theme14/bg.gif</t>
  </si>
  <si>
    <t>http://pbs.twimg.com/profile_images/1059187155623337984/pf5QwAoI_normal.jpg</t>
  </si>
  <si>
    <t>http://pbs.twimg.com/profile_images/912576461495615488/7wtJJSRL_normal.jpg</t>
  </si>
  <si>
    <t>http://pbs.twimg.com/profile_images/1173885486248710144/qQ47waGf_normal.jpg</t>
  </si>
  <si>
    <t>http://pbs.twimg.com/profile_images/1105841247544061953/iLXHzKes_normal.png</t>
  </si>
  <si>
    <t>http://pbs.twimg.com/profile_images/692926855490441216/HZ7IstJk_normal.jpg</t>
  </si>
  <si>
    <t>http://pbs.twimg.com/profile_images/828194735542136832/xggZwJqY_normal.jpg</t>
  </si>
  <si>
    <t>http://pbs.twimg.com/profile_images/927985163870621696/R_WJrtrP_normal.jpg</t>
  </si>
  <si>
    <t>http://pbs.twimg.com/profile_images/459810059900309504/7788_LmM_normal.png</t>
  </si>
  <si>
    <t>http://pbs.twimg.com/profile_images/1192474767376470017/MkB5MdVP_normal.jpg</t>
  </si>
  <si>
    <t>http://pbs.twimg.com/profile_images/1192460847269994498/G3Swoejf_normal.jpg</t>
  </si>
  <si>
    <t>http://pbs.twimg.com/profile_images/1106157878002548737/nM9udDti_normal.jpg</t>
  </si>
  <si>
    <t>Open Twitter Page for This Person</t>
  </si>
  <si>
    <t>https://twitter.com/icemanf13</t>
  </si>
  <si>
    <t>https://twitter.com/londinia_ia</t>
  </si>
  <si>
    <t>https://twitter.com/centralchartsen</t>
  </si>
  <si>
    <t>https://twitter.com/thelanjampod</t>
  </si>
  <si>
    <t>https://twitter.com/anshumig</t>
  </si>
  <si>
    <t>https://twitter.com/sastaghafoora</t>
  </si>
  <si>
    <t>https://twitter.com/sogitec</t>
  </si>
  <si>
    <t>https://twitter.com/brunoastro</t>
  </si>
  <si>
    <t>https://twitter.com/dassault_onair</t>
  </si>
  <si>
    <t>https://twitter.com/phantom_rafale</t>
  </si>
  <si>
    <t>https://twitter.com/bhatiavbkb</t>
  </si>
  <si>
    <t>https://twitter.com/charlesprats</t>
  </si>
  <si>
    <t>https://twitter.com/vincentmattei</t>
  </si>
  <si>
    <t>https://twitter.com/flightdreamz</t>
  </si>
  <si>
    <t>https://twitter.com/jeantonnerot</t>
  </si>
  <si>
    <t>https://twitter.com/cocarde15</t>
  </si>
  <si>
    <t>https://twitter.com/marianamaurel</t>
  </si>
  <si>
    <t>https://twitter.com/cfecgc_a_dds</t>
  </si>
  <si>
    <t>https://twitter.com/julienwzk</t>
  </si>
  <si>
    <t>https://twitter.com/sebastnoel</t>
  </si>
  <si>
    <t>https://twitter.com/clavierwrkspace</t>
  </si>
  <si>
    <t>https://twitter.com/itsme_leclerc</t>
  </si>
  <si>
    <t>https://twitter.com/alexandreschw88</t>
  </si>
  <si>
    <t>https://twitter.com/fanaaviationmag</t>
  </si>
  <si>
    <t>https://twitter.com/f1mij</t>
  </si>
  <si>
    <t>https://twitter.com/gifasofficiel</t>
  </si>
  <si>
    <t>https://twitter.com/thalassa2008</t>
  </si>
  <si>
    <t>https://twitter.com/marine_binet</t>
  </si>
  <si>
    <t>https://twitter.com/hernanfavier</t>
  </si>
  <si>
    <t>https://twitter.com/cochesebastien</t>
  </si>
  <si>
    <t>https://twitter.com/asianskygroup</t>
  </si>
  <si>
    <t>https://twitter.com/lutessia_ia</t>
  </si>
  <si>
    <t>https://twitter.com/centralcharts</t>
  </si>
  <si>
    <t>https://twitter.com/murielledumas88</t>
  </si>
  <si>
    <t>https://twitter.com/vincedoumas</t>
  </si>
  <si>
    <t>https://twitter.com/romainhugault</t>
  </si>
  <si>
    <t>https://twitter.com/stephane_fort</t>
  </si>
  <si>
    <t>https://twitter.com/khgcjgmzjdb1njg</t>
  </si>
  <si>
    <t>https://twitter.com/planesoflegend</t>
  </si>
  <si>
    <t>https://twitter.com/chasseembarquee</t>
  </si>
  <si>
    <t>https://twitter.com/marinenationale</t>
  </si>
  <si>
    <t>https://twitter.com/delta_reflex</t>
  </si>
  <si>
    <t>https://twitter.com/armee_de_lair</t>
  </si>
  <si>
    <t>https://twitter.com/planespotiscool</t>
  </si>
  <si>
    <t>https://twitter.com/hydra_66</t>
  </si>
  <si>
    <t>https://twitter.com/raymondbt76</t>
  </si>
  <si>
    <t>https://twitter.com/game_o_matic</t>
  </si>
  <si>
    <t>https://twitter.com/mugen0584</t>
  </si>
  <si>
    <t>https://twitter.com/chapsdom</t>
  </si>
  <si>
    <t>https://twitter.com/thedailypioneer</t>
  </si>
  <si>
    <t>icemanf13
#Mirage #Aircraft #Mirage2000 #Dassault
#DassaultMirage #Caza #DassaultMirage2000
#AviónCombate #CazaPolivalente
#Avión #DassaultAviation #MoreThanAMachine
#IcemanF13 #MyWorld #Military #francia_xD83C__xDDEB__xD83C__xDDF7_
#militar #AirForce… https://t.co/FXFv2cjVJr</t>
  </si>
  <si>
    <t>londinia_ia
$AM #DASSAULTAVIATION - Daily:
All elements being rather bullish,
it would be possible for traders
to only trade long positions (at
the time of purchase) on DASSAULT
AVIATION as... https://t.co/cM44kLVL8l</t>
  </si>
  <si>
    <t>centralchartsen
$AM #DASSAULTAVIATION - Daily:
All elements being rather bullish,
it would be possible for traders
to only trade long positions (at
the time of purchase) on DASSAULT
AVIATION as long as the price remains
well above 1,234.7 EUR. The buyers”
bullish… https://t.co/REsSYe1g1w</t>
  </si>
  <si>
    <t>thelanjampod
The grandad of the Mirage, the
Dassault Mystere IV for #MirageMonday
- a little construction project
for the winter #aviation #Dassault
#dassaultaviation #modelaircraft
#DassaultMystere #IAF #armeedelair
_xD83C__xDDEB__xD83C__xDDF7__xD83C__xDDEE__xD83C__xDDF3__xD83C__xDDEE__xD83C__xDDF1_ @anshumig https://t.co/u5HBieyqnU</t>
  </si>
  <si>
    <t xml:space="preserve">anshumig
</t>
  </si>
  <si>
    <t>sastaghafoora
The grandad of the Mirage, the
Dassault Mystere IV for #MirageMonday
- a little construction project
for the winter #aviation #Dassault
#dassaultaviation #modelaircraft
#DassaultMystere #IAF #armeedelair
_xD83C__xDDEB__xD83C__xDDF7__xD83C__xDDEE__xD83C__xDDF3__xD83C__xDDEE__xD83C__xDDF1_ @anshumig https://t.co/u5HBieyqnU</t>
  </si>
  <si>
    <t>sogitec
#Sogitec, une société du groupe
#DassaultAviation, partenaire des
tutoriels de la simulation 2019.
#Sogitec, a #DassaultAviation company,
supporting the 2019 French defense
simulation tutorials. #afsim https://t.co/t7qSQhPa64</t>
  </si>
  <si>
    <t>brunoastro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</si>
  <si>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dassault_onair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</si>
  <si>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phantom_rafale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</si>
  <si>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bhatiavbkb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</si>
  <si>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charlesprats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</si>
  <si>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vincentmattei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</si>
  <si>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flightdreamz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</si>
  <si>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jeantonnerot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</si>
  <si>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cocarde15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</si>
  <si>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marianamaurel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</si>
  <si>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cfecgc_a_dds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</si>
  <si>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julienwzk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</si>
  <si>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sebastnoel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</si>
  <si>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clavierwrkspace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</si>
  <si>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itsme_leclerc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</si>
  <si>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alexandreschw88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</si>
  <si>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fanaaviationmag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</si>
  <si>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f1mij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</si>
  <si>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gifasofficiel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</si>
  <si>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thalassa2008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</si>
  <si>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marine_binet
The #AboardTheRafale application
aims to raise understanding of
the principles of aircraft flight.
After the explanatory phases, take
yourselves the controls of the
#Rafale of #DassaultAviation Fully
compatible with Oculus Rift virtual
reality headsets. https://t.co/O9VlwYylXA
https://t.co/CyE1yaeNsj</t>
  </si>
  <si>
    <t>hernanfavier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</si>
  <si>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cochesebastien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</si>
  <si>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asianskygroup
@Dassault_OnAir Senior VP in charge
of customer service and the service
center network spoke with ASG about
the increased need for MROs &amp;amp;
the company's recent #acquisitions
https://t.co/XZqu5WPVRl #FalconJets
#aircraftmaintenance #MRO #AsianSkyMedia
#DassaultAviation https://t.co/HLK40bV5gP</t>
  </si>
  <si>
    <t>lutessia_ia
$AM #DASSAULTAVIATION - Journalier:
On distingue une tendance haussière
sur DASSAULT AVIATION aussi bien
sur le fond qu'à court terme. On
pourrait envisager un achat tant
que le cours... https://t.co/LHNrT8G6Uy</t>
  </si>
  <si>
    <t>centralcharts
$AM #DASSAULTAVIATION - Journalier:
@Dassault_OnAir On distingue une
tendance haussière sur DASSAULT
AVIATION aussi bien sur le fond
qu'à court terme. On pourrait envisager
un achat tant que le cours se maintient
au-dessus de 1 234.7 EUR. Chaque
cassure… https://t.co/GLQVQKFhOc</t>
  </si>
  <si>
    <t>murielledumas88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</si>
  <si>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vincedoumas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</si>
  <si>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romainhugault
L'excellence des ailes Françaises
#DassaultAviation ! Merci @Stephane_Fort
https://t.co/pNupqvwZkR</t>
  </si>
  <si>
    <t>stephane_fort
_xD83C__xDDEB__xD83C__xDDF7_France, Bretagne. Meeting Aérien
De Morlaix(LFRU) 28 &amp;amp; 29 Sept
2019. Des Rafale et Des Ailes.
Les 100 ans de la Flottille 11F.
6- #Avgeek @MarineNationale @ChasseEmbarquee
#ChasseEmbarquee #MarineNationale
#aviationphotography #planespotting
#DassaultAviation https://t.co/Bo6CsPyMc7</t>
  </si>
  <si>
    <t>khgcjgmzjdb1njg
L'excellence des ailes Françaises
#DassaultAviation ! Merci @Stephane_Fort
https://t.co/pNupqvwZkR</t>
  </si>
  <si>
    <t>planesoflegend
_xD83C__xDDEB__xD83C__xDDF7_France, Bretagne. Meeting Aérien
De Morlaix(LFRU) 28 &amp;amp; 29 Sept
2019. Des Rafale et Des Ailes.
Les 100 ans de la Flottille 11F.
6- #Avgeek @MarineNationale @ChasseEmbarquee
#ChasseEmbarquee #MarineNationale
#aviationphotography #planespotting
#DassaultAviation https://t.co/Bo6CsPyMc7</t>
  </si>
  <si>
    <t xml:space="preserve">chasseembarquee
</t>
  </si>
  <si>
    <t xml:space="preserve">marinenationale
</t>
  </si>
  <si>
    <t>delta_reflex
Il était une fois un 10 novembre.
#aviation #aviationphotography
#planespotting #AvGeek _xD83C__xDDEB__xD83C__xDDF7_ @Armee_de_lair
#armeedelair #FrenchAirForce #DassaultAviation
@Dassault_OnAir #Mirage2000 #CeJourLà
#OnThisDay https://t.co/ugdE3KNEWj</t>
  </si>
  <si>
    <t xml:space="preserve">armee_de_lair
</t>
  </si>
  <si>
    <t>planespotiscool
Il était une fois un 10 novembre.
#aviation #aviationphotography
#planespotting #AvGeek _xD83C__xDDEB__xD83C__xDDF7_ @Armee_de_lair
#armeedelair #FrenchAirForce #DassaultAviation
@Dassault_OnAir #Mirage2000 #CeJourLà
#OnThisDay https://t.co/ugdE3KNEWj</t>
  </si>
  <si>
    <t>hydra_66
_xD83C__xDDEB__xD83C__xDDF7_France, Bretagne. Meeting Aérien
De Morlaix(LFRU) 28 &amp;amp; 29 Sept
2019. Des Rafale et Des Ailes.
Les 100 ans de la Flottille 11F.
6- #Avgeek @MarineNationale @ChasseEmbarquee
#ChasseEmbarquee #MarineNationale
#aviationphotography #planespotting
#DassaultAviation https://t.co/Bo6CsPyMc7</t>
  </si>
  <si>
    <t>raymondbt76
_xD83C__xDDEB__xD83C__xDDF7_France, Bretagne. Meeting Aérien
De Morlaix(LFRU) 28 &amp;amp; 29 Sept
2019. Des Rafale et Des Ailes.
Les 100 ans de la Flottille 11F.
6- #Avgeek @MarineNationale @ChasseEmbarquee
#ChasseEmbarquee #MarineNationale
#aviationphotography #planespotting
#DassaultAviation https://t.co/Bo6CsPyMc7</t>
  </si>
  <si>
    <t>game_o_matic
Aboard The Rafale : Dassault vous
embarque à bord d'un Rafale pour
une expérience en réalité virtuelle
_xD83D__xDC49_ https://t.co/NobuVNssUa ✈️ Par
@Mugen0584 #AboardTheRafale #DassaultAviation
#rafale #VR #VirtualReality #simulation
#flightsimulator #jeuxvideos #gaming
@Dassault_OnAir</t>
  </si>
  <si>
    <t xml:space="preserve">mugen0584
</t>
  </si>
  <si>
    <t>chapsdom
L'application #AboardTheRafale
vous propose de mieux comprendre
les principes de vol d’un avion.
Après les phases explicatives,
prenez vous-mêmes les commandes
du #Rafale de #DassaultAviation
! Compatible avec les casques de
réalité virtuelle Oculus Rift.
https://t.co/I8F6gukLep https://t.co/MEgzaGspb9</t>
  </si>
  <si>
    <t>thedailypioneer
#SupremeCourt : The Supreme Court
is scheduled to pronounce on Thursday
its verdict on petitions seeking
a review of its judgement giving
a clean chit to the Modi government
in the Rafale fighter jet deal.
#Rafale #RafaleJetDeal #DassaultAviation
#BJP https://t.co/XfVyhQ7JpJ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</si>
  <si>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</si>
  <si>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</si>
  <si>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</si>
  <si>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</si>
  <si>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</si>
  <si>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</si>
  <si>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</si>
  <si>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</si>
  <si>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</si>
  <si>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</si>
  <si>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</si>
  <si>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</si>
  <si>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</si>
  <si>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</si>
  <si>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</si>
  <si>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</si>
  <si>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</si>
  <si>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</si>
  <si>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</si>
  <si>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</si>
  <si>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</si>
  <si>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</si>
  <si>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</si>
  <si>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</si>
  <si>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</si>
  <si>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</si>
  <si>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</si>
  <si>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</si>
  <si>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</si>
  <si>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</si>
  <si>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</si>
  <si>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</si>
  <si>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</si>
  <si>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</si>
  <si>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</si>
  <si>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</si>
  <si>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</si>
  <si>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</si>
  <si>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</si>
  <si>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</si>
  <si>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</si>
  <si>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</si>
  <si>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</si>
  <si>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</si>
  <si>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</si>
  <si>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</si>
  <si>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</si>
  <si>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</si>
  <si>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</si>
  <si>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</si>
  <si>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</si>
  <si>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</si>
  <si>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</si>
  <si>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</si>
  <si>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</si>
  <si>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</si>
  <si>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</si>
  <si>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</si>
  <si>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</si>
  <si>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</si>
  <si>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</si>
  <si>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</si>
  <si>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</si>
  <si>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</si>
  <si>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</si>
  <si>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</si>
  <si>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</si>
  <si>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</si>
  <si>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</si>
  <si>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</si>
  <si>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https://www.dassault-aviation.com/en/group/press/press-kits/aboard-the-rafale-dassault-aviations-new-fun-and-educational-application/ https://www.dassault-aviation.com/fr/groupe/presse/press-kits/aboard-the-rafale-la-nouvelle-application-ludo-pedagogique-de-dassault-aviation/ https://www.centralcharts.com/fr/1676-dassault-aviation/analysis/73782-dassault-aviation-daily?utm_source=dlvr.it&amp;utm_medium=twitter https://www.asianskymedia.com/interviews/2019/10/22/expanding-support</t>
  </si>
  <si>
    <t>https://www.instagram.com/p/B4eZ2PiKu1Z/?igshid=sx4sfcdxmsuw https://www.centralcharts.com/en/1676-dassault-aviation/analysis/72830-dassault-aviation-daily https://www.centralcharts.com/en/1676-dassault-aviation/analysis/72830-dassault-aviation-daily?utm_source=dlvr.it&amp;utm_medium=twitter https://www.centralcharts.com/fr/1676-dassault-aviation/analysis/73782-dassault-aviation-journalier https://www.dailypioneer.com/2019/top-stories/sc-to-pronounce-verdict-on-pleas-seeking-rafale-judgment-review-on-thursday.html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</si>
  <si>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</si>
  <si>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</si>
  <si>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</si>
  <si>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</si>
  <si>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</si>
  <si>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</si>
  <si>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</si>
  <si>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</si>
  <si>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dassault-aviation.com centralcharts.com asianskymedia.com</t>
  </si>
  <si>
    <t>centralcharts.com instagram.com dailypioneer.com</t>
  </si>
  <si>
    <t>Top Hashtags in Tweet in Entire Graph</t>
  </si>
  <si>
    <t>rafale</t>
  </si>
  <si>
    <t>aviation</t>
  </si>
  <si>
    <t>aviationphotography</t>
  </si>
  <si>
    <t>planespotting</t>
  </si>
  <si>
    <t>avgeek</t>
  </si>
  <si>
    <t>armeedelair</t>
  </si>
  <si>
    <t>mirage2000</t>
  </si>
  <si>
    <t>Top Hashtags in Tweet in G1</t>
  </si>
  <si>
    <t>acquisitions</t>
  </si>
  <si>
    <t>falconjets</t>
  </si>
  <si>
    <t>aircraftmaintenance</t>
  </si>
  <si>
    <t>mro</t>
  </si>
  <si>
    <t>asianskymedia</t>
  </si>
  <si>
    <t>Top Hashtags in Tweet in G2</t>
  </si>
  <si>
    <t>Top Hashtags in Tweet in G3</t>
  </si>
  <si>
    <t>mirage</t>
  </si>
  <si>
    <t>aircraft</t>
  </si>
  <si>
    <t>dassault</t>
  </si>
  <si>
    <t>dassaultmirage</t>
  </si>
  <si>
    <t>caza</t>
  </si>
  <si>
    <t>dassaultmirage2000</t>
  </si>
  <si>
    <t>avióncombate</t>
  </si>
  <si>
    <t>Top Hashtags in Tweet in G4</t>
  </si>
  <si>
    <t>frenchairforce</t>
  </si>
  <si>
    <t>cejourlà</t>
  </si>
  <si>
    <t>onthisday</t>
  </si>
  <si>
    <t>Top Hashtags in Tweet in G5</t>
  </si>
  <si>
    <t>modelaircraft</t>
  </si>
  <si>
    <t>dassaultmystere</t>
  </si>
  <si>
    <t>iaf</t>
  </si>
  <si>
    <t>Top Hashtags in Tweet in G6</t>
  </si>
  <si>
    <t>vr</t>
  </si>
  <si>
    <t>virtualreality</t>
  </si>
  <si>
    <t>simulation</t>
  </si>
  <si>
    <t>flightsimulator</t>
  </si>
  <si>
    <t>jeuxvideos</t>
  </si>
  <si>
    <t>gaming</t>
  </si>
  <si>
    <t>Top Hashtags in Tweet</t>
  </si>
  <si>
    <t>aboardtherafale dassaultaviation rafale acquisitions falconjets aircraftmaintenance mro asianskymedia</t>
  </si>
  <si>
    <t>dassaultaviation avgeek chasseembarquee marinenationale aviationphotography planespotting aboardtherafale</t>
  </si>
  <si>
    <t>dassaultaviation sogitec mirage aircraft mirage2000 dassault dassaultmirage caza dassaultmirage2000 avióncombate</t>
  </si>
  <si>
    <t>Top Words in Tweet in Entire Graph</t>
  </si>
  <si>
    <t>Words in Sentiment List#1: Positive</t>
  </si>
  <si>
    <t>Words in Sentiment List#2: Negative</t>
  </si>
  <si>
    <t>Words in Sentiment List#3: Angry/Violent</t>
  </si>
  <si>
    <t>Non-categorized Words</t>
  </si>
  <si>
    <t>Total Words</t>
  </si>
  <si>
    <t>les</t>
  </si>
  <si>
    <t>#dassaultaviation</t>
  </si>
  <si>
    <t>#rafale</t>
  </si>
  <si>
    <t>#aboardtherafale</t>
  </si>
  <si>
    <t>phases</t>
  </si>
  <si>
    <t>Top Words in Tweet in G1</t>
  </si>
  <si>
    <t>compatible</t>
  </si>
  <si>
    <t>oculus</t>
  </si>
  <si>
    <t>rift</t>
  </si>
  <si>
    <t>vous</t>
  </si>
  <si>
    <t>application</t>
  </si>
  <si>
    <t>Top Words in Tweet in G2</t>
  </si>
  <si>
    <t>des</t>
  </si>
  <si>
    <t>ailes</t>
  </si>
  <si>
    <t>bretagne</t>
  </si>
  <si>
    <t>meeting</t>
  </si>
  <si>
    <t>aérien</t>
  </si>
  <si>
    <t>morlaix</t>
  </si>
  <si>
    <t>lfru</t>
  </si>
  <si>
    <t>28</t>
  </si>
  <si>
    <t>Top Words in Tweet in G3</t>
  </si>
  <si>
    <t>bullish</t>
  </si>
  <si>
    <t>long</t>
  </si>
  <si>
    <t>daily</t>
  </si>
  <si>
    <t>elements</t>
  </si>
  <si>
    <t>being</t>
  </si>
  <si>
    <t>possible</t>
  </si>
  <si>
    <t>traders</t>
  </si>
  <si>
    <t>Top Words in Tweet in G4</t>
  </si>
  <si>
    <t>#aviationphotography</t>
  </si>
  <si>
    <t>#planespotting</t>
  </si>
  <si>
    <t>#avgeek</t>
  </si>
  <si>
    <t>il</t>
  </si>
  <si>
    <t>était</t>
  </si>
  <si>
    <t>une</t>
  </si>
  <si>
    <t>fois</t>
  </si>
  <si>
    <t>10</t>
  </si>
  <si>
    <t>novembre</t>
  </si>
  <si>
    <t>Top Words in Tweet in G5</t>
  </si>
  <si>
    <t>grandad</t>
  </si>
  <si>
    <t>mystere</t>
  </si>
  <si>
    <t>iv</t>
  </si>
  <si>
    <t>#miragemonday</t>
  </si>
  <si>
    <t>little</t>
  </si>
  <si>
    <t>construction</t>
  </si>
  <si>
    <t>project</t>
  </si>
  <si>
    <t>winter</t>
  </si>
  <si>
    <t>Top Words in Tweet in G6</t>
  </si>
  <si>
    <t>Top Words in Tweet</t>
  </si>
  <si>
    <t>les #dassaultaviation #aboardtherafale phases #rafale compatible oculus rift vous application</t>
  </si>
  <si>
    <t>des #dassaultaviation ailes france bretagne meeting aérien morlaix lfru 28</t>
  </si>
  <si>
    <t>#dassaultaviation bullish long dassault aviation daily elements being possible traders</t>
  </si>
  <si>
    <t>#aviationphotography #planespotting #avgeek #dassaultaviation il était une fois 10 novembre</t>
  </si>
  <si>
    <t>grandad mirage dassault mystere iv #miragemonday little construction project winter</t>
  </si>
  <si>
    <t>Top Word Pairs in Tweet in Entire Graph</t>
  </si>
  <si>
    <t>#rafale,#dassaultaviation</t>
  </si>
  <si>
    <t>oculus,rift</t>
  </si>
  <si>
    <t>#aboardtherafale,application</t>
  </si>
  <si>
    <t>application,aims</t>
  </si>
  <si>
    <t>aims,raise</t>
  </si>
  <si>
    <t>raise,understanding</t>
  </si>
  <si>
    <t>understanding,principles</t>
  </si>
  <si>
    <t>principles,aircraft</t>
  </si>
  <si>
    <t>aircraft,flight</t>
  </si>
  <si>
    <t>flight,explanatory</t>
  </si>
  <si>
    <t>Top Word Pairs in Tweet in G1</t>
  </si>
  <si>
    <t>Top Word Pairs in Tweet in G2</t>
  </si>
  <si>
    <t>des,ailes</t>
  </si>
  <si>
    <t>france,bretagne</t>
  </si>
  <si>
    <t>bretagne,meeting</t>
  </si>
  <si>
    <t>meeting,aérien</t>
  </si>
  <si>
    <t>aérien,morlaix</t>
  </si>
  <si>
    <t>morlaix,lfru</t>
  </si>
  <si>
    <t>lfru,28</t>
  </si>
  <si>
    <t>28,29</t>
  </si>
  <si>
    <t>29,sept</t>
  </si>
  <si>
    <t>sept,2019</t>
  </si>
  <si>
    <t>Top Word Pairs in Tweet in G3</t>
  </si>
  <si>
    <t>dassault,aviation</t>
  </si>
  <si>
    <t>#dassaultaviation,daily</t>
  </si>
  <si>
    <t>daily,elements</t>
  </si>
  <si>
    <t>elements,being</t>
  </si>
  <si>
    <t>being,bullish</t>
  </si>
  <si>
    <t>bullish,possible</t>
  </si>
  <si>
    <t>possible,traders</t>
  </si>
  <si>
    <t>traders,trade</t>
  </si>
  <si>
    <t>trade,long</t>
  </si>
  <si>
    <t>long,positions</t>
  </si>
  <si>
    <t>Top Word Pairs in Tweet in G4</t>
  </si>
  <si>
    <t>#aviationphotography,#planespotting</t>
  </si>
  <si>
    <t>il,était</t>
  </si>
  <si>
    <t>était,une</t>
  </si>
  <si>
    <t>une,fois</t>
  </si>
  <si>
    <t>fois,10</t>
  </si>
  <si>
    <t>10,novembre</t>
  </si>
  <si>
    <t>novembre,#aviation</t>
  </si>
  <si>
    <t>#aviation,#aviationphotography</t>
  </si>
  <si>
    <t>#planespotting,#avgeek</t>
  </si>
  <si>
    <t>#avgeek,armee_de_lair</t>
  </si>
  <si>
    <t>Top Word Pairs in Tweet in G5</t>
  </si>
  <si>
    <t>grandad,mirage</t>
  </si>
  <si>
    <t>mirage,dassault</t>
  </si>
  <si>
    <t>dassault,mystere</t>
  </si>
  <si>
    <t>mystere,iv</t>
  </si>
  <si>
    <t>iv,#miragemonday</t>
  </si>
  <si>
    <t>#miragemonday,little</t>
  </si>
  <si>
    <t>little,construction</t>
  </si>
  <si>
    <t>construction,project</t>
  </si>
  <si>
    <t>project,winter</t>
  </si>
  <si>
    <t>winter,#aviation</t>
  </si>
  <si>
    <t>Top Word Pairs in Tweet in G6</t>
  </si>
  <si>
    <t>Top Word Pairs in Tweet</t>
  </si>
  <si>
    <t>#rafale,#dassaultaviation  oculus,rift  #aboardtherafale,application  application,aims  aims,raise  raise,understanding  understanding,principles  principles,aircraft  aircraft,flight  flight,explanatory</t>
  </si>
  <si>
    <t>des,ailes  france,bretagne  bretagne,meeting  meeting,aérien  aérien,morlaix  morlaix,lfru  lfru,28  28,29  29,sept  sept,2019</t>
  </si>
  <si>
    <t>dassault,aviation  #dassaultaviation,daily  daily,elements  elements,being  being,bullish  bullish,possible  possible,traders  traders,trade  trade,long  long,positions</t>
  </si>
  <si>
    <t>#aviationphotography,#planespotting  il,était  était,une  une,fois  fois,10  10,novembre  novembre,#aviation  #aviation,#aviationphotography  #planespotting,#avgeek  #avgeek,armee_de_lair</t>
  </si>
  <si>
    <t>grandad,mirage  mirage,dassault  dassault,mystere  mystere,iv  iv,#miragemonday  #miragemonday,little  little,construction  construction,project  project,winter  winter,#aviation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</si>
  <si>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</si>
  <si>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</si>
  <si>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</si>
  <si>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</si>
  <si>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</si>
  <si>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</si>
  <si>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</si>
  <si>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</si>
  <si>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</si>
  <si>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</si>
  <si>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</si>
  <si>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</si>
  <si>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</si>
  <si>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</si>
  <si>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</si>
  <si>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</si>
  <si>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marinenationale chasseembarquee stephane_fort</t>
  </si>
  <si>
    <t>armee_de_lair dassault_onair marinenationale chasseembarquee</t>
  </si>
  <si>
    <t>mugen0584 dassault_onair</t>
  </si>
  <si>
    <t>Top Tweeters in Entire Graph</t>
  </si>
  <si>
    <t>Top Tweeters in G1</t>
  </si>
  <si>
    <t>Top Tweeters in G2</t>
  </si>
  <si>
    <t>Top Tweeters in G3</t>
  </si>
  <si>
    <t>Top Tweeters in G4</t>
  </si>
  <si>
    <t>Top Tweeters in G5</t>
  </si>
  <si>
    <t>Top Tweeters in G6</t>
  </si>
  <si>
    <t>Top Tweeters</t>
  </si>
  <si>
    <t>thalassa2008 itsme_leclerc f1mij jeantonnerot centralcharts marine_binet hernanfavier clavierwrkspace charlesprats phantom_rafale</t>
  </si>
  <si>
    <t>hydra_66 stephane_fort marinenationale planesoflegend raymondbt76 chasseembarquee romainhugault khgcjgmzjdb1njg</t>
  </si>
  <si>
    <t>thedailypioneer icemanf13 centralchartsen lutessia_ia londinia_ia sogitec</t>
  </si>
  <si>
    <t>planespotiscool armee_de_lair delta_reflex</t>
  </si>
  <si>
    <t>sastaghafoora anshumig thelanjampod</t>
  </si>
  <si>
    <t>game_o_matic mugen0584</t>
  </si>
  <si>
    <t>Top URLs in Tweet by Count</t>
  </si>
  <si>
    <t>https://www.dassault-aviation.com/en/group/press/press-kits/aboard-the-rafale-dassault-aviations-new-fun-and-educational-application/ https://www.dassault-aviation.com/fr/groupe/presse/press-kits/aboard-the-rafale-la-nouvelle-application-ludo-pedagogique-de-dassault-aviation/</t>
  </si>
  <si>
    <t>Top URLs in Tweet by Salience</t>
  </si>
  <si>
    <t>Top Domains in Tweet by Count</t>
  </si>
  <si>
    <t>Top Domains in Tweet by Salience</t>
  </si>
  <si>
    <t>Top Hashtags in Tweet by Count</t>
  </si>
  <si>
    <t>mirage aircraft mirage2000 dassault dassaultmirage caza dassaultmirage2000 avióncombate cazapolivalente avión</t>
  </si>
  <si>
    <t>sogitec dassaultaviation afsim</t>
  </si>
  <si>
    <t>Top Hashtags in Tweet by Salience</t>
  </si>
  <si>
    <t>Top Words in Tweet by Count</t>
  </si>
  <si>
    <t>#mirage #aircraft #mirage2000 #dassault #dassaultmirage #caza #dassaultmirage2000 #avióncombate #cazapolivalente #avión</t>
  </si>
  <si>
    <t>daily elements being bullish possible traders trade long positions time</t>
  </si>
  <si>
    <t>bullish long daily elements being possible traders trade positions time</t>
  </si>
  <si>
    <t>#sogitec simulation 2019 une société du groupe partenaire des tutoriels</t>
  </si>
  <si>
    <t>de les vous l'application #aboardtherafale propose mieux comprendre principes vol</t>
  </si>
  <si>
    <t>de les #aboardtherafale phases #rafale compatible oculus rift vous application</t>
  </si>
  <si>
    <t>#aboardtherafale application aims raise understanding principles aircraft flight explanatory phases</t>
  </si>
  <si>
    <t>de les #aboardtherafale vous phases #rafale compatible oculus rift l'application</t>
  </si>
  <si>
    <t>service dassault_onair senior vp charge customer center network spoke asg</t>
  </si>
  <si>
    <t>sur le journalier distingue une tendance haussière dassault aviation aussi</t>
  </si>
  <si>
    <t>sur le journalier dassault_onair distingue une tendance haussière dassault aviation</t>
  </si>
  <si>
    <t>l'excellence des ailes françaises merci stephane_fort</t>
  </si>
  <si>
    <t>de des france bretagne meeting aérien morlaix lfru 28 29</t>
  </si>
  <si>
    <t>il était une fois un 10 novembre #aviation #aviationphotography #planespotting</t>
  </si>
  <si>
    <t>#aviationphotography #planespotting #avgeek de des il était une fois un</t>
  </si>
  <si>
    <t>rafale aboard dassault vous embarque à bord d'un pour une</t>
  </si>
  <si>
    <t>#supremecourt supreme court scheduled pronounce thursday verdict petitions seeking review</t>
  </si>
  <si>
    <t>Top Words in Tweet by Salience</t>
  </si>
  <si>
    <t>de les vous application aims raise understanding principles aircraft flight</t>
  </si>
  <si>
    <t>de les vous l'application propose mieux comprendre principes vol d</t>
  </si>
  <si>
    <t>de des il était une fois un 10 novembre #aviation</t>
  </si>
  <si>
    <t>Top Word Pairs in Tweet by Count</t>
  </si>
  <si>
    <t>#mirage,#aircraft  #aircraft,#mirage2000  #mirage2000,#dassault  #dassault,#dassaultmirage  #dassaultmirage,#caza  #caza,#dassaultmirage2000  #dassaultmirage2000,#avióncombate  #avióncombate,#cazapolivalente  #cazapolivalente,#avión  #avión,#dassaultaviation</t>
  </si>
  <si>
    <t>#dassaultaviation,daily  daily,elements  elements,being  being,bullish  bullish,possible  possible,traders  traders,trade  trade,long  long,positions  positions,time</t>
  </si>
  <si>
    <t>#sogitec,une  une,société  société,du  du,groupe  groupe,#dassaultaviation  #dassaultaviation,partenaire  partenaire,des  des,tutoriels  tutoriels,de  de,la</t>
  </si>
  <si>
    <t>l'application,#aboardtherafale  #aboardtherafale,vous  vous,propose  propose,de  de,mieux  mieux,comprendre  comprendre,les  les,principes  principes,de  de,vol</t>
  </si>
  <si>
    <t>oculus,rift  #aboardtherafale,application  application,aims  aims,raise  raise,understanding  understanding,principles  principles,aircraft  aircraft,flight  flight,explanatory  explanatory,phases</t>
  </si>
  <si>
    <t>#aboardtherafale,application  application,aims  aims,raise  raise,understanding  understanding,principles  principles,aircraft  aircraft,flight  flight,explanatory  explanatory,phases  phases,take</t>
  </si>
  <si>
    <t>oculus,rift  l'application,#aboardtherafale  #aboardtherafale,vous  vous,propose  propose,de  de,mieux  mieux,comprendre  comprendre,les  les,principes  principes,de</t>
  </si>
  <si>
    <t>dassault_onair,senior  senior,vp  vp,charge  charge,customer  customer,service  service,service  service,center  center,network  network,spoke  spoke,asg</t>
  </si>
  <si>
    <t>#dassaultaviation,journalier  journalier,distingue  distingue,une  une,tendance  tendance,haussière  haussière,sur  sur,dassault  dassault,aviation  aviation,aussi  aussi,bien</t>
  </si>
  <si>
    <t>#dassaultaviation,journalier  journalier,dassault_onair  dassault_onair,distingue  distingue,une  une,tendance  tendance,haussière  haussière,sur  sur,dassault  dassault,aviation  aviation,aussi</t>
  </si>
  <si>
    <t>l'excellence,des  des,ailes  ailes,françaises  françaises,#dassaultaviation  #dassaultaviation,merci  merci,stephane_fort</t>
  </si>
  <si>
    <t>france,bretagne  bretagne,meeting  meeting,aérien  aérien,de  de,morlaix  morlaix,lfru  lfru,28  28,29  29,sept  sept,2019</t>
  </si>
  <si>
    <t>il,était  était,une  une,fois  fois,un  un,10  10,novembre  novembre,#aviation  #aviation,#aviationphotography  #aviationphotography,#planespotting  #planespotting,#avgeek</t>
  </si>
  <si>
    <t>#aviationphotography,#planespotting  il,était  était,une  une,fois  fois,un  un,10  10,novembre  novembre,#aviation  #aviation,#aviationphotography  #planespotting,#avgeek</t>
  </si>
  <si>
    <t>aboard,rafale  rafale,dassault  dassault,vous  vous,embarque  embarque,à  à,bord  bord,d'un  d'un,rafale  rafale,pour  pour,une</t>
  </si>
  <si>
    <t>#supremecourt,supreme  supreme,court  court,scheduled  scheduled,pronounce  pronounce,thursday  thursday,verdict  verdict,petitions  petitions,seeking  seeking,review  review,judgement</t>
  </si>
  <si>
    <t>Top Word Pairs in Tweet by Salience</t>
  </si>
  <si>
    <t>il,était  était,une  une,fois  fois,un  un,10  10,novembre  novembre,#aviation  #aviation,#aviationphotography  #planespotting,#avgeek  #avgeek,armee_de_lair</t>
  </si>
  <si>
    <t>Word</t>
  </si>
  <si>
    <t>aims</t>
  </si>
  <si>
    <t>raise</t>
  </si>
  <si>
    <t>understanding</t>
  </si>
  <si>
    <t>principles</t>
  </si>
  <si>
    <t>flight</t>
  </si>
  <si>
    <t>explanatory</t>
  </si>
  <si>
    <t>take</t>
  </si>
  <si>
    <t>yourselves</t>
  </si>
  <si>
    <t>controls</t>
  </si>
  <si>
    <t>fully</t>
  </si>
  <si>
    <t>virtual</t>
  </si>
  <si>
    <t>reality</t>
  </si>
  <si>
    <t>headsets</t>
  </si>
  <si>
    <t>réalité</t>
  </si>
  <si>
    <t>virtuelle</t>
  </si>
  <si>
    <t>l'application</t>
  </si>
  <si>
    <t>propose</t>
  </si>
  <si>
    <t>mieux</t>
  </si>
  <si>
    <t>comprendre</t>
  </si>
  <si>
    <t>principes</t>
  </si>
  <si>
    <t>vol</t>
  </si>
  <si>
    <t>d</t>
  </si>
  <si>
    <t>avion</t>
  </si>
  <si>
    <t>après</t>
  </si>
  <si>
    <t>explicatives</t>
  </si>
  <si>
    <t>prenez</t>
  </si>
  <si>
    <t>mêmes</t>
  </si>
  <si>
    <t>commandes</t>
  </si>
  <si>
    <t>avec</t>
  </si>
  <si>
    <t>casques</t>
  </si>
  <si>
    <t>2019</t>
  </si>
  <si>
    <t>29</t>
  </si>
  <si>
    <t>sept</t>
  </si>
  <si>
    <t>et</t>
  </si>
  <si>
    <t>100</t>
  </si>
  <si>
    <t>ans</t>
  </si>
  <si>
    <t>flottille</t>
  </si>
  <si>
    <t>11f</t>
  </si>
  <si>
    <t>6</t>
  </si>
  <si>
    <t>#chasseembarquee</t>
  </si>
  <si>
    <t>#marinenationale</t>
  </si>
  <si>
    <t>#aviation</t>
  </si>
  <si>
    <t>#armeedelair</t>
  </si>
  <si>
    <t>sur</t>
  </si>
  <si>
    <t>court</t>
  </si>
  <si>
    <t>#mirage2000</t>
  </si>
  <si>
    <t>#dassault</t>
  </si>
  <si>
    <t>#frenchairforce</t>
  </si>
  <si>
    <t>#cejourlà</t>
  </si>
  <si>
    <t>#onthisday</t>
  </si>
  <si>
    <t>l'excellence</t>
  </si>
  <si>
    <t>françaises</t>
  </si>
  <si>
    <t>merci</t>
  </si>
  <si>
    <t>journalier</t>
  </si>
  <si>
    <t>distingue</t>
  </si>
  <si>
    <t>tendance</t>
  </si>
  <si>
    <t>haussière</t>
  </si>
  <si>
    <t>aussi</t>
  </si>
  <si>
    <t>fond</t>
  </si>
  <si>
    <t>qu'à</t>
  </si>
  <si>
    <t>terme</t>
  </si>
  <si>
    <t>pourrait</t>
  </si>
  <si>
    <t>envisager</t>
  </si>
  <si>
    <t>achat</t>
  </si>
  <si>
    <t>tant</t>
  </si>
  <si>
    <t>cours</t>
  </si>
  <si>
    <t>1</t>
  </si>
  <si>
    <t>234</t>
  </si>
  <si>
    <t>7</t>
  </si>
  <si>
    <t>eur</t>
  </si>
  <si>
    <t>service</t>
  </si>
  <si>
    <t>#sogitec</t>
  </si>
  <si>
    <t>#modelaircraft</t>
  </si>
  <si>
    <t>#dassaultmystere</t>
  </si>
  <si>
    <t>#iaf</t>
  </si>
  <si>
    <t>trade</t>
  </si>
  <si>
    <t>positions</t>
  </si>
  <si>
    <t>time</t>
  </si>
  <si>
    <t>purchase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</si>
  <si>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</si>
  <si>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</si>
  <si>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</si>
  <si>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</si>
  <si>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</si>
  <si>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</si>
  <si>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</si>
  <si>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</si>
  <si>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</si>
  <si>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</si>
  <si>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</si>
  <si>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</si>
  <si>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</si>
  <si>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</si>
  <si>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</si>
  <si>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</si>
  <si>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</si>
  <si>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</si>
  <si>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</si>
  <si>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</si>
  <si>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</si>
  <si>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</si>
  <si>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</si>
  <si>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</si>
  <si>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</si>
  <si>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</si>
  <si>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</si>
  <si>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</si>
  <si>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</si>
  <si>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</si>
  <si>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</si>
  <si>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</si>
  <si>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</si>
  <si>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</si>
  <si>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</si>
  <si>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</si>
  <si>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</si>
  <si>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</si>
  <si>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</si>
  <si>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</si>
  <si>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</si>
  <si>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</si>
  <si>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</si>
  <si>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</si>
  <si>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</si>
  <si>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</si>
  <si>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</si>
  <si>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</si>
  <si>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</si>
  <si>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</si>
  <si>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</si>
  <si>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</si>
  <si>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</si>
  <si>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</si>
  <si>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</si>
  <si>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</si>
  <si>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</si>
  <si>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</si>
  <si>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</si>
  <si>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</si>
  <si>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</si>
  <si>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les #dassaultaviation #aboardtherafale phases #rafale compatible oculus rift vous application</t>
  </si>
  <si>
    <t>G2: des #dassaultaviation ailes france bretagne meeting aérien morlaix lfru 28</t>
  </si>
  <si>
    <t>G3: #dassaultaviation bullish long dassault aviation daily elements being possible traders</t>
  </si>
  <si>
    <t>G4: #aviationphotography #planespotting #avgeek #dassaultaviation il était une fois 10 novembre</t>
  </si>
  <si>
    <t>G5: grandad mirage dassault mystere iv #miragemonday little construction project winter</t>
  </si>
  <si>
    <t>G6: rafale</t>
  </si>
  <si>
    <t>Autofill Workbook Results</t>
  </si>
  <si>
    <t>Edge Weight▓1▓2▓0▓True▓Green▓Red▓▓Edge Weight▓1▓1▓0▓3▓10▓False▓Edge Weight▓1▓2▓0▓32▓6▓False▓▓0▓0▓0▓True▓Black▓Black▓▓Followers▓1▓19147▓0▓162▓1000▓False▓Followers▓1▓131302▓0▓100▓70▓False▓▓0▓0▓0▓0▓0▓False▓▓0▓0▓0▓0▓0▓False</t>
  </si>
  <si>
    <t>Subgraph</t>
  </si>
  <si>
    <t>GraphSource░TwitterSearch▓GraphTerm░#DassaultAviation▓ImportDescription░The graph represents a network of 50 Twitter users whose recent tweets contained "#DassaultAviation", or who were replied to or mentioned in those tweets, taken from a data set limited to a maximum of 18,000 tweets.  The network was obtained from Twitter on Wednesday, 13 November 2019 at 08:01 UTC.
The tweets in the network were tweeted over the 8-day, 10-hour, 48-minute period from Monday, 04 November 2019 at 20:25 UTC to Wednesday, 13 November 2019 at 07:14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</si>
</sst>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015849"/>
        <c:axId val="59033778"/>
      </c:barChart>
      <c:catAx>
        <c:axId val="140158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33778"/>
        <c:crosses val="autoZero"/>
        <c:auto val="1"/>
        <c:lblOffset val="100"/>
        <c:noMultiLvlLbl val="0"/>
      </c:catAx>
      <c:valAx>
        <c:axId val="59033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5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541955"/>
        <c:axId val="17006684"/>
      </c:barChart>
      <c:catAx>
        <c:axId val="61541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06684"/>
        <c:crosses val="autoZero"/>
        <c:auto val="1"/>
        <c:lblOffset val="100"/>
        <c:noMultiLvlLbl val="0"/>
      </c:catAx>
      <c:valAx>
        <c:axId val="1700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842429"/>
        <c:axId val="35364134"/>
      </c:barChart>
      <c:catAx>
        <c:axId val="18842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64134"/>
        <c:crosses val="autoZero"/>
        <c:auto val="1"/>
        <c:lblOffset val="100"/>
        <c:noMultiLvlLbl val="0"/>
      </c:catAx>
      <c:valAx>
        <c:axId val="35364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841751"/>
        <c:axId val="45922576"/>
      </c:barChart>
      <c:catAx>
        <c:axId val="498417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922576"/>
        <c:crosses val="autoZero"/>
        <c:auto val="1"/>
        <c:lblOffset val="100"/>
        <c:noMultiLvlLbl val="0"/>
      </c:catAx>
      <c:valAx>
        <c:axId val="45922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4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650001"/>
        <c:axId val="28741146"/>
      </c:barChart>
      <c:catAx>
        <c:axId val="10650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41146"/>
        <c:crosses val="autoZero"/>
        <c:auto val="1"/>
        <c:lblOffset val="100"/>
        <c:noMultiLvlLbl val="0"/>
      </c:catAx>
      <c:valAx>
        <c:axId val="28741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0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343723"/>
        <c:axId val="46331460"/>
      </c:barChart>
      <c:catAx>
        <c:axId val="57343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31460"/>
        <c:crosses val="autoZero"/>
        <c:auto val="1"/>
        <c:lblOffset val="100"/>
        <c:noMultiLvlLbl val="0"/>
      </c:catAx>
      <c:valAx>
        <c:axId val="4633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329957"/>
        <c:axId val="61860750"/>
      </c:barChart>
      <c:catAx>
        <c:axId val="14329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60750"/>
        <c:crosses val="autoZero"/>
        <c:auto val="1"/>
        <c:lblOffset val="100"/>
        <c:noMultiLvlLbl val="0"/>
      </c:catAx>
      <c:valAx>
        <c:axId val="61860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9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875839"/>
        <c:axId val="44664824"/>
      </c:barChart>
      <c:catAx>
        <c:axId val="19875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64824"/>
        <c:crosses val="autoZero"/>
        <c:auto val="1"/>
        <c:lblOffset val="100"/>
        <c:noMultiLvlLbl val="0"/>
      </c:catAx>
      <c:valAx>
        <c:axId val="446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439097"/>
        <c:axId val="61080962"/>
      </c:barChart>
      <c:catAx>
        <c:axId val="66439097"/>
        <c:scaling>
          <c:orientation val="minMax"/>
        </c:scaling>
        <c:axPos val="b"/>
        <c:delete val="1"/>
        <c:majorTickMark val="out"/>
        <c:minorTickMark val="none"/>
        <c:tickLblPos val="none"/>
        <c:crossAx val="61080962"/>
        <c:crosses val="autoZero"/>
        <c:auto val="1"/>
        <c:lblOffset val="100"/>
        <c:noMultiLvlLbl val="0"/>
      </c:catAx>
      <c:valAx>
        <c:axId val="61080962"/>
        <c:scaling>
          <c:orientation val="minMax"/>
        </c:scaling>
        <c:axPos val="l"/>
        <c:delete val="1"/>
        <c:majorTickMark val="out"/>
        <c:minorTickMark val="none"/>
        <c:tickLblPos val="none"/>
        <c:crossAx val="66439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cemanf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ondinia_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entralcharts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helanjampo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nshumi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astaghafoo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ogite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runoastr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assault_onai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hantom_rafa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hatiavbkb"/>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harlesprat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ncentmatte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lightdream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eantonner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ocarde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arianamaure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fecgc_a_dd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ulienwz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ebastnoe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lavierwrkspa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tsme_lecler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lexandreschw8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anaaviationma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1mij"/>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ifasofficie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halassa200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rine_bine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hernanfavi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ochesebasti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sianskygrou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utessia_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entralchar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urielledumas8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vincedouma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omainhugaul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tephane_for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khgcjgmzjdb1nj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lanesoflege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hasseembarque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arinenationa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delta_refle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rmee_de_la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lanespotiscoo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ydra_66"/>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aymondbt76"/>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game_o_mat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ugen058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hapsd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hedailypione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6" totalsRowShown="0" headerRowDxfId="369" dataDxfId="368">
  <autoFilter ref="A2:BN66"/>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1" totalsRowShown="0" headerRowDxfId="205" dataDxfId="204">
  <autoFilter ref="A14:N21"/>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N34" totalsRowShown="0" headerRowDxfId="188" dataDxfId="187">
  <autoFilter ref="A24:N34"/>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N47" totalsRowShown="0" headerRowDxfId="171" dataDxfId="170">
  <autoFilter ref="A37:N47"/>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N60" totalsRowShown="0" headerRowDxfId="154" dataDxfId="153">
  <autoFilter ref="A50:N60"/>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N64" totalsRowShown="0" headerRowDxfId="137" dataDxfId="136">
  <autoFilter ref="A63:N64"/>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N74" totalsRowShown="0" headerRowDxfId="134" dataDxfId="133">
  <autoFilter ref="A67:N74"/>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N87" totalsRowShown="0" headerRowDxfId="103" dataDxfId="102">
  <autoFilter ref="A77:N87"/>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74" totalsRowShown="0" headerRowDxfId="76" dataDxfId="75">
  <autoFilter ref="A1:G27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14" dataDxfId="313">
  <autoFilter ref="A2:BT52"/>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6" totalsRowShown="0" headerRowDxfId="67" dataDxfId="66">
  <autoFilter ref="A1:L276"/>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268" dataDxfId="267">
  <autoFilter ref="A1:C51"/>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4eZ2PiKu1Z/?igshid=sx4sfcdxmsuw" TargetMode="External" /><Relationship Id="rId2" Type="http://schemas.openxmlformats.org/officeDocument/2006/relationships/hyperlink" Target="https://www.centralcharts.com/en/1676-dassault-aviation/analysis/72830-dassault-aviation-daily" TargetMode="External" /><Relationship Id="rId3" Type="http://schemas.openxmlformats.org/officeDocument/2006/relationships/hyperlink" Target="https://www.centralcharts.com/en/1676-dassault-aviation/analysis/72830-dassault-aviation-daily?utm_source=dlvr.it&amp;utm_medium=twitter" TargetMode="External" /><Relationship Id="rId4" Type="http://schemas.openxmlformats.org/officeDocument/2006/relationships/hyperlink" Target="https://www.asianskymedia.com/interviews/2019/10/22/expanding-support" TargetMode="External" /><Relationship Id="rId5" Type="http://schemas.openxmlformats.org/officeDocument/2006/relationships/hyperlink" Target="https://www.centralcharts.com/fr/1676-dassault-aviation/analysis/73782-dassault-aviation-journalier" TargetMode="External" /><Relationship Id="rId6" Type="http://schemas.openxmlformats.org/officeDocument/2006/relationships/hyperlink" Target="https://www.centralcharts.com/fr/1676-dassault-aviation/analysis/73782-dassault-aviation-daily?utm_source=dlvr.it&amp;utm_medium=twitter" TargetMode="External" /><Relationship Id="rId7" Type="http://schemas.openxmlformats.org/officeDocument/2006/relationships/hyperlink" Target="http://bdd.deltareflex.com/cns_affiche.php?image=13863" TargetMode="External" /><Relationship Id="rId8" Type="http://schemas.openxmlformats.org/officeDocument/2006/relationships/hyperlink" Target="http://bdd.deltareflex.com/cns_affiche.php?image=13863" TargetMode="External" /><Relationship Id="rId9" Type="http://schemas.openxmlformats.org/officeDocument/2006/relationships/hyperlink" Target="https://gameo.link/XflNK" TargetMode="External" /><Relationship Id="rId10" Type="http://schemas.openxmlformats.org/officeDocument/2006/relationships/hyperlink" Target="https://gameo.link/XflNK" TargetMode="External" /><Relationship Id="rId11" Type="http://schemas.openxmlformats.org/officeDocument/2006/relationships/hyperlink" Target="https://www.dassault-aviation.com/fr/groupe/presse/press-kits/aboard-the-rafale-la-nouvelle-application-ludo-pedagogique-de-dassault-aviation/" TargetMode="External" /><Relationship Id="rId12" Type="http://schemas.openxmlformats.org/officeDocument/2006/relationships/hyperlink" Target="https://www.dassault-aviation.com/en/group/press/press-kits/aboard-the-rafale-dassault-aviations-new-fun-and-educational-application/" TargetMode="External" /><Relationship Id="rId13" Type="http://schemas.openxmlformats.org/officeDocument/2006/relationships/hyperlink" Target="https://www.dailypioneer.com/2019/top-stories/sc-to-pronounce-verdict-on-pleas-seeking-rafale-judgment-review-on-thursday.html" TargetMode="External" /><Relationship Id="rId14" Type="http://schemas.openxmlformats.org/officeDocument/2006/relationships/hyperlink" Target="https://pbs.twimg.com/media/EIjiyxAWkAIs_Z3.jpg" TargetMode="External" /><Relationship Id="rId15" Type="http://schemas.openxmlformats.org/officeDocument/2006/relationships/hyperlink" Target="https://pbs.twimg.com/media/EIwnzYOXUAEX_RI.jpg" TargetMode="External" /><Relationship Id="rId16" Type="http://schemas.openxmlformats.org/officeDocument/2006/relationships/hyperlink" Target="https://pbs.twimg.com/media/EI1OZymWsAE-Hqk.jpg" TargetMode="External" /><Relationship Id="rId17" Type="http://schemas.openxmlformats.org/officeDocument/2006/relationships/hyperlink" Target="https://pbs.twimg.com/media/DDHsdvKXoAAo1MW.jpg" TargetMode="External" /><Relationship Id="rId18" Type="http://schemas.openxmlformats.org/officeDocument/2006/relationships/hyperlink" Target="https://pbs.twimg.com/media/DDHsdvKXoAAo1MW.jpg" TargetMode="External" /><Relationship Id="rId19" Type="http://schemas.openxmlformats.org/officeDocument/2006/relationships/hyperlink" Target="https://pbs.twimg.com/media/DDHsdvKXoAAo1MW.jpg" TargetMode="External" /><Relationship Id="rId20" Type="http://schemas.openxmlformats.org/officeDocument/2006/relationships/hyperlink" Target="https://pbs.twimg.com/media/EI9Zm9KWoAA-c45.jpg" TargetMode="External" /><Relationship Id="rId21" Type="http://schemas.openxmlformats.org/officeDocument/2006/relationships/hyperlink" Target="https://pbs.twimg.com/media/EI9Zm9KWoAA-c45.jpg" TargetMode="External" /><Relationship Id="rId22" Type="http://schemas.openxmlformats.org/officeDocument/2006/relationships/hyperlink" Target="https://pbs.twimg.com/media/EIxI4maWoAEvwRu.jpg" TargetMode="External" /><Relationship Id="rId23" Type="http://schemas.openxmlformats.org/officeDocument/2006/relationships/hyperlink" Target="https://pbs.twimg.com/media/EIxMIQ7WoAA9e3p.jpg" TargetMode="External" /><Relationship Id="rId24" Type="http://schemas.openxmlformats.org/officeDocument/2006/relationships/hyperlink" Target="http://pbs.twimg.com/profile_images/1172464885843845120/Ais6UqgV_normal.jpg" TargetMode="External" /><Relationship Id="rId25" Type="http://schemas.openxmlformats.org/officeDocument/2006/relationships/hyperlink" Target="http://pbs.twimg.com/profile_images/1140533491534352384/3Gu8u6Wr_normal.png" TargetMode="External" /><Relationship Id="rId26" Type="http://schemas.openxmlformats.org/officeDocument/2006/relationships/hyperlink" Target="http://pbs.twimg.com/profile_images/511620866958848001/D0S5gp2s_normal.png" TargetMode="External" /><Relationship Id="rId27" Type="http://schemas.openxmlformats.org/officeDocument/2006/relationships/hyperlink" Target="https://pbs.twimg.com/media/EIjiyxAWkAIs_Z3.jpg" TargetMode="External" /><Relationship Id="rId28" Type="http://schemas.openxmlformats.org/officeDocument/2006/relationships/hyperlink" Target="http://pbs.twimg.com/profile_images/1190199495230918657/R3Nx_3JC_normal.jpg" TargetMode="External" /><Relationship Id="rId29" Type="http://schemas.openxmlformats.org/officeDocument/2006/relationships/hyperlink" Target="http://pbs.twimg.com/profile_images/1190199495230918657/R3Nx_3JC_normal.jpg" TargetMode="External" /><Relationship Id="rId30" Type="http://schemas.openxmlformats.org/officeDocument/2006/relationships/hyperlink" Target="https://pbs.twimg.com/media/EIwnzYOXUAEX_RI.jpg" TargetMode="External" /><Relationship Id="rId31" Type="http://schemas.openxmlformats.org/officeDocument/2006/relationships/hyperlink" Target="http://pbs.twimg.com/profile_images/1384391317/180779_1768176214982_1556492857_31761246_7636515_n_normal.jpg" TargetMode="External" /><Relationship Id="rId32" Type="http://schemas.openxmlformats.org/officeDocument/2006/relationships/hyperlink" Target="http://pbs.twimg.com/profile_images/1191997297254514690/effqK8xk_normal.png" TargetMode="External" /><Relationship Id="rId33" Type="http://schemas.openxmlformats.org/officeDocument/2006/relationships/hyperlink" Target="http://pbs.twimg.com/profile_images/1180155689127178240/-Ceo30FI_normal.jpg" TargetMode="External" /><Relationship Id="rId34" Type="http://schemas.openxmlformats.org/officeDocument/2006/relationships/hyperlink" Target="http://pbs.twimg.com/profile_images/948311881105756161/DFiL1Nef_normal.jpg" TargetMode="External" /><Relationship Id="rId35" Type="http://schemas.openxmlformats.org/officeDocument/2006/relationships/hyperlink" Target="http://pbs.twimg.com/profile_images/948311881105756161/DFiL1Nef_normal.jpg" TargetMode="External" /><Relationship Id="rId36" Type="http://schemas.openxmlformats.org/officeDocument/2006/relationships/hyperlink" Target="http://pbs.twimg.com/profile_images/695012275892174848/LsnPMpHE_normal.jpg" TargetMode="External" /><Relationship Id="rId37" Type="http://schemas.openxmlformats.org/officeDocument/2006/relationships/hyperlink" Target="http://pbs.twimg.com/profile_images/1342709095/729963eagle_head_normal.jpg" TargetMode="External" /><Relationship Id="rId38" Type="http://schemas.openxmlformats.org/officeDocument/2006/relationships/hyperlink" Target="http://pbs.twimg.com/profile_images/666187327891513344/PiQXv9dk_normal.jpg" TargetMode="External" /><Relationship Id="rId39" Type="http://schemas.openxmlformats.org/officeDocument/2006/relationships/hyperlink" Target="http://pbs.twimg.com/profile_images/1193939503561543682/Up4D4kRv_normal.jpg" TargetMode="External" /><Relationship Id="rId40" Type="http://schemas.openxmlformats.org/officeDocument/2006/relationships/hyperlink" Target="http://pbs.twimg.com/profile_images/1193170493106507777/7W3dC2WH_normal.jpg" TargetMode="External" /><Relationship Id="rId41" Type="http://schemas.openxmlformats.org/officeDocument/2006/relationships/hyperlink" Target="http://pbs.twimg.com/profile_images/973958381009596422/P_V_cTnE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983036591009685504/WG2I5xsQ_normal.jpg" TargetMode="External" /><Relationship Id="rId44" Type="http://schemas.openxmlformats.org/officeDocument/2006/relationships/hyperlink" Target="http://pbs.twimg.com/profile_images/574711215890432000/bCoZ6WUa_normal.jpeg" TargetMode="External" /><Relationship Id="rId45" Type="http://schemas.openxmlformats.org/officeDocument/2006/relationships/hyperlink" Target="http://pbs.twimg.com/profile_images/1062740650934878208/FoHWLft2_normal.jpg" TargetMode="External" /><Relationship Id="rId46" Type="http://schemas.openxmlformats.org/officeDocument/2006/relationships/hyperlink" Target="http://pbs.twimg.com/profile_images/1097254905306378240/jg_cKO0Q_normal.jpg" TargetMode="External" /><Relationship Id="rId47" Type="http://schemas.openxmlformats.org/officeDocument/2006/relationships/hyperlink" Target="http://pbs.twimg.com/profile_images/1132179366895587330/wBJBxrGE_normal.png" TargetMode="External" /><Relationship Id="rId48" Type="http://schemas.openxmlformats.org/officeDocument/2006/relationships/hyperlink" Target="http://pbs.twimg.com/profile_images/522076190085894144/AzHcGdeJ_normal.jpeg" TargetMode="External" /><Relationship Id="rId49" Type="http://schemas.openxmlformats.org/officeDocument/2006/relationships/hyperlink" Target="http://pbs.twimg.com/profile_images/723515976227131392/9gDumz3g_normal.jpg" TargetMode="External" /><Relationship Id="rId50" Type="http://schemas.openxmlformats.org/officeDocument/2006/relationships/hyperlink" Target="http://pbs.twimg.com/profile_images/1158283282393509888/wDS9armp_normal.jpg" TargetMode="External" /><Relationship Id="rId51" Type="http://schemas.openxmlformats.org/officeDocument/2006/relationships/hyperlink" Target="http://pbs.twimg.com/profile_images/1142767560796135425/0zwcPCvh_normal.jpg" TargetMode="External" /><Relationship Id="rId52" Type="http://schemas.openxmlformats.org/officeDocument/2006/relationships/hyperlink" Target="http://pbs.twimg.com/profile_images/721522123467014144/S0QBzqo__normal.jpg" TargetMode="External" /><Relationship Id="rId53" Type="http://schemas.openxmlformats.org/officeDocument/2006/relationships/hyperlink" Target="http://pbs.twimg.com/profile_images/1005440492224548865/LRaFkT99_normal.jpg" TargetMode="External" /><Relationship Id="rId54" Type="http://schemas.openxmlformats.org/officeDocument/2006/relationships/hyperlink" Target="https://pbs.twimg.com/media/EI1OZymWsAE-Hqk.jpg" TargetMode="External" /><Relationship Id="rId55" Type="http://schemas.openxmlformats.org/officeDocument/2006/relationships/hyperlink" Target="http://pbs.twimg.com/profile_images/1140534044687523841/BXlKBmbQ_normal.png" TargetMode="External" /><Relationship Id="rId56" Type="http://schemas.openxmlformats.org/officeDocument/2006/relationships/hyperlink" Target="http://pbs.twimg.com/profile_images/684473844732661766/iOwwFGTg_normal.png" TargetMode="External" /><Relationship Id="rId57" Type="http://schemas.openxmlformats.org/officeDocument/2006/relationships/hyperlink" Target="http://pbs.twimg.com/profile_images/1060994592328294401/0PFdVRYW_normal.jpg" TargetMode="External" /><Relationship Id="rId58" Type="http://schemas.openxmlformats.org/officeDocument/2006/relationships/hyperlink" Target="http://pbs.twimg.com/profile_images/729368597026512896/4dzAoSwf_normal.jpg" TargetMode="External" /><Relationship Id="rId59" Type="http://schemas.openxmlformats.org/officeDocument/2006/relationships/hyperlink" Target="https://pbs.twimg.com/media/DDHsdvKXoAAo1MW.jpg" TargetMode="External" /><Relationship Id="rId60" Type="http://schemas.openxmlformats.org/officeDocument/2006/relationships/hyperlink" Target="https://pbs.twimg.com/media/DDHsdvKXoAAo1MW.jpg" TargetMode="External" /><Relationship Id="rId61" Type="http://schemas.openxmlformats.org/officeDocument/2006/relationships/hyperlink" Target="https://pbs.twimg.com/media/DDHsdvKXoAAo1MW.jpg" TargetMode="External" /><Relationship Id="rId62" Type="http://schemas.openxmlformats.org/officeDocument/2006/relationships/hyperlink" Target="http://pbs.twimg.com/profile_images/1173533614459539456/3PqV9lRs_normal.jpg" TargetMode="External" /><Relationship Id="rId63" Type="http://schemas.openxmlformats.org/officeDocument/2006/relationships/hyperlink" Target="http://pbs.twimg.com/profile_images/1173533614459539456/3PqV9lRs_normal.jpg" TargetMode="External" /><Relationship Id="rId64" Type="http://schemas.openxmlformats.org/officeDocument/2006/relationships/hyperlink" Target="http://pbs.twimg.com/profile_images/1173533614459539456/3PqV9lRs_normal.jpg" TargetMode="External" /><Relationship Id="rId65" Type="http://schemas.openxmlformats.org/officeDocument/2006/relationships/hyperlink" Target="http://pbs.twimg.com/profile_images/1173533614459539456/3PqV9lRs_normal.jpg" TargetMode="External" /><Relationship Id="rId66" Type="http://schemas.openxmlformats.org/officeDocument/2006/relationships/hyperlink" Target="http://pbs.twimg.com/profile_images/1073112836363161602/9jmhmkrX_normal.jpg" TargetMode="External" /><Relationship Id="rId67" Type="http://schemas.openxmlformats.org/officeDocument/2006/relationships/hyperlink" Target="http://pbs.twimg.com/profile_images/1073112836363161602/9jmhmkrX_normal.jpg" TargetMode="External" /><Relationship Id="rId68" Type="http://schemas.openxmlformats.org/officeDocument/2006/relationships/hyperlink" Target="http://pbs.twimg.com/profile_images/875665682691764224/ml5CCics_normal.jpg" TargetMode="External" /><Relationship Id="rId69" Type="http://schemas.openxmlformats.org/officeDocument/2006/relationships/hyperlink" Target="http://pbs.twimg.com/profile_images/875665682691764224/ml5CCics_normal.jpg" TargetMode="External" /><Relationship Id="rId70" Type="http://schemas.openxmlformats.org/officeDocument/2006/relationships/hyperlink" Target="http://pbs.twimg.com/profile_images/875665682691764224/ml5CCics_normal.jpg" TargetMode="External" /><Relationship Id="rId71" Type="http://schemas.openxmlformats.org/officeDocument/2006/relationships/hyperlink" Target="http://pbs.twimg.com/profile_images/875665682691764224/ml5CCics_normal.jpg" TargetMode="External" /><Relationship Id="rId72" Type="http://schemas.openxmlformats.org/officeDocument/2006/relationships/hyperlink" Target="http://pbs.twimg.com/profile_images/875665682691764224/ml5CCics_normal.jpg" TargetMode="External" /><Relationship Id="rId73" Type="http://schemas.openxmlformats.org/officeDocument/2006/relationships/hyperlink" Target="http://pbs.twimg.com/profile_images/875665682691764224/ml5CCics_normal.jpg" TargetMode="External" /><Relationship Id="rId74" Type="http://schemas.openxmlformats.org/officeDocument/2006/relationships/hyperlink" Target="http://pbs.twimg.com/profile_images/756775943419621376/SFrhP83h_normal.jpg" TargetMode="External" /><Relationship Id="rId75" Type="http://schemas.openxmlformats.org/officeDocument/2006/relationships/hyperlink" Target="http://pbs.twimg.com/profile_images/756775943419621376/SFrhP83h_normal.jpg" TargetMode="External" /><Relationship Id="rId76" Type="http://schemas.openxmlformats.org/officeDocument/2006/relationships/hyperlink" Target="http://pbs.twimg.com/profile_images/756775943419621376/SFrhP83h_normal.jpg" TargetMode="External" /><Relationship Id="rId77" Type="http://schemas.openxmlformats.org/officeDocument/2006/relationships/hyperlink" Target="https://pbs.twimg.com/media/EI9Zm9KWoAA-c45.jpg" TargetMode="External" /><Relationship Id="rId78" Type="http://schemas.openxmlformats.org/officeDocument/2006/relationships/hyperlink" Target="https://pbs.twimg.com/media/EI9Zm9KWoAA-c45.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109093990719258630/JDzAk0ig_normal.png" TargetMode="External" /><Relationship Id="rId83" Type="http://schemas.openxmlformats.org/officeDocument/2006/relationships/hyperlink" Target="http://pbs.twimg.com/profile_images/1109093990719258630/JDzAk0ig_normal.png" TargetMode="External" /><Relationship Id="rId84" Type="http://schemas.openxmlformats.org/officeDocument/2006/relationships/hyperlink" Target="https://pbs.twimg.com/media/EIxI4maWoAEvwRu.jpg" TargetMode="External" /><Relationship Id="rId85" Type="http://schemas.openxmlformats.org/officeDocument/2006/relationships/hyperlink" Target="https://pbs.twimg.com/media/EIxMIQ7WoAA9e3p.jpg" TargetMode="External" /><Relationship Id="rId86" Type="http://schemas.openxmlformats.org/officeDocument/2006/relationships/hyperlink" Target="http://pbs.twimg.com/profile_images/1029428413172465664/5hBplyYI_normal.jpg" TargetMode="External" /><Relationship Id="rId87" Type="http://schemas.openxmlformats.org/officeDocument/2006/relationships/hyperlink" Target="http://pbs.twimg.com/profile_images/907495854289805312/Cgzn3nmb_normal.jpg" TargetMode="External" /><Relationship Id="rId88" Type="http://schemas.openxmlformats.org/officeDocument/2006/relationships/hyperlink" Target="https://twitter.com/icemanf13/status/1191615509071941632" TargetMode="External" /><Relationship Id="rId89" Type="http://schemas.openxmlformats.org/officeDocument/2006/relationships/hyperlink" Target="https://twitter.com/londinia_ia/status/1191676695935406080" TargetMode="External" /><Relationship Id="rId90" Type="http://schemas.openxmlformats.org/officeDocument/2006/relationships/hyperlink" Target="https://twitter.com/centralchartsen/status/1191678684068892672" TargetMode="External" /><Relationship Id="rId91" Type="http://schemas.openxmlformats.org/officeDocument/2006/relationships/hyperlink" Target="https://twitter.com/thelanjampod/status/1191451480659767298" TargetMode="External" /><Relationship Id="rId92" Type="http://schemas.openxmlformats.org/officeDocument/2006/relationships/hyperlink" Target="https://twitter.com/sastaghafoora/status/1191812692685639680" TargetMode="External" /><Relationship Id="rId93" Type="http://schemas.openxmlformats.org/officeDocument/2006/relationships/hyperlink" Target="https://twitter.com/sastaghafoora/status/1191812692685639680" TargetMode="External" /><Relationship Id="rId94" Type="http://schemas.openxmlformats.org/officeDocument/2006/relationships/hyperlink" Target="https://twitter.com/sogitec/status/1192371772349394944" TargetMode="External" /><Relationship Id="rId95" Type="http://schemas.openxmlformats.org/officeDocument/2006/relationships/hyperlink" Target="https://twitter.com/brunoastro/status/1192408411410980864" TargetMode="External" /><Relationship Id="rId96" Type="http://schemas.openxmlformats.org/officeDocument/2006/relationships/hyperlink" Target="https://twitter.com/phantom_rafale/status/1192408684099276800" TargetMode="External" /><Relationship Id="rId97" Type="http://schemas.openxmlformats.org/officeDocument/2006/relationships/hyperlink" Target="https://twitter.com/bhatiavbkb/status/1192413899661824000" TargetMode="External" /><Relationship Id="rId98" Type="http://schemas.openxmlformats.org/officeDocument/2006/relationships/hyperlink" Target="https://twitter.com/charlesprats/status/1192415606299136000" TargetMode="External" /><Relationship Id="rId99" Type="http://schemas.openxmlformats.org/officeDocument/2006/relationships/hyperlink" Target="https://twitter.com/charlesprats/status/1192415673416396800" TargetMode="External" /><Relationship Id="rId100" Type="http://schemas.openxmlformats.org/officeDocument/2006/relationships/hyperlink" Target="https://twitter.com/vincentmattei/status/1192422350911881216" TargetMode="External" /><Relationship Id="rId101" Type="http://schemas.openxmlformats.org/officeDocument/2006/relationships/hyperlink" Target="https://twitter.com/flightdreamz/status/1192422870124810240" TargetMode="External" /><Relationship Id="rId102" Type="http://schemas.openxmlformats.org/officeDocument/2006/relationships/hyperlink" Target="https://twitter.com/jeantonnerot/status/1192437240653172736" TargetMode="External" /><Relationship Id="rId103" Type="http://schemas.openxmlformats.org/officeDocument/2006/relationships/hyperlink" Target="https://twitter.com/cocarde15/status/1192438738619707398" TargetMode="External" /><Relationship Id="rId104" Type="http://schemas.openxmlformats.org/officeDocument/2006/relationships/hyperlink" Target="https://twitter.com/marianamaurel/status/1192460353235501056" TargetMode="External" /><Relationship Id="rId105" Type="http://schemas.openxmlformats.org/officeDocument/2006/relationships/hyperlink" Target="https://twitter.com/cfecgc_a_dds/status/1192464393365344256" TargetMode="External" /><Relationship Id="rId106" Type="http://schemas.openxmlformats.org/officeDocument/2006/relationships/hyperlink" Target="https://twitter.com/julienwzk/status/1192506438897278976" TargetMode="External" /><Relationship Id="rId107" Type="http://schemas.openxmlformats.org/officeDocument/2006/relationships/hyperlink" Target="https://twitter.com/sebastnoel/status/1192509505222971393" TargetMode="External" /><Relationship Id="rId108" Type="http://schemas.openxmlformats.org/officeDocument/2006/relationships/hyperlink" Target="https://twitter.com/clavierwrkspace/status/1192527114140110849" TargetMode="External" /><Relationship Id="rId109" Type="http://schemas.openxmlformats.org/officeDocument/2006/relationships/hyperlink" Target="https://twitter.com/itsme_leclerc/status/1192527224437694464" TargetMode="External" /><Relationship Id="rId110" Type="http://schemas.openxmlformats.org/officeDocument/2006/relationships/hyperlink" Target="https://twitter.com/alexandreschw88/status/1192527463240388609" TargetMode="External" /><Relationship Id="rId111" Type="http://schemas.openxmlformats.org/officeDocument/2006/relationships/hyperlink" Target="https://twitter.com/fanaaviationmag/status/1192542978197393408" TargetMode="External" /><Relationship Id="rId112" Type="http://schemas.openxmlformats.org/officeDocument/2006/relationships/hyperlink" Target="https://twitter.com/f1mij/status/1192543717435092995" TargetMode="External" /><Relationship Id="rId113" Type="http://schemas.openxmlformats.org/officeDocument/2006/relationships/hyperlink" Target="https://twitter.com/gifasofficiel/status/1192544732561444864" TargetMode="External" /><Relationship Id="rId114" Type="http://schemas.openxmlformats.org/officeDocument/2006/relationships/hyperlink" Target="https://twitter.com/thalassa2008/status/1192545306359083024" TargetMode="External" /><Relationship Id="rId115" Type="http://schemas.openxmlformats.org/officeDocument/2006/relationships/hyperlink" Target="https://twitter.com/marine_binet/status/1192596586402140160" TargetMode="External" /><Relationship Id="rId116" Type="http://schemas.openxmlformats.org/officeDocument/2006/relationships/hyperlink" Target="https://twitter.com/hernanfavier/status/1192665027884572672" TargetMode="External" /><Relationship Id="rId117" Type="http://schemas.openxmlformats.org/officeDocument/2006/relationships/hyperlink" Target="https://twitter.com/cochesebastien/status/1192691905429200896" TargetMode="External" /><Relationship Id="rId118" Type="http://schemas.openxmlformats.org/officeDocument/2006/relationships/hyperlink" Target="https://twitter.com/asianskygroup/status/1192695683570118656" TargetMode="External" /><Relationship Id="rId119" Type="http://schemas.openxmlformats.org/officeDocument/2006/relationships/hyperlink" Target="https://twitter.com/lutessia_ia/status/1192712237833687040" TargetMode="External" /><Relationship Id="rId120" Type="http://schemas.openxmlformats.org/officeDocument/2006/relationships/hyperlink" Target="https://twitter.com/centralcharts/status/1192714135428972544" TargetMode="External" /><Relationship Id="rId121" Type="http://schemas.openxmlformats.org/officeDocument/2006/relationships/hyperlink" Target="https://twitter.com/murielledumas88/status/1192780826435637248" TargetMode="External" /><Relationship Id="rId122" Type="http://schemas.openxmlformats.org/officeDocument/2006/relationships/hyperlink" Target="https://twitter.com/vincedoumas/status/1192793673966243840" TargetMode="External" /><Relationship Id="rId123" Type="http://schemas.openxmlformats.org/officeDocument/2006/relationships/hyperlink" Target="https://twitter.com/romainhugault/status/878743408164077568" TargetMode="External" /><Relationship Id="rId124" Type="http://schemas.openxmlformats.org/officeDocument/2006/relationships/hyperlink" Target="https://twitter.com/khgcjgmzjdb1njg/status/1192985263925948416" TargetMode="External" /><Relationship Id="rId125" Type="http://schemas.openxmlformats.org/officeDocument/2006/relationships/hyperlink" Target="https://twitter.com/khgcjgmzjdb1njg/status/1192985263925948416" TargetMode="External" /><Relationship Id="rId126" Type="http://schemas.openxmlformats.org/officeDocument/2006/relationships/hyperlink" Target="https://twitter.com/stephane_fort/status/1193094532310687744" TargetMode="External" /><Relationship Id="rId127" Type="http://schemas.openxmlformats.org/officeDocument/2006/relationships/hyperlink" Target="https://twitter.com/stephane_fort/status/1193274383336386567" TargetMode="External" /><Relationship Id="rId128" Type="http://schemas.openxmlformats.org/officeDocument/2006/relationships/hyperlink" Target="https://twitter.com/stephane_fort/status/1193274383336386567" TargetMode="External" /><Relationship Id="rId129" Type="http://schemas.openxmlformats.org/officeDocument/2006/relationships/hyperlink" Target="https://twitter.com/stephane_fort/status/1193274383336386567" TargetMode="External" /><Relationship Id="rId130" Type="http://schemas.openxmlformats.org/officeDocument/2006/relationships/hyperlink" Target="https://twitter.com/delta_reflex/status/1193392841852178432" TargetMode="External" /><Relationship Id="rId131" Type="http://schemas.openxmlformats.org/officeDocument/2006/relationships/hyperlink" Target="https://twitter.com/delta_reflex/status/1193392841852178432" TargetMode="External" /><Relationship Id="rId132" Type="http://schemas.openxmlformats.org/officeDocument/2006/relationships/hyperlink" Target="https://twitter.com/planespotiscool/status/1193393250725515265" TargetMode="External" /><Relationship Id="rId133" Type="http://schemas.openxmlformats.org/officeDocument/2006/relationships/hyperlink" Target="https://twitter.com/planespotiscool/status/1193393250725515265" TargetMode="External" /><Relationship Id="rId134" Type="http://schemas.openxmlformats.org/officeDocument/2006/relationships/hyperlink" Target="https://twitter.com/planespotiscool/status/1193272479264972800" TargetMode="External" /><Relationship Id="rId135" Type="http://schemas.openxmlformats.org/officeDocument/2006/relationships/hyperlink" Target="https://twitter.com/planespotiscool/status/1193272479264972800" TargetMode="External" /><Relationship Id="rId136" Type="http://schemas.openxmlformats.org/officeDocument/2006/relationships/hyperlink" Target="https://twitter.com/planespotiscool/status/1193272479264972800" TargetMode="External" /><Relationship Id="rId137" Type="http://schemas.openxmlformats.org/officeDocument/2006/relationships/hyperlink" Target="https://twitter.com/planespotiscool/status/1193393250725515265" TargetMode="External" /><Relationship Id="rId138" Type="http://schemas.openxmlformats.org/officeDocument/2006/relationships/hyperlink" Target="https://twitter.com/hydra_66/status/1193470552046030848" TargetMode="External" /><Relationship Id="rId139" Type="http://schemas.openxmlformats.org/officeDocument/2006/relationships/hyperlink" Target="https://twitter.com/hydra_66/status/1193470552046030848" TargetMode="External" /><Relationship Id="rId140" Type="http://schemas.openxmlformats.org/officeDocument/2006/relationships/hyperlink" Target="https://twitter.com/hydra_66/status/1193470552046030848" TargetMode="External" /><Relationship Id="rId141" Type="http://schemas.openxmlformats.org/officeDocument/2006/relationships/hyperlink" Target="https://twitter.com/planesoflegend/status/1193270962676011008" TargetMode="External" /><Relationship Id="rId142" Type="http://schemas.openxmlformats.org/officeDocument/2006/relationships/hyperlink" Target="https://twitter.com/planesoflegend/status/1193270962676011008" TargetMode="External" /><Relationship Id="rId143" Type="http://schemas.openxmlformats.org/officeDocument/2006/relationships/hyperlink" Target="https://twitter.com/raymondbt76/status/1193487727058202624" TargetMode="External" /><Relationship Id="rId144" Type="http://schemas.openxmlformats.org/officeDocument/2006/relationships/hyperlink" Target="https://twitter.com/raymondbt76/status/1193487727058202624" TargetMode="External" /><Relationship Id="rId145" Type="http://schemas.openxmlformats.org/officeDocument/2006/relationships/hyperlink" Target="https://twitter.com/raymondbt76/status/1193487727058202624" TargetMode="External" /><Relationship Id="rId146" Type="http://schemas.openxmlformats.org/officeDocument/2006/relationships/hyperlink" Target="https://twitter.com/game_o_matic/status/1193540888745656321" TargetMode="External" /><Relationship Id="rId147" Type="http://schemas.openxmlformats.org/officeDocument/2006/relationships/hyperlink" Target="https://twitter.com/game_o_matic/status/1193540888745656321" TargetMode="External" /><Relationship Id="rId148" Type="http://schemas.openxmlformats.org/officeDocument/2006/relationships/hyperlink" Target="https://twitter.com/dassault_onair/status/1192408142765854720" TargetMode="External" /><Relationship Id="rId149" Type="http://schemas.openxmlformats.org/officeDocument/2006/relationships/hyperlink" Target="https://twitter.com/dassault_onair/status/1192411716837105665" TargetMode="External" /><Relationship Id="rId150" Type="http://schemas.openxmlformats.org/officeDocument/2006/relationships/hyperlink" Target="https://twitter.com/chapsdom/status/1193896814489079808" TargetMode="External" /><Relationship Id="rId151" Type="http://schemas.openxmlformats.org/officeDocument/2006/relationships/hyperlink" Target="https://twitter.com/thedailypioneer/status/1194513782858346497" TargetMode="External" /><Relationship Id="rId152" Type="http://schemas.openxmlformats.org/officeDocument/2006/relationships/hyperlink" Target="https://api.twitter.com/1.1/geo/id/d250d8ed0e20d4c2.json" TargetMode="External" /><Relationship Id="rId153" Type="http://schemas.openxmlformats.org/officeDocument/2006/relationships/comments" Target="../comments1.xml" /><Relationship Id="rId154" Type="http://schemas.openxmlformats.org/officeDocument/2006/relationships/vmlDrawing" Target="../drawings/vmlDrawing1.vml" /><Relationship Id="rId155" Type="http://schemas.openxmlformats.org/officeDocument/2006/relationships/table" Target="../tables/table1.xml" /><Relationship Id="rId1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soundcloud.com/user-513865372" TargetMode="External" /><Relationship Id="rId2" Type="http://schemas.openxmlformats.org/officeDocument/2006/relationships/hyperlink" Target="https://t.co/siVBkUDXP4" TargetMode="External" /><Relationship Id="rId3" Type="http://schemas.openxmlformats.org/officeDocument/2006/relationships/hyperlink" Target="https://t.co/J20yYalwow" TargetMode="External" /><Relationship Id="rId4" Type="http://schemas.openxmlformats.org/officeDocument/2006/relationships/hyperlink" Target="http://t.co/AJb6ek2kca" TargetMode="External" /><Relationship Id="rId5" Type="http://schemas.openxmlformats.org/officeDocument/2006/relationships/hyperlink" Target="https://t.co/3ZhzwqBY16" TargetMode="External" /><Relationship Id="rId6" Type="http://schemas.openxmlformats.org/officeDocument/2006/relationships/hyperlink" Target="https://t.co/MkR5AfrO6N" TargetMode="External" /><Relationship Id="rId7" Type="http://schemas.openxmlformats.org/officeDocument/2006/relationships/hyperlink" Target="https://t.co/QC01ebjQij" TargetMode="External" /><Relationship Id="rId8" Type="http://schemas.openxmlformats.org/officeDocument/2006/relationships/hyperlink" Target="https://t.co/EmV7NZRfTm" TargetMode="External" /><Relationship Id="rId9" Type="http://schemas.openxmlformats.org/officeDocument/2006/relationships/hyperlink" Target="https://t.co/Hdn9h356T3" TargetMode="External" /><Relationship Id="rId10" Type="http://schemas.openxmlformats.org/officeDocument/2006/relationships/hyperlink" Target="https://t.co/zKsULCQbWH" TargetMode="External" /><Relationship Id="rId11" Type="http://schemas.openxmlformats.org/officeDocument/2006/relationships/hyperlink" Target="https://t.co/azNTIsAV6t" TargetMode="External" /><Relationship Id="rId12" Type="http://schemas.openxmlformats.org/officeDocument/2006/relationships/hyperlink" Target="https://t.co/8LytAJ9YN7" TargetMode="External" /><Relationship Id="rId13" Type="http://schemas.openxmlformats.org/officeDocument/2006/relationships/hyperlink" Target="http://t.co/0kk9LHgABB" TargetMode="External" /><Relationship Id="rId14" Type="http://schemas.openxmlformats.org/officeDocument/2006/relationships/hyperlink" Target="http://t.co/xW8KY2BgRR" TargetMode="External" /><Relationship Id="rId15" Type="http://schemas.openxmlformats.org/officeDocument/2006/relationships/hyperlink" Target="http://t.co/u8eecQkzHL" TargetMode="External" /><Relationship Id="rId16" Type="http://schemas.openxmlformats.org/officeDocument/2006/relationships/hyperlink" Target="https://t.co/fFnZsZYEpg" TargetMode="External" /><Relationship Id="rId17" Type="http://schemas.openxmlformats.org/officeDocument/2006/relationships/hyperlink" Target="https://t.co/3a19KGZI5Q" TargetMode="External" /><Relationship Id="rId18" Type="http://schemas.openxmlformats.org/officeDocument/2006/relationships/hyperlink" Target="http://t.co/8DEnjQwG03" TargetMode="External" /><Relationship Id="rId19" Type="http://schemas.openxmlformats.org/officeDocument/2006/relationships/hyperlink" Target="https://t.co/hfOIix115q" TargetMode="External" /><Relationship Id="rId20" Type="http://schemas.openxmlformats.org/officeDocument/2006/relationships/hyperlink" Target="https://t.co/OFzAzsC1wa" TargetMode="External" /><Relationship Id="rId21" Type="http://schemas.openxmlformats.org/officeDocument/2006/relationships/hyperlink" Target="https://t.co/VWF56wY7L3" TargetMode="External" /><Relationship Id="rId22" Type="http://schemas.openxmlformats.org/officeDocument/2006/relationships/hyperlink" Target="https://t.co/kPkcv1Ceq8" TargetMode="External" /><Relationship Id="rId23" Type="http://schemas.openxmlformats.org/officeDocument/2006/relationships/hyperlink" Target="https://t.co/JcQ75qRKAt" TargetMode="External" /><Relationship Id="rId24" Type="http://schemas.openxmlformats.org/officeDocument/2006/relationships/hyperlink" Target="https://t.co/j83E8tthhH" TargetMode="External" /><Relationship Id="rId25" Type="http://schemas.openxmlformats.org/officeDocument/2006/relationships/hyperlink" Target="https://t.co/qoZ1moehxS" TargetMode="External" /><Relationship Id="rId26" Type="http://schemas.openxmlformats.org/officeDocument/2006/relationships/hyperlink" Target="https://t.co/a1VohEwdPz" TargetMode="External" /><Relationship Id="rId27" Type="http://schemas.openxmlformats.org/officeDocument/2006/relationships/hyperlink" Target="https://t.co/w3pk3kvU7k" TargetMode="External" /><Relationship Id="rId28" Type="http://schemas.openxmlformats.org/officeDocument/2006/relationships/hyperlink" Target="https://t.co/Rr1hwGje0G" TargetMode="External" /><Relationship Id="rId29" Type="http://schemas.openxmlformats.org/officeDocument/2006/relationships/hyperlink" Target="https://t.co/r1Ww9olFlq" TargetMode="External" /><Relationship Id="rId30" Type="http://schemas.openxmlformats.org/officeDocument/2006/relationships/hyperlink" Target="https://t.co/r1Ww9olFlq" TargetMode="External" /><Relationship Id="rId31" Type="http://schemas.openxmlformats.org/officeDocument/2006/relationships/hyperlink" Target="https://pbs.twimg.com/profile_banners/2452794397/1568372388" TargetMode="External" /><Relationship Id="rId32" Type="http://schemas.openxmlformats.org/officeDocument/2006/relationships/hyperlink" Target="https://pbs.twimg.com/profile_banners/1096035827505905664/1560759388" TargetMode="External" /><Relationship Id="rId33" Type="http://schemas.openxmlformats.org/officeDocument/2006/relationships/hyperlink" Target="https://pbs.twimg.com/profile_banners/2811966313/1477994964" TargetMode="External" /><Relationship Id="rId34" Type="http://schemas.openxmlformats.org/officeDocument/2006/relationships/hyperlink" Target="https://pbs.twimg.com/profile_banners/964350168824008704/1518754855" TargetMode="External" /><Relationship Id="rId35" Type="http://schemas.openxmlformats.org/officeDocument/2006/relationships/hyperlink" Target="https://pbs.twimg.com/profile_banners/124168856/1533910808" TargetMode="External" /><Relationship Id="rId36" Type="http://schemas.openxmlformats.org/officeDocument/2006/relationships/hyperlink" Target="https://pbs.twimg.com/profile_banners/3267781652/1556770779" TargetMode="External" /><Relationship Id="rId37" Type="http://schemas.openxmlformats.org/officeDocument/2006/relationships/hyperlink" Target="https://pbs.twimg.com/profile_banners/1136681427993530368/1568212243" TargetMode="External" /><Relationship Id="rId38" Type="http://schemas.openxmlformats.org/officeDocument/2006/relationships/hyperlink" Target="https://pbs.twimg.com/profile_banners/124095731/1515358167" TargetMode="External" /><Relationship Id="rId39" Type="http://schemas.openxmlformats.org/officeDocument/2006/relationships/hyperlink" Target="https://pbs.twimg.com/profile_banners/532178115/1552488962" TargetMode="External" /><Relationship Id="rId40" Type="http://schemas.openxmlformats.org/officeDocument/2006/relationships/hyperlink" Target="https://pbs.twimg.com/profile_banners/1134125571959533568/1573028785" TargetMode="External" /><Relationship Id="rId41" Type="http://schemas.openxmlformats.org/officeDocument/2006/relationships/hyperlink" Target="https://pbs.twimg.com/profile_banners/88671988/1557047568" TargetMode="External" /><Relationship Id="rId42" Type="http://schemas.openxmlformats.org/officeDocument/2006/relationships/hyperlink" Target="https://pbs.twimg.com/profile_banners/18995813/1542710617" TargetMode="External" /><Relationship Id="rId43" Type="http://schemas.openxmlformats.org/officeDocument/2006/relationships/hyperlink" Target="https://pbs.twimg.com/profile_banners/122783146/1535930781" TargetMode="External" /><Relationship Id="rId44" Type="http://schemas.openxmlformats.org/officeDocument/2006/relationships/hyperlink" Target="https://pbs.twimg.com/profile_banners/2153989329/1447666228" TargetMode="External" /><Relationship Id="rId45" Type="http://schemas.openxmlformats.org/officeDocument/2006/relationships/hyperlink" Target="https://pbs.twimg.com/profile_banners/906894666326474752/1573492280" TargetMode="External" /><Relationship Id="rId46" Type="http://schemas.openxmlformats.org/officeDocument/2006/relationships/hyperlink" Target="https://pbs.twimg.com/profile_banners/46121133/1573257881" TargetMode="External" /><Relationship Id="rId47" Type="http://schemas.openxmlformats.org/officeDocument/2006/relationships/hyperlink" Target="https://pbs.twimg.com/profile_banners/973943089202106369/1545566642" TargetMode="External" /><Relationship Id="rId48" Type="http://schemas.openxmlformats.org/officeDocument/2006/relationships/hyperlink" Target="https://pbs.twimg.com/profile_banners/144310082/1552750171" TargetMode="External" /><Relationship Id="rId49" Type="http://schemas.openxmlformats.org/officeDocument/2006/relationships/hyperlink" Target="https://pbs.twimg.com/profile_banners/2175975526/1487527833" TargetMode="External" /><Relationship Id="rId50" Type="http://schemas.openxmlformats.org/officeDocument/2006/relationships/hyperlink" Target="https://pbs.twimg.com/profile_banners/90738770/1447652863" TargetMode="External" /><Relationship Id="rId51" Type="http://schemas.openxmlformats.org/officeDocument/2006/relationships/hyperlink" Target="https://pbs.twimg.com/profile_banners/1091859444814831622/1572809757" TargetMode="External" /><Relationship Id="rId52" Type="http://schemas.openxmlformats.org/officeDocument/2006/relationships/hyperlink" Target="https://pbs.twimg.com/profile_banners/1617166627/1573239752" TargetMode="External" /><Relationship Id="rId53" Type="http://schemas.openxmlformats.org/officeDocument/2006/relationships/hyperlink" Target="https://pbs.twimg.com/profile_banners/2829944230/1495923717" TargetMode="External" /><Relationship Id="rId54" Type="http://schemas.openxmlformats.org/officeDocument/2006/relationships/hyperlink" Target="https://pbs.twimg.com/profile_banners/723432616964165632/1518534735" TargetMode="External" /><Relationship Id="rId55" Type="http://schemas.openxmlformats.org/officeDocument/2006/relationships/hyperlink" Target="https://pbs.twimg.com/profile_banners/262554664/1564991202" TargetMode="External" /><Relationship Id="rId56" Type="http://schemas.openxmlformats.org/officeDocument/2006/relationships/hyperlink" Target="https://pbs.twimg.com/profile_banners/283930673/1569773678" TargetMode="External" /><Relationship Id="rId57" Type="http://schemas.openxmlformats.org/officeDocument/2006/relationships/hyperlink" Target="https://pbs.twimg.com/profile_banners/160948835/1531187647" TargetMode="External" /><Relationship Id="rId58" Type="http://schemas.openxmlformats.org/officeDocument/2006/relationships/hyperlink" Target="https://pbs.twimg.com/profile_banners/2867350960/1528550786" TargetMode="External" /><Relationship Id="rId59" Type="http://schemas.openxmlformats.org/officeDocument/2006/relationships/hyperlink" Target="https://pbs.twimg.com/profile_banners/4858918377/1497578035" TargetMode="External" /><Relationship Id="rId60" Type="http://schemas.openxmlformats.org/officeDocument/2006/relationships/hyperlink" Target="https://pbs.twimg.com/profile_banners/1095965870688559104/1560758071" TargetMode="External" /><Relationship Id="rId61" Type="http://schemas.openxmlformats.org/officeDocument/2006/relationships/hyperlink" Target="https://pbs.twimg.com/profile_banners/2382572334/1566993642" TargetMode="External" /><Relationship Id="rId62" Type="http://schemas.openxmlformats.org/officeDocument/2006/relationships/hyperlink" Target="https://pbs.twimg.com/profile_banners/1710370586/1539553263" TargetMode="External" /><Relationship Id="rId63" Type="http://schemas.openxmlformats.org/officeDocument/2006/relationships/hyperlink" Target="https://pbs.twimg.com/profile_banners/4912975348/1465501072" TargetMode="External" /><Relationship Id="rId64" Type="http://schemas.openxmlformats.org/officeDocument/2006/relationships/hyperlink" Target="https://pbs.twimg.com/profile_banners/791839644/1493446245" TargetMode="External" /><Relationship Id="rId65" Type="http://schemas.openxmlformats.org/officeDocument/2006/relationships/hyperlink" Target="https://pbs.twimg.com/profile_banners/126006578/1571516545" TargetMode="External" /><Relationship Id="rId66" Type="http://schemas.openxmlformats.org/officeDocument/2006/relationships/hyperlink" Target="https://pbs.twimg.com/profile_banners/3350956605/1562185954" TargetMode="External" /><Relationship Id="rId67" Type="http://schemas.openxmlformats.org/officeDocument/2006/relationships/hyperlink" Target="https://pbs.twimg.com/profile_banners/2463724933/1494950851" TargetMode="External" /><Relationship Id="rId68" Type="http://schemas.openxmlformats.org/officeDocument/2006/relationships/hyperlink" Target="https://pbs.twimg.com/profile_banners/31981324/1572359618" TargetMode="External" /><Relationship Id="rId69" Type="http://schemas.openxmlformats.org/officeDocument/2006/relationships/hyperlink" Target="https://pbs.twimg.com/profile_banners/356042797/1572884494" TargetMode="External" /><Relationship Id="rId70" Type="http://schemas.openxmlformats.org/officeDocument/2006/relationships/hyperlink" Target="https://pbs.twimg.com/profile_banners/875637231112683522/1497608954" TargetMode="External" /><Relationship Id="rId71" Type="http://schemas.openxmlformats.org/officeDocument/2006/relationships/hyperlink" Target="https://pbs.twimg.com/profile_banners/4273404076/1572798650" TargetMode="External" /><Relationship Id="rId72" Type="http://schemas.openxmlformats.org/officeDocument/2006/relationships/hyperlink" Target="https://pbs.twimg.com/profile_banners/1089199408602845190/1550560719" TargetMode="External" /><Relationship Id="rId73" Type="http://schemas.openxmlformats.org/officeDocument/2006/relationships/hyperlink" Target="https://pbs.twimg.com/profile_banners/470299753/1573558354"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2/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2/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6/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6/bg.gif"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pbs.twimg.com/profile_images/1172464885843845120/Ais6UqgV_normal.jpg" TargetMode="External" /><Relationship Id="rId114" Type="http://schemas.openxmlformats.org/officeDocument/2006/relationships/hyperlink" Target="http://pbs.twimg.com/profile_images/1140533491534352384/3Gu8u6Wr_normal.png" TargetMode="External" /><Relationship Id="rId115" Type="http://schemas.openxmlformats.org/officeDocument/2006/relationships/hyperlink" Target="http://pbs.twimg.com/profile_images/511620866958848001/D0S5gp2s_normal.png" TargetMode="External" /><Relationship Id="rId116" Type="http://schemas.openxmlformats.org/officeDocument/2006/relationships/hyperlink" Target="http://pbs.twimg.com/profile_images/1059187155623337984/pf5QwAoI_normal.jpg" TargetMode="External" /><Relationship Id="rId117" Type="http://schemas.openxmlformats.org/officeDocument/2006/relationships/hyperlink" Target="http://pbs.twimg.com/profile_images/912576461495615488/7wtJJSRL_normal.jpg" TargetMode="External" /><Relationship Id="rId118" Type="http://schemas.openxmlformats.org/officeDocument/2006/relationships/hyperlink" Target="http://pbs.twimg.com/profile_images/1190199495230918657/R3Nx_3JC_normal.jpg" TargetMode="External" /><Relationship Id="rId119" Type="http://schemas.openxmlformats.org/officeDocument/2006/relationships/hyperlink" Target="http://pbs.twimg.com/profile_images/1173885486248710144/qQ47waGf_normal.jpg" TargetMode="External" /><Relationship Id="rId120" Type="http://schemas.openxmlformats.org/officeDocument/2006/relationships/hyperlink" Target="http://pbs.twimg.com/profile_images/1384391317/180779_1768176214982_1556492857_31761246_7636515_n_normal.jpg" TargetMode="External" /><Relationship Id="rId121" Type="http://schemas.openxmlformats.org/officeDocument/2006/relationships/hyperlink" Target="http://pbs.twimg.com/profile_images/1105841247544061953/iLXHzKes_normal.png" TargetMode="External" /><Relationship Id="rId122" Type="http://schemas.openxmlformats.org/officeDocument/2006/relationships/hyperlink" Target="http://pbs.twimg.com/profile_images/1191997297254514690/effqK8xk_normal.png" TargetMode="External" /><Relationship Id="rId123" Type="http://schemas.openxmlformats.org/officeDocument/2006/relationships/hyperlink" Target="http://pbs.twimg.com/profile_images/1180155689127178240/-Ceo30FI_normal.jpg" TargetMode="External" /><Relationship Id="rId124" Type="http://schemas.openxmlformats.org/officeDocument/2006/relationships/hyperlink" Target="http://pbs.twimg.com/profile_images/948311881105756161/DFiL1Nef_normal.jpg" TargetMode="External" /><Relationship Id="rId125" Type="http://schemas.openxmlformats.org/officeDocument/2006/relationships/hyperlink" Target="http://pbs.twimg.com/profile_images/695012275892174848/LsnPMpHE_normal.jpg" TargetMode="External" /><Relationship Id="rId126" Type="http://schemas.openxmlformats.org/officeDocument/2006/relationships/hyperlink" Target="http://pbs.twimg.com/profile_images/1342709095/729963eagle_head_normal.jpg" TargetMode="External" /><Relationship Id="rId127" Type="http://schemas.openxmlformats.org/officeDocument/2006/relationships/hyperlink" Target="http://pbs.twimg.com/profile_images/666187327891513344/PiQXv9dk_normal.jpg" TargetMode="External" /><Relationship Id="rId128" Type="http://schemas.openxmlformats.org/officeDocument/2006/relationships/hyperlink" Target="http://pbs.twimg.com/profile_images/1193939503561543682/Up4D4kRv_normal.jpg" TargetMode="External" /><Relationship Id="rId129" Type="http://schemas.openxmlformats.org/officeDocument/2006/relationships/hyperlink" Target="http://pbs.twimg.com/profile_images/1193170493106507777/7W3dC2WH_normal.jpg" TargetMode="External" /><Relationship Id="rId130" Type="http://schemas.openxmlformats.org/officeDocument/2006/relationships/hyperlink" Target="http://pbs.twimg.com/profile_images/973958381009596422/P_V_cTnE_normal.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983036591009685504/WG2I5xsQ_normal.jpg" TargetMode="External" /><Relationship Id="rId133" Type="http://schemas.openxmlformats.org/officeDocument/2006/relationships/hyperlink" Target="http://pbs.twimg.com/profile_images/574711215890432000/bCoZ6WUa_normal.jpeg" TargetMode="External" /><Relationship Id="rId134" Type="http://schemas.openxmlformats.org/officeDocument/2006/relationships/hyperlink" Target="http://pbs.twimg.com/profile_images/1062740650934878208/FoHWLft2_normal.jpg" TargetMode="External" /><Relationship Id="rId135" Type="http://schemas.openxmlformats.org/officeDocument/2006/relationships/hyperlink" Target="http://pbs.twimg.com/profile_images/1097254905306378240/jg_cKO0Q_normal.jpg" TargetMode="External" /><Relationship Id="rId136" Type="http://schemas.openxmlformats.org/officeDocument/2006/relationships/hyperlink" Target="http://pbs.twimg.com/profile_images/1132179366895587330/wBJBxrGE_normal.png" TargetMode="External" /><Relationship Id="rId137" Type="http://schemas.openxmlformats.org/officeDocument/2006/relationships/hyperlink" Target="http://pbs.twimg.com/profile_images/522076190085894144/AzHcGdeJ_normal.jpeg" TargetMode="External" /><Relationship Id="rId138" Type="http://schemas.openxmlformats.org/officeDocument/2006/relationships/hyperlink" Target="http://pbs.twimg.com/profile_images/723515976227131392/9gDumz3g_normal.jpg" TargetMode="External" /><Relationship Id="rId139" Type="http://schemas.openxmlformats.org/officeDocument/2006/relationships/hyperlink" Target="http://pbs.twimg.com/profile_images/1158283282393509888/wDS9armp_normal.jpg" TargetMode="External" /><Relationship Id="rId140" Type="http://schemas.openxmlformats.org/officeDocument/2006/relationships/hyperlink" Target="http://pbs.twimg.com/profile_images/1142767560796135425/0zwcPCvh_normal.jpg" TargetMode="External" /><Relationship Id="rId141" Type="http://schemas.openxmlformats.org/officeDocument/2006/relationships/hyperlink" Target="http://pbs.twimg.com/profile_images/721522123467014144/S0QBzqo__normal.jpg" TargetMode="External" /><Relationship Id="rId142" Type="http://schemas.openxmlformats.org/officeDocument/2006/relationships/hyperlink" Target="http://pbs.twimg.com/profile_images/1005440492224548865/LRaFkT99_normal.jpg" TargetMode="External" /><Relationship Id="rId143" Type="http://schemas.openxmlformats.org/officeDocument/2006/relationships/hyperlink" Target="http://pbs.twimg.com/profile_images/692926855490441216/HZ7IstJk_normal.jpg" TargetMode="External" /><Relationship Id="rId144" Type="http://schemas.openxmlformats.org/officeDocument/2006/relationships/hyperlink" Target="http://pbs.twimg.com/profile_images/1140534044687523841/BXlKBmbQ_normal.png" TargetMode="External" /><Relationship Id="rId145" Type="http://schemas.openxmlformats.org/officeDocument/2006/relationships/hyperlink" Target="http://pbs.twimg.com/profile_images/684473844732661766/iOwwFGTg_normal.png" TargetMode="External" /><Relationship Id="rId146" Type="http://schemas.openxmlformats.org/officeDocument/2006/relationships/hyperlink" Target="http://pbs.twimg.com/profile_images/1060994592328294401/0PFdVRYW_normal.jpg" TargetMode="External" /><Relationship Id="rId147" Type="http://schemas.openxmlformats.org/officeDocument/2006/relationships/hyperlink" Target="http://pbs.twimg.com/profile_images/729368597026512896/4dzAoSwf_normal.jpg" TargetMode="External" /><Relationship Id="rId148" Type="http://schemas.openxmlformats.org/officeDocument/2006/relationships/hyperlink" Target="http://pbs.twimg.com/profile_images/828194735542136832/xggZwJqY_normal.jpg" TargetMode="External" /><Relationship Id="rId149" Type="http://schemas.openxmlformats.org/officeDocument/2006/relationships/hyperlink" Target="http://pbs.twimg.com/profile_images/1173533614459539456/3PqV9lRs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927985163870621696/R_WJrtrP_normal.jpg" TargetMode="External" /><Relationship Id="rId152" Type="http://schemas.openxmlformats.org/officeDocument/2006/relationships/hyperlink" Target="http://pbs.twimg.com/profile_images/459810059900309504/7788_LmM_normal.png" TargetMode="External" /><Relationship Id="rId153" Type="http://schemas.openxmlformats.org/officeDocument/2006/relationships/hyperlink" Target="http://pbs.twimg.com/profile_images/1192474767376470017/MkB5MdVP_normal.jpg" TargetMode="External" /><Relationship Id="rId154" Type="http://schemas.openxmlformats.org/officeDocument/2006/relationships/hyperlink" Target="http://pbs.twimg.com/profile_images/1073112836363161602/9jmhmkrX_normal.jpg" TargetMode="External" /><Relationship Id="rId155" Type="http://schemas.openxmlformats.org/officeDocument/2006/relationships/hyperlink" Target="http://pbs.twimg.com/profile_images/1192460847269994498/G3Swoejf_normal.jpg" TargetMode="External" /><Relationship Id="rId156" Type="http://schemas.openxmlformats.org/officeDocument/2006/relationships/hyperlink" Target="http://pbs.twimg.com/profile_images/875665682691764224/ml5CCics_normal.jpg" TargetMode="External" /><Relationship Id="rId157" Type="http://schemas.openxmlformats.org/officeDocument/2006/relationships/hyperlink" Target="http://pbs.twimg.com/profile_images/756775943419621376/SFrhP83h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09093990719258630/JDzAk0ig_normal.png" TargetMode="External" /><Relationship Id="rId160" Type="http://schemas.openxmlformats.org/officeDocument/2006/relationships/hyperlink" Target="http://pbs.twimg.com/profile_images/1106157878002548737/nM9udDti_normal.jpg" TargetMode="External" /><Relationship Id="rId161" Type="http://schemas.openxmlformats.org/officeDocument/2006/relationships/hyperlink" Target="http://pbs.twimg.com/profile_images/1029428413172465664/5hBplyYI_normal.jpg" TargetMode="External" /><Relationship Id="rId162" Type="http://schemas.openxmlformats.org/officeDocument/2006/relationships/hyperlink" Target="http://pbs.twimg.com/profile_images/907495854289805312/Cgzn3nmb_normal.jpg" TargetMode="External" /><Relationship Id="rId163" Type="http://schemas.openxmlformats.org/officeDocument/2006/relationships/hyperlink" Target="https://twitter.com/icemanf13" TargetMode="External" /><Relationship Id="rId164" Type="http://schemas.openxmlformats.org/officeDocument/2006/relationships/hyperlink" Target="https://twitter.com/londinia_ia" TargetMode="External" /><Relationship Id="rId165" Type="http://schemas.openxmlformats.org/officeDocument/2006/relationships/hyperlink" Target="https://twitter.com/centralchartsen" TargetMode="External" /><Relationship Id="rId166" Type="http://schemas.openxmlformats.org/officeDocument/2006/relationships/hyperlink" Target="https://twitter.com/thelanjampod" TargetMode="External" /><Relationship Id="rId167" Type="http://schemas.openxmlformats.org/officeDocument/2006/relationships/hyperlink" Target="https://twitter.com/anshumig" TargetMode="External" /><Relationship Id="rId168" Type="http://schemas.openxmlformats.org/officeDocument/2006/relationships/hyperlink" Target="https://twitter.com/sastaghafoora" TargetMode="External" /><Relationship Id="rId169" Type="http://schemas.openxmlformats.org/officeDocument/2006/relationships/hyperlink" Target="https://twitter.com/sogitec" TargetMode="External" /><Relationship Id="rId170" Type="http://schemas.openxmlformats.org/officeDocument/2006/relationships/hyperlink" Target="https://twitter.com/brunoastro" TargetMode="External" /><Relationship Id="rId171" Type="http://schemas.openxmlformats.org/officeDocument/2006/relationships/hyperlink" Target="https://twitter.com/dassault_onair" TargetMode="External" /><Relationship Id="rId172" Type="http://schemas.openxmlformats.org/officeDocument/2006/relationships/hyperlink" Target="https://twitter.com/phantom_rafale" TargetMode="External" /><Relationship Id="rId173" Type="http://schemas.openxmlformats.org/officeDocument/2006/relationships/hyperlink" Target="https://twitter.com/bhatiavbkb" TargetMode="External" /><Relationship Id="rId174" Type="http://schemas.openxmlformats.org/officeDocument/2006/relationships/hyperlink" Target="https://twitter.com/charlesprats" TargetMode="External" /><Relationship Id="rId175" Type="http://schemas.openxmlformats.org/officeDocument/2006/relationships/hyperlink" Target="https://twitter.com/vincentmattei" TargetMode="External" /><Relationship Id="rId176" Type="http://schemas.openxmlformats.org/officeDocument/2006/relationships/hyperlink" Target="https://twitter.com/flightdreamz" TargetMode="External" /><Relationship Id="rId177" Type="http://schemas.openxmlformats.org/officeDocument/2006/relationships/hyperlink" Target="https://twitter.com/jeantonnerot" TargetMode="External" /><Relationship Id="rId178" Type="http://schemas.openxmlformats.org/officeDocument/2006/relationships/hyperlink" Target="https://twitter.com/cocarde15" TargetMode="External" /><Relationship Id="rId179" Type="http://schemas.openxmlformats.org/officeDocument/2006/relationships/hyperlink" Target="https://twitter.com/marianamaurel" TargetMode="External" /><Relationship Id="rId180" Type="http://schemas.openxmlformats.org/officeDocument/2006/relationships/hyperlink" Target="https://twitter.com/cfecgc_a_dds" TargetMode="External" /><Relationship Id="rId181" Type="http://schemas.openxmlformats.org/officeDocument/2006/relationships/hyperlink" Target="https://twitter.com/julienwzk" TargetMode="External" /><Relationship Id="rId182" Type="http://schemas.openxmlformats.org/officeDocument/2006/relationships/hyperlink" Target="https://twitter.com/sebastnoel" TargetMode="External" /><Relationship Id="rId183" Type="http://schemas.openxmlformats.org/officeDocument/2006/relationships/hyperlink" Target="https://twitter.com/clavierwrkspace" TargetMode="External" /><Relationship Id="rId184" Type="http://schemas.openxmlformats.org/officeDocument/2006/relationships/hyperlink" Target="https://twitter.com/itsme_leclerc" TargetMode="External" /><Relationship Id="rId185" Type="http://schemas.openxmlformats.org/officeDocument/2006/relationships/hyperlink" Target="https://twitter.com/alexandreschw88" TargetMode="External" /><Relationship Id="rId186" Type="http://schemas.openxmlformats.org/officeDocument/2006/relationships/hyperlink" Target="https://twitter.com/fanaaviationmag" TargetMode="External" /><Relationship Id="rId187" Type="http://schemas.openxmlformats.org/officeDocument/2006/relationships/hyperlink" Target="https://twitter.com/f1mij" TargetMode="External" /><Relationship Id="rId188" Type="http://schemas.openxmlformats.org/officeDocument/2006/relationships/hyperlink" Target="https://twitter.com/gifasofficiel" TargetMode="External" /><Relationship Id="rId189" Type="http://schemas.openxmlformats.org/officeDocument/2006/relationships/hyperlink" Target="https://twitter.com/thalassa2008" TargetMode="External" /><Relationship Id="rId190" Type="http://schemas.openxmlformats.org/officeDocument/2006/relationships/hyperlink" Target="https://twitter.com/marine_binet" TargetMode="External" /><Relationship Id="rId191" Type="http://schemas.openxmlformats.org/officeDocument/2006/relationships/hyperlink" Target="https://twitter.com/hernanfavier" TargetMode="External" /><Relationship Id="rId192" Type="http://schemas.openxmlformats.org/officeDocument/2006/relationships/hyperlink" Target="https://twitter.com/cochesebastien" TargetMode="External" /><Relationship Id="rId193" Type="http://schemas.openxmlformats.org/officeDocument/2006/relationships/hyperlink" Target="https://twitter.com/asianskygroup" TargetMode="External" /><Relationship Id="rId194" Type="http://schemas.openxmlformats.org/officeDocument/2006/relationships/hyperlink" Target="https://twitter.com/lutessia_ia" TargetMode="External" /><Relationship Id="rId195" Type="http://schemas.openxmlformats.org/officeDocument/2006/relationships/hyperlink" Target="https://twitter.com/centralcharts" TargetMode="External" /><Relationship Id="rId196" Type="http://schemas.openxmlformats.org/officeDocument/2006/relationships/hyperlink" Target="https://twitter.com/murielledumas88" TargetMode="External" /><Relationship Id="rId197" Type="http://schemas.openxmlformats.org/officeDocument/2006/relationships/hyperlink" Target="https://twitter.com/vincedoumas" TargetMode="External" /><Relationship Id="rId198" Type="http://schemas.openxmlformats.org/officeDocument/2006/relationships/hyperlink" Target="https://twitter.com/romainhugault" TargetMode="External" /><Relationship Id="rId199" Type="http://schemas.openxmlformats.org/officeDocument/2006/relationships/hyperlink" Target="https://twitter.com/stephane_fort" TargetMode="External" /><Relationship Id="rId200" Type="http://schemas.openxmlformats.org/officeDocument/2006/relationships/hyperlink" Target="https://twitter.com/khgcjgmzjdb1njg" TargetMode="External" /><Relationship Id="rId201" Type="http://schemas.openxmlformats.org/officeDocument/2006/relationships/hyperlink" Target="https://twitter.com/planesoflegend" TargetMode="External" /><Relationship Id="rId202" Type="http://schemas.openxmlformats.org/officeDocument/2006/relationships/hyperlink" Target="https://twitter.com/chasseembarquee" TargetMode="External" /><Relationship Id="rId203" Type="http://schemas.openxmlformats.org/officeDocument/2006/relationships/hyperlink" Target="https://twitter.com/marinenationale" TargetMode="External" /><Relationship Id="rId204" Type="http://schemas.openxmlformats.org/officeDocument/2006/relationships/hyperlink" Target="https://twitter.com/delta_reflex" TargetMode="External" /><Relationship Id="rId205" Type="http://schemas.openxmlformats.org/officeDocument/2006/relationships/hyperlink" Target="https://twitter.com/armee_de_lair" TargetMode="External" /><Relationship Id="rId206" Type="http://schemas.openxmlformats.org/officeDocument/2006/relationships/hyperlink" Target="https://twitter.com/planespotiscool" TargetMode="External" /><Relationship Id="rId207" Type="http://schemas.openxmlformats.org/officeDocument/2006/relationships/hyperlink" Target="https://twitter.com/hydra_66" TargetMode="External" /><Relationship Id="rId208" Type="http://schemas.openxmlformats.org/officeDocument/2006/relationships/hyperlink" Target="https://twitter.com/raymondbt76" TargetMode="External" /><Relationship Id="rId209" Type="http://schemas.openxmlformats.org/officeDocument/2006/relationships/hyperlink" Target="https://twitter.com/game_o_matic" TargetMode="External" /><Relationship Id="rId210" Type="http://schemas.openxmlformats.org/officeDocument/2006/relationships/hyperlink" Target="https://twitter.com/mugen0584" TargetMode="External" /><Relationship Id="rId211" Type="http://schemas.openxmlformats.org/officeDocument/2006/relationships/hyperlink" Target="https://twitter.com/chapsdom" TargetMode="External" /><Relationship Id="rId212" Type="http://schemas.openxmlformats.org/officeDocument/2006/relationships/hyperlink" Target="https://twitter.com/thedailypioneer" TargetMode="External" /><Relationship Id="rId213" Type="http://schemas.openxmlformats.org/officeDocument/2006/relationships/comments" Target="../comments2.xml" /><Relationship Id="rId214" Type="http://schemas.openxmlformats.org/officeDocument/2006/relationships/vmlDrawing" Target="../drawings/vmlDrawing2.vml" /><Relationship Id="rId215" Type="http://schemas.openxmlformats.org/officeDocument/2006/relationships/table" Target="../tables/table2.xml" /><Relationship Id="rId216" Type="http://schemas.openxmlformats.org/officeDocument/2006/relationships/drawing" Target="../drawings/drawing1.xml" /><Relationship Id="rId2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ailypioneer.com/2019/top-stories/sc-to-pronounce-verdict-on-pleas-seeking-rafale-judgment-review-on-thursday.html" TargetMode="External" /><Relationship Id="rId2" Type="http://schemas.openxmlformats.org/officeDocument/2006/relationships/hyperlink" Target="https://gameo.link/XflNK" TargetMode="External" /><Relationship Id="rId3" Type="http://schemas.openxmlformats.org/officeDocument/2006/relationships/hyperlink" Target="http://bdd.deltareflex.com/cns_affiche.php?image=13863" TargetMode="External" /><Relationship Id="rId4" Type="http://schemas.openxmlformats.org/officeDocument/2006/relationships/hyperlink" Target="https://www.centralcharts.com/fr/1676-dassault-aviation/analysis/73782-dassault-aviation-daily?utm_source=dlvr.it&amp;utm_medium=twitter" TargetMode="External" /><Relationship Id="rId5" Type="http://schemas.openxmlformats.org/officeDocument/2006/relationships/hyperlink" Target="https://www.centralcharts.com/fr/1676-dassault-aviation/analysis/73782-dassault-aviation-journalier" TargetMode="External" /><Relationship Id="rId6" Type="http://schemas.openxmlformats.org/officeDocument/2006/relationships/hyperlink" Target="https://www.asianskymedia.com/interviews/2019/10/22/expanding-support" TargetMode="External" /><Relationship Id="rId7" Type="http://schemas.openxmlformats.org/officeDocument/2006/relationships/hyperlink" Target="https://www.dassault-aviation.com/en/group/press/press-kits/aboard-the-rafale-dassault-aviations-new-fun-and-educational-application/" TargetMode="External" /><Relationship Id="rId8" Type="http://schemas.openxmlformats.org/officeDocument/2006/relationships/hyperlink" Target="https://www.dassault-aviation.com/fr/groupe/presse/press-kits/aboard-the-rafale-la-nouvelle-application-ludo-pedagogique-de-dassault-aviation/" TargetMode="External" /><Relationship Id="rId9" Type="http://schemas.openxmlformats.org/officeDocument/2006/relationships/hyperlink" Target="https://www.centralcharts.com/en/1676-dassault-aviation/analysis/72830-dassault-aviation-daily?utm_source=dlvr.it&amp;utm_medium=twitter" TargetMode="External" /><Relationship Id="rId10" Type="http://schemas.openxmlformats.org/officeDocument/2006/relationships/hyperlink" Target="https://www.centralcharts.com/en/1676-dassault-aviation/analysis/72830-dassault-aviation-daily" TargetMode="External" /><Relationship Id="rId11" Type="http://schemas.openxmlformats.org/officeDocument/2006/relationships/hyperlink" Target="https://www.dassault-aviation.com/en/group/press/press-kits/aboard-the-rafale-dassault-aviations-new-fun-and-educational-application/" TargetMode="External" /><Relationship Id="rId12" Type="http://schemas.openxmlformats.org/officeDocument/2006/relationships/hyperlink" Target="https://www.dassault-aviation.com/fr/groupe/presse/press-kits/aboard-the-rafale-la-nouvelle-application-ludo-pedagogique-de-dassault-aviation/" TargetMode="External" /><Relationship Id="rId13" Type="http://schemas.openxmlformats.org/officeDocument/2006/relationships/hyperlink" Target="https://www.centralcharts.com/fr/1676-dassault-aviation/analysis/73782-dassault-aviation-daily?utm_source=dlvr.it&amp;utm_medium=twitter" TargetMode="External" /><Relationship Id="rId14" Type="http://schemas.openxmlformats.org/officeDocument/2006/relationships/hyperlink" Target="https://www.asianskymedia.com/interviews/2019/10/22/expanding-support" TargetMode="External" /><Relationship Id="rId15" Type="http://schemas.openxmlformats.org/officeDocument/2006/relationships/hyperlink" Target="https://www.instagram.com/p/B4eZ2PiKu1Z/?igshid=sx4sfcdxmsuw" TargetMode="External" /><Relationship Id="rId16" Type="http://schemas.openxmlformats.org/officeDocument/2006/relationships/hyperlink" Target="https://www.centralcharts.com/en/1676-dassault-aviation/analysis/72830-dassault-aviation-daily" TargetMode="External" /><Relationship Id="rId17" Type="http://schemas.openxmlformats.org/officeDocument/2006/relationships/hyperlink" Target="https://www.centralcharts.com/en/1676-dassault-aviation/analysis/72830-dassault-aviation-daily?utm_source=dlvr.it&amp;utm_medium=twitter" TargetMode="External" /><Relationship Id="rId18" Type="http://schemas.openxmlformats.org/officeDocument/2006/relationships/hyperlink" Target="https://www.centralcharts.com/fr/1676-dassault-aviation/analysis/73782-dassault-aviation-journalier" TargetMode="External" /><Relationship Id="rId19" Type="http://schemas.openxmlformats.org/officeDocument/2006/relationships/hyperlink" Target="https://www.dailypioneer.com/2019/top-stories/sc-to-pronounce-verdict-on-pleas-seeking-rafale-judgment-review-on-thursday.html" TargetMode="External" /><Relationship Id="rId20" Type="http://schemas.openxmlformats.org/officeDocument/2006/relationships/hyperlink" Target="http://bdd.deltareflex.com/cns_affiche.php?image=13863" TargetMode="External" /><Relationship Id="rId21" Type="http://schemas.openxmlformats.org/officeDocument/2006/relationships/hyperlink" Target="https://gameo.link/XflNK"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894</v>
      </c>
      <c r="BD2" s="13" t="s">
        <v>908</v>
      </c>
      <c r="BE2" s="13" t="s">
        <v>909</v>
      </c>
      <c r="BF2" s="67" t="s">
        <v>1281</v>
      </c>
      <c r="BG2" s="67" t="s">
        <v>1282</v>
      </c>
      <c r="BH2" s="67" t="s">
        <v>1283</v>
      </c>
      <c r="BI2" s="67" t="s">
        <v>1284</v>
      </c>
      <c r="BJ2" s="67" t="s">
        <v>1285</v>
      </c>
      <c r="BK2" s="67" t="s">
        <v>1286</v>
      </c>
      <c r="BL2" s="67" t="s">
        <v>1287</v>
      </c>
      <c r="BM2" s="67" t="s">
        <v>1288</v>
      </c>
      <c r="BN2" s="67" t="s">
        <v>1289</v>
      </c>
    </row>
    <row r="3" spans="1:66" ht="15" customHeight="1">
      <c r="A3" s="84" t="s">
        <v>214</v>
      </c>
      <c r="B3" s="84" t="s">
        <v>214</v>
      </c>
      <c r="C3" s="53" t="s">
        <v>1325</v>
      </c>
      <c r="D3" s="54">
        <v>3</v>
      </c>
      <c r="E3" s="65" t="s">
        <v>132</v>
      </c>
      <c r="F3" s="55">
        <v>32</v>
      </c>
      <c r="G3" s="53"/>
      <c r="H3" s="57"/>
      <c r="I3" s="56"/>
      <c r="J3" s="56"/>
      <c r="K3" s="36" t="s">
        <v>65</v>
      </c>
      <c r="L3" s="62">
        <v>3</v>
      </c>
      <c r="M3" s="62"/>
      <c r="N3" s="63"/>
      <c r="O3" s="85" t="s">
        <v>176</v>
      </c>
      <c r="P3" s="87">
        <v>43774.30383101852</v>
      </c>
      <c r="Q3" s="85" t="s">
        <v>267</v>
      </c>
      <c r="R3" s="89" t="s">
        <v>282</v>
      </c>
      <c r="S3" s="85" t="s">
        <v>293</v>
      </c>
      <c r="T3" s="85" t="s">
        <v>300</v>
      </c>
      <c r="U3" s="85"/>
      <c r="V3" s="89" t="s">
        <v>320</v>
      </c>
      <c r="W3" s="87">
        <v>43774.30383101852</v>
      </c>
      <c r="X3" s="91">
        <v>43774</v>
      </c>
      <c r="Y3" s="93" t="s">
        <v>357</v>
      </c>
      <c r="Z3" s="89" t="s">
        <v>406</v>
      </c>
      <c r="AA3" s="85">
        <v>38.9833</v>
      </c>
      <c r="AB3" s="85">
        <v>-3.93333</v>
      </c>
      <c r="AC3" s="93" t="s">
        <v>455</v>
      </c>
      <c r="AD3" s="85"/>
      <c r="AE3" s="85" t="b">
        <v>0</v>
      </c>
      <c r="AF3" s="85">
        <v>1</v>
      </c>
      <c r="AG3" s="93" t="s">
        <v>504</v>
      </c>
      <c r="AH3" s="85" t="b">
        <v>0</v>
      </c>
      <c r="AI3" s="85" t="s">
        <v>506</v>
      </c>
      <c r="AJ3" s="85"/>
      <c r="AK3" s="93" t="s">
        <v>504</v>
      </c>
      <c r="AL3" s="85" t="b">
        <v>0</v>
      </c>
      <c r="AM3" s="85">
        <v>0</v>
      </c>
      <c r="AN3" s="93" t="s">
        <v>504</v>
      </c>
      <c r="AO3" s="85" t="s">
        <v>509</v>
      </c>
      <c r="AP3" s="85" t="b">
        <v>0</v>
      </c>
      <c r="AQ3" s="93" t="s">
        <v>455</v>
      </c>
      <c r="AR3" s="85" t="s">
        <v>176</v>
      </c>
      <c r="AS3" s="85">
        <v>0</v>
      </c>
      <c r="AT3" s="85">
        <v>0</v>
      </c>
      <c r="AU3" s="85" t="s">
        <v>519</v>
      </c>
      <c r="AV3" s="85" t="s">
        <v>520</v>
      </c>
      <c r="AW3" s="85" t="s">
        <v>521</v>
      </c>
      <c r="AX3" s="85" t="s">
        <v>522</v>
      </c>
      <c r="AY3" s="85" t="s">
        <v>523</v>
      </c>
      <c r="AZ3" s="85" t="s">
        <v>524</v>
      </c>
      <c r="BA3" s="85" t="s">
        <v>525</v>
      </c>
      <c r="BB3" s="89" t="s">
        <v>526</v>
      </c>
      <c r="BC3">
        <v>1</v>
      </c>
      <c r="BD3" s="85" t="str">
        <f>REPLACE(INDEX(GroupVertices[Group],MATCH(Edges[[#This Row],[Vertex 1]],GroupVertices[Vertex],0)),1,1,"")</f>
        <v>3</v>
      </c>
      <c r="BE3" s="85" t="str">
        <f>REPLACE(INDEX(GroupVertices[Group],MATCH(Edges[[#This Row],[Vertex 2]],GroupVertices[Vertex],0)),1,1,"")</f>
        <v>3</v>
      </c>
      <c r="BF3" s="51">
        <v>0</v>
      </c>
      <c r="BG3" s="52">
        <v>0</v>
      </c>
      <c r="BH3" s="51">
        <v>1</v>
      </c>
      <c r="BI3" s="52">
        <v>5.555555555555555</v>
      </c>
      <c r="BJ3" s="51">
        <v>0</v>
      </c>
      <c r="BK3" s="52">
        <v>0</v>
      </c>
      <c r="BL3" s="51">
        <v>17</v>
      </c>
      <c r="BM3" s="52">
        <v>94.44444444444444</v>
      </c>
      <c r="BN3" s="51">
        <v>18</v>
      </c>
    </row>
    <row r="4" spans="1:66" ht="15" customHeight="1">
      <c r="A4" s="84" t="s">
        <v>215</v>
      </c>
      <c r="B4" s="84" t="s">
        <v>215</v>
      </c>
      <c r="C4" s="53" t="s">
        <v>1325</v>
      </c>
      <c r="D4" s="54">
        <v>3</v>
      </c>
      <c r="E4" s="65" t="s">
        <v>132</v>
      </c>
      <c r="F4" s="55">
        <v>32</v>
      </c>
      <c r="G4" s="53"/>
      <c r="H4" s="57"/>
      <c r="I4" s="56"/>
      <c r="J4" s="56"/>
      <c r="K4" s="36" t="s">
        <v>65</v>
      </c>
      <c r="L4" s="83">
        <v>4</v>
      </c>
      <c r="M4" s="83"/>
      <c r="N4" s="63"/>
      <c r="O4" s="86" t="s">
        <v>176</v>
      </c>
      <c r="P4" s="88">
        <v>43774.47267361111</v>
      </c>
      <c r="Q4" s="86" t="s">
        <v>268</v>
      </c>
      <c r="R4" s="90" t="s">
        <v>283</v>
      </c>
      <c r="S4" s="86" t="s">
        <v>294</v>
      </c>
      <c r="T4" s="86" t="s">
        <v>301</v>
      </c>
      <c r="U4" s="86"/>
      <c r="V4" s="90" t="s">
        <v>321</v>
      </c>
      <c r="W4" s="88">
        <v>43774.47267361111</v>
      </c>
      <c r="X4" s="92">
        <v>43774</v>
      </c>
      <c r="Y4" s="94" t="s">
        <v>358</v>
      </c>
      <c r="Z4" s="90" t="s">
        <v>407</v>
      </c>
      <c r="AA4" s="86"/>
      <c r="AB4" s="86"/>
      <c r="AC4" s="94" t="s">
        <v>456</v>
      </c>
      <c r="AD4" s="86"/>
      <c r="AE4" s="86" t="b">
        <v>0</v>
      </c>
      <c r="AF4" s="86">
        <v>0</v>
      </c>
      <c r="AG4" s="94" t="s">
        <v>504</v>
      </c>
      <c r="AH4" s="86" t="b">
        <v>0</v>
      </c>
      <c r="AI4" s="86" t="s">
        <v>507</v>
      </c>
      <c r="AJ4" s="86"/>
      <c r="AK4" s="94" t="s">
        <v>504</v>
      </c>
      <c r="AL4" s="86" t="b">
        <v>0</v>
      </c>
      <c r="AM4" s="86">
        <v>0</v>
      </c>
      <c r="AN4" s="94" t="s">
        <v>504</v>
      </c>
      <c r="AO4" s="86" t="s">
        <v>510</v>
      </c>
      <c r="AP4" s="86" t="b">
        <v>0</v>
      </c>
      <c r="AQ4" s="94" t="s">
        <v>456</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1</v>
      </c>
      <c r="BG4" s="52">
        <v>3.5714285714285716</v>
      </c>
      <c r="BH4" s="51">
        <v>0</v>
      </c>
      <c r="BI4" s="52">
        <v>0</v>
      </c>
      <c r="BJ4" s="51">
        <v>0</v>
      </c>
      <c r="BK4" s="52">
        <v>0</v>
      </c>
      <c r="BL4" s="51">
        <v>27</v>
      </c>
      <c r="BM4" s="52">
        <v>96.42857142857143</v>
      </c>
      <c r="BN4" s="51">
        <v>28</v>
      </c>
    </row>
    <row r="5" spans="1:66" ht="15">
      <c r="A5" s="84" t="s">
        <v>216</v>
      </c>
      <c r="B5" s="84" t="s">
        <v>216</v>
      </c>
      <c r="C5" s="53" t="s">
        <v>1325</v>
      </c>
      <c r="D5" s="54">
        <v>3</v>
      </c>
      <c r="E5" s="65" t="s">
        <v>132</v>
      </c>
      <c r="F5" s="55">
        <v>32</v>
      </c>
      <c r="G5" s="53"/>
      <c r="H5" s="57"/>
      <c r="I5" s="56"/>
      <c r="J5" s="56"/>
      <c r="K5" s="36" t="s">
        <v>65</v>
      </c>
      <c r="L5" s="83">
        <v>5</v>
      </c>
      <c r="M5" s="83"/>
      <c r="N5" s="63"/>
      <c r="O5" s="86" t="s">
        <v>176</v>
      </c>
      <c r="P5" s="88">
        <v>43774.478159722225</v>
      </c>
      <c r="Q5" s="86" t="s">
        <v>269</v>
      </c>
      <c r="R5" s="90" t="s">
        <v>284</v>
      </c>
      <c r="S5" s="86" t="s">
        <v>294</v>
      </c>
      <c r="T5" s="86" t="s">
        <v>301</v>
      </c>
      <c r="U5" s="86"/>
      <c r="V5" s="90" t="s">
        <v>322</v>
      </c>
      <c r="W5" s="88">
        <v>43774.478159722225</v>
      </c>
      <c r="X5" s="92">
        <v>43774</v>
      </c>
      <c r="Y5" s="94" t="s">
        <v>359</v>
      </c>
      <c r="Z5" s="90" t="s">
        <v>408</v>
      </c>
      <c r="AA5" s="86"/>
      <c r="AB5" s="86"/>
      <c r="AC5" s="94" t="s">
        <v>457</v>
      </c>
      <c r="AD5" s="86"/>
      <c r="AE5" s="86" t="b">
        <v>0</v>
      </c>
      <c r="AF5" s="86">
        <v>0</v>
      </c>
      <c r="AG5" s="94" t="s">
        <v>504</v>
      </c>
      <c r="AH5" s="86" t="b">
        <v>0</v>
      </c>
      <c r="AI5" s="86" t="s">
        <v>507</v>
      </c>
      <c r="AJ5" s="86"/>
      <c r="AK5" s="94" t="s">
        <v>504</v>
      </c>
      <c r="AL5" s="86" t="b">
        <v>0</v>
      </c>
      <c r="AM5" s="86">
        <v>0</v>
      </c>
      <c r="AN5" s="94" t="s">
        <v>504</v>
      </c>
      <c r="AO5" s="86" t="s">
        <v>511</v>
      </c>
      <c r="AP5" s="86" t="b">
        <v>0</v>
      </c>
      <c r="AQ5" s="94" t="s">
        <v>457</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3</v>
      </c>
      <c r="BG5" s="52">
        <v>7.142857142857143</v>
      </c>
      <c r="BH5" s="51">
        <v>0</v>
      </c>
      <c r="BI5" s="52">
        <v>0</v>
      </c>
      <c r="BJ5" s="51">
        <v>0</v>
      </c>
      <c r="BK5" s="52">
        <v>0</v>
      </c>
      <c r="BL5" s="51">
        <v>39</v>
      </c>
      <c r="BM5" s="52">
        <v>92.85714285714286</v>
      </c>
      <c r="BN5" s="51">
        <v>42</v>
      </c>
    </row>
    <row r="6" spans="1:66" ht="15">
      <c r="A6" s="84" t="s">
        <v>217</v>
      </c>
      <c r="B6" s="84" t="s">
        <v>259</v>
      </c>
      <c r="C6" s="53" t="s">
        <v>1325</v>
      </c>
      <c r="D6" s="54">
        <v>3</v>
      </c>
      <c r="E6" s="65" t="s">
        <v>132</v>
      </c>
      <c r="F6" s="55">
        <v>32</v>
      </c>
      <c r="G6" s="53"/>
      <c r="H6" s="57"/>
      <c r="I6" s="56"/>
      <c r="J6" s="56"/>
      <c r="K6" s="36" t="s">
        <v>65</v>
      </c>
      <c r="L6" s="83">
        <v>6</v>
      </c>
      <c r="M6" s="83"/>
      <c r="N6" s="63"/>
      <c r="O6" s="86" t="s">
        <v>264</v>
      </c>
      <c r="P6" s="88">
        <v>43773.85119212963</v>
      </c>
      <c r="Q6" s="86" t="s">
        <v>270</v>
      </c>
      <c r="R6" s="86"/>
      <c r="S6" s="86"/>
      <c r="T6" s="86" t="s">
        <v>302</v>
      </c>
      <c r="U6" s="90" t="s">
        <v>313</v>
      </c>
      <c r="V6" s="90" t="s">
        <v>313</v>
      </c>
      <c r="W6" s="88">
        <v>43773.85119212963</v>
      </c>
      <c r="X6" s="92">
        <v>43773</v>
      </c>
      <c r="Y6" s="94" t="s">
        <v>360</v>
      </c>
      <c r="Z6" s="90" t="s">
        <v>409</v>
      </c>
      <c r="AA6" s="86"/>
      <c r="AB6" s="86"/>
      <c r="AC6" s="94" t="s">
        <v>458</v>
      </c>
      <c r="AD6" s="86"/>
      <c r="AE6" s="86" t="b">
        <v>0</v>
      </c>
      <c r="AF6" s="86">
        <v>8</v>
      </c>
      <c r="AG6" s="94" t="s">
        <v>504</v>
      </c>
      <c r="AH6" s="86" t="b">
        <v>0</v>
      </c>
      <c r="AI6" s="86" t="s">
        <v>507</v>
      </c>
      <c r="AJ6" s="86"/>
      <c r="AK6" s="94" t="s">
        <v>504</v>
      </c>
      <c r="AL6" s="86" t="b">
        <v>0</v>
      </c>
      <c r="AM6" s="86">
        <v>1</v>
      </c>
      <c r="AN6" s="94" t="s">
        <v>504</v>
      </c>
      <c r="AO6" s="86" t="s">
        <v>512</v>
      </c>
      <c r="AP6" s="86" t="b">
        <v>0</v>
      </c>
      <c r="AQ6" s="94" t="s">
        <v>458</v>
      </c>
      <c r="AR6" s="86" t="s">
        <v>176</v>
      </c>
      <c r="AS6" s="86">
        <v>0</v>
      </c>
      <c r="AT6" s="86">
        <v>0</v>
      </c>
      <c r="AU6" s="86"/>
      <c r="AV6" s="86"/>
      <c r="AW6" s="86"/>
      <c r="AX6" s="86"/>
      <c r="AY6" s="86"/>
      <c r="AZ6" s="86"/>
      <c r="BA6" s="86"/>
      <c r="BB6" s="86"/>
      <c r="BC6">
        <v>1</v>
      </c>
      <c r="BD6" s="85" t="str">
        <f>REPLACE(INDEX(GroupVertices[Group],MATCH(Edges[[#This Row],[Vertex 1]],GroupVertices[Vertex],0)),1,1,"")</f>
        <v>5</v>
      </c>
      <c r="BE6" s="85" t="str">
        <f>REPLACE(INDEX(GroupVertices[Group],MATCH(Edges[[#This Row],[Vertex 2]],GroupVertices[Vertex],0)),1,1,"")</f>
        <v>5</v>
      </c>
      <c r="BF6" s="51">
        <v>0</v>
      </c>
      <c r="BG6" s="52">
        <v>0</v>
      </c>
      <c r="BH6" s="51">
        <v>1</v>
      </c>
      <c r="BI6" s="52">
        <v>3.8461538461538463</v>
      </c>
      <c r="BJ6" s="51">
        <v>0</v>
      </c>
      <c r="BK6" s="52">
        <v>0</v>
      </c>
      <c r="BL6" s="51">
        <v>25</v>
      </c>
      <c r="BM6" s="52">
        <v>96.15384615384616</v>
      </c>
      <c r="BN6" s="51">
        <v>26</v>
      </c>
    </row>
    <row r="7" spans="1:66" ht="15">
      <c r="A7" s="84" t="s">
        <v>218</v>
      </c>
      <c r="B7" s="84" t="s">
        <v>217</v>
      </c>
      <c r="C7" s="53" t="s">
        <v>1325</v>
      </c>
      <c r="D7" s="54">
        <v>3</v>
      </c>
      <c r="E7" s="65" t="s">
        <v>132</v>
      </c>
      <c r="F7" s="55">
        <v>32</v>
      </c>
      <c r="G7" s="53"/>
      <c r="H7" s="57"/>
      <c r="I7" s="56"/>
      <c r="J7" s="56"/>
      <c r="K7" s="36" t="s">
        <v>65</v>
      </c>
      <c r="L7" s="83">
        <v>7</v>
      </c>
      <c r="M7" s="83"/>
      <c r="N7" s="63"/>
      <c r="O7" s="86" t="s">
        <v>265</v>
      </c>
      <c r="P7" s="88">
        <v>43774.84795138889</v>
      </c>
      <c r="Q7" s="86" t="s">
        <v>270</v>
      </c>
      <c r="R7" s="86"/>
      <c r="S7" s="86"/>
      <c r="T7" s="86" t="s">
        <v>303</v>
      </c>
      <c r="U7" s="86"/>
      <c r="V7" s="90" t="s">
        <v>323</v>
      </c>
      <c r="W7" s="88">
        <v>43774.84795138889</v>
      </c>
      <c r="X7" s="92">
        <v>43774</v>
      </c>
      <c r="Y7" s="94" t="s">
        <v>361</v>
      </c>
      <c r="Z7" s="90" t="s">
        <v>410</v>
      </c>
      <c r="AA7" s="86"/>
      <c r="AB7" s="86"/>
      <c r="AC7" s="94" t="s">
        <v>459</v>
      </c>
      <c r="AD7" s="86"/>
      <c r="AE7" s="86" t="b">
        <v>0</v>
      </c>
      <c r="AF7" s="86">
        <v>0</v>
      </c>
      <c r="AG7" s="94" t="s">
        <v>504</v>
      </c>
      <c r="AH7" s="86" t="b">
        <v>0</v>
      </c>
      <c r="AI7" s="86" t="s">
        <v>507</v>
      </c>
      <c r="AJ7" s="86"/>
      <c r="AK7" s="94" t="s">
        <v>504</v>
      </c>
      <c r="AL7" s="86" t="b">
        <v>0</v>
      </c>
      <c r="AM7" s="86">
        <v>1</v>
      </c>
      <c r="AN7" s="94" t="s">
        <v>458</v>
      </c>
      <c r="AO7" s="86" t="s">
        <v>513</v>
      </c>
      <c r="AP7" s="86" t="b">
        <v>0</v>
      </c>
      <c r="AQ7" s="94" t="s">
        <v>458</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c r="BG7" s="52"/>
      <c r="BH7" s="51"/>
      <c r="BI7" s="52"/>
      <c r="BJ7" s="51"/>
      <c r="BK7" s="52"/>
      <c r="BL7" s="51"/>
      <c r="BM7" s="52"/>
      <c r="BN7" s="51"/>
    </row>
    <row r="8" spans="1:66" ht="15">
      <c r="A8" s="84" t="s">
        <v>218</v>
      </c>
      <c r="B8" s="84" t="s">
        <v>259</v>
      </c>
      <c r="C8" s="53" t="s">
        <v>1325</v>
      </c>
      <c r="D8" s="54">
        <v>3</v>
      </c>
      <c r="E8" s="65" t="s">
        <v>132</v>
      </c>
      <c r="F8" s="55">
        <v>32</v>
      </c>
      <c r="G8" s="53"/>
      <c r="H8" s="57"/>
      <c r="I8" s="56"/>
      <c r="J8" s="56"/>
      <c r="K8" s="36" t="s">
        <v>65</v>
      </c>
      <c r="L8" s="83">
        <v>8</v>
      </c>
      <c r="M8" s="83"/>
      <c r="N8" s="63"/>
      <c r="O8" s="86" t="s">
        <v>264</v>
      </c>
      <c r="P8" s="88">
        <v>43774.84795138889</v>
      </c>
      <c r="Q8" s="86" t="s">
        <v>270</v>
      </c>
      <c r="R8" s="86"/>
      <c r="S8" s="86"/>
      <c r="T8" s="86" t="s">
        <v>303</v>
      </c>
      <c r="U8" s="86"/>
      <c r="V8" s="90" t="s">
        <v>323</v>
      </c>
      <c r="W8" s="88">
        <v>43774.84795138889</v>
      </c>
      <c r="X8" s="92">
        <v>43774</v>
      </c>
      <c r="Y8" s="94" t="s">
        <v>361</v>
      </c>
      <c r="Z8" s="90" t="s">
        <v>410</v>
      </c>
      <c r="AA8" s="86"/>
      <c r="AB8" s="86"/>
      <c r="AC8" s="94" t="s">
        <v>459</v>
      </c>
      <c r="AD8" s="86"/>
      <c r="AE8" s="86" t="b">
        <v>0</v>
      </c>
      <c r="AF8" s="86">
        <v>0</v>
      </c>
      <c r="AG8" s="94" t="s">
        <v>504</v>
      </c>
      <c r="AH8" s="86" t="b">
        <v>0</v>
      </c>
      <c r="AI8" s="86" t="s">
        <v>507</v>
      </c>
      <c r="AJ8" s="86"/>
      <c r="AK8" s="94" t="s">
        <v>504</v>
      </c>
      <c r="AL8" s="86" t="b">
        <v>0</v>
      </c>
      <c r="AM8" s="86">
        <v>1</v>
      </c>
      <c r="AN8" s="94" t="s">
        <v>458</v>
      </c>
      <c r="AO8" s="86" t="s">
        <v>513</v>
      </c>
      <c r="AP8" s="86" t="b">
        <v>0</v>
      </c>
      <c r="AQ8" s="94" t="s">
        <v>458</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0</v>
      </c>
      <c r="BG8" s="52">
        <v>0</v>
      </c>
      <c r="BH8" s="51">
        <v>1</v>
      </c>
      <c r="BI8" s="52">
        <v>3.8461538461538463</v>
      </c>
      <c r="BJ8" s="51">
        <v>0</v>
      </c>
      <c r="BK8" s="52">
        <v>0</v>
      </c>
      <c r="BL8" s="51">
        <v>25</v>
      </c>
      <c r="BM8" s="52">
        <v>96.15384615384616</v>
      </c>
      <c r="BN8" s="51">
        <v>26</v>
      </c>
    </row>
    <row r="9" spans="1:66" ht="15">
      <c r="A9" s="84" t="s">
        <v>219</v>
      </c>
      <c r="B9" s="84" t="s">
        <v>219</v>
      </c>
      <c r="C9" s="53" t="s">
        <v>1325</v>
      </c>
      <c r="D9" s="54">
        <v>3</v>
      </c>
      <c r="E9" s="65" t="s">
        <v>132</v>
      </c>
      <c r="F9" s="55">
        <v>32</v>
      </c>
      <c r="G9" s="53"/>
      <c r="H9" s="57"/>
      <c r="I9" s="56"/>
      <c r="J9" s="56"/>
      <c r="K9" s="36" t="s">
        <v>65</v>
      </c>
      <c r="L9" s="83">
        <v>9</v>
      </c>
      <c r="M9" s="83"/>
      <c r="N9" s="63"/>
      <c r="O9" s="86" t="s">
        <v>176</v>
      </c>
      <c r="P9" s="88">
        <v>43776.39071759259</v>
      </c>
      <c r="Q9" s="86" t="s">
        <v>271</v>
      </c>
      <c r="R9" s="86"/>
      <c r="S9" s="86"/>
      <c r="T9" s="86" t="s">
        <v>304</v>
      </c>
      <c r="U9" s="90" t="s">
        <v>314</v>
      </c>
      <c r="V9" s="90" t="s">
        <v>314</v>
      </c>
      <c r="W9" s="88">
        <v>43776.39071759259</v>
      </c>
      <c r="X9" s="92">
        <v>43776</v>
      </c>
      <c r="Y9" s="94" t="s">
        <v>362</v>
      </c>
      <c r="Z9" s="90" t="s">
        <v>411</v>
      </c>
      <c r="AA9" s="86"/>
      <c r="AB9" s="86"/>
      <c r="AC9" s="94" t="s">
        <v>460</v>
      </c>
      <c r="AD9" s="86"/>
      <c r="AE9" s="86" t="b">
        <v>0</v>
      </c>
      <c r="AF9" s="86">
        <v>2</v>
      </c>
      <c r="AG9" s="94" t="s">
        <v>504</v>
      </c>
      <c r="AH9" s="86" t="b">
        <v>0</v>
      </c>
      <c r="AI9" s="86" t="s">
        <v>508</v>
      </c>
      <c r="AJ9" s="86"/>
      <c r="AK9" s="94" t="s">
        <v>504</v>
      </c>
      <c r="AL9" s="86" t="b">
        <v>0</v>
      </c>
      <c r="AM9" s="86">
        <v>0</v>
      </c>
      <c r="AN9" s="94" t="s">
        <v>504</v>
      </c>
      <c r="AO9" s="86" t="s">
        <v>512</v>
      </c>
      <c r="AP9" s="86" t="b">
        <v>0</v>
      </c>
      <c r="AQ9" s="94" t="s">
        <v>460</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4</v>
      </c>
      <c r="BH9" s="51">
        <v>0</v>
      </c>
      <c r="BI9" s="52">
        <v>0</v>
      </c>
      <c r="BJ9" s="51">
        <v>0</v>
      </c>
      <c r="BK9" s="52">
        <v>0</v>
      </c>
      <c r="BL9" s="51">
        <v>24</v>
      </c>
      <c r="BM9" s="52">
        <v>96</v>
      </c>
      <c r="BN9" s="51">
        <v>25</v>
      </c>
    </row>
    <row r="10" spans="1:66" ht="15">
      <c r="A10" s="84" t="s">
        <v>220</v>
      </c>
      <c r="B10" s="84" t="s">
        <v>256</v>
      </c>
      <c r="C10" s="53" t="s">
        <v>1325</v>
      </c>
      <c r="D10" s="54">
        <v>3</v>
      </c>
      <c r="E10" s="65" t="s">
        <v>132</v>
      </c>
      <c r="F10" s="55">
        <v>32</v>
      </c>
      <c r="G10" s="53"/>
      <c r="H10" s="57"/>
      <c r="I10" s="56"/>
      <c r="J10" s="56"/>
      <c r="K10" s="36" t="s">
        <v>65</v>
      </c>
      <c r="L10" s="83">
        <v>10</v>
      </c>
      <c r="M10" s="83"/>
      <c r="N10" s="63"/>
      <c r="O10" s="86" t="s">
        <v>265</v>
      </c>
      <c r="P10" s="88">
        <v>43776.49181712963</v>
      </c>
      <c r="Q10" s="86" t="s">
        <v>272</v>
      </c>
      <c r="R10" s="86"/>
      <c r="S10" s="86"/>
      <c r="T10" s="86" t="s">
        <v>305</v>
      </c>
      <c r="U10" s="86"/>
      <c r="V10" s="90" t="s">
        <v>324</v>
      </c>
      <c r="W10" s="88">
        <v>43776.49181712963</v>
      </c>
      <c r="X10" s="92">
        <v>43776</v>
      </c>
      <c r="Y10" s="94" t="s">
        <v>363</v>
      </c>
      <c r="Z10" s="90" t="s">
        <v>412</v>
      </c>
      <c r="AA10" s="86"/>
      <c r="AB10" s="86"/>
      <c r="AC10" s="94" t="s">
        <v>461</v>
      </c>
      <c r="AD10" s="86"/>
      <c r="AE10" s="86" t="b">
        <v>0</v>
      </c>
      <c r="AF10" s="86">
        <v>0</v>
      </c>
      <c r="AG10" s="94" t="s">
        <v>504</v>
      </c>
      <c r="AH10" s="86" t="b">
        <v>0</v>
      </c>
      <c r="AI10" s="86" t="s">
        <v>508</v>
      </c>
      <c r="AJ10" s="86"/>
      <c r="AK10" s="94" t="s">
        <v>504</v>
      </c>
      <c r="AL10" s="86" t="b">
        <v>0</v>
      </c>
      <c r="AM10" s="86">
        <v>12</v>
      </c>
      <c r="AN10" s="94" t="s">
        <v>500</v>
      </c>
      <c r="AO10" s="86" t="s">
        <v>514</v>
      </c>
      <c r="AP10" s="86" t="b">
        <v>0</v>
      </c>
      <c r="AQ10" s="94" t="s">
        <v>500</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1</v>
      </c>
      <c r="BG10" s="52">
        <v>2.7777777777777777</v>
      </c>
      <c r="BH10" s="51">
        <v>1</v>
      </c>
      <c r="BI10" s="52">
        <v>2.7777777777777777</v>
      </c>
      <c r="BJ10" s="51">
        <v>0</v>
      </c>
      <c r="BK10" s="52">
        <v>0</v>
      </c>
      <c r="BL10" s="51">
        <v>34</v>
      </c>
      <c r="BM10" s="52">
        <v>94.44444444444444</v>
      </c>
      <c r="BN10" s="51">
        <v>36</v>
      </c>
    </row>
    <row r="11" spans="1:66" ht="15">
      <c r="A11" s="84" t="s">
        <v>221</v>
      </c>
      <c r="B11" s="84" t="s">
        <v>256</v>
      </c>
      <c r="C11" s="53" t="s">
        <v>1325</v>
      </c>
      <c r="D11" s="54">
        <v>3</v>
      </c>
      <c r="E11" s="65" t="s">
        <v>132</v>
      </c>
      <c r="F11" s="55">
        <v>32</v>
      </c>
      <c r="G11" s="53"/>
      <c r="H11" s="57"/>
      <c r="I11" s="56"/>
      <c r="J11" s="56"/>
      <c r="K11" s="36" t="s">
        <v>65</v>
      </c>
      <c r="L11" s="83">
        <v>11</v>
      </c>
      <c r="M11" s="83"/>
      <c r="N11" s="63"/>
      <c r="O11" s="86" t="s">
        <v>265</v>
      </c>
      <c r="P11" s="88">
        <v>43776.49256944445</v>
      </c>
      <c r="Q11" s="86" t="s">
        <v>272</v>
      </c>
      <c r="R11" s="86"/>
      <c r="S11" s="86"/>
      <c r="T11" s="86" t="s">
        <v>305</v>
      </c>
      <c r="U11" s="86"/>
      <c r="V11" s="90" t="s">
        <v>325</v>
      </c>
      <c r="W11" s="88">
        <v>43776.49256944445</v>
      </c>
      <c r="X11" s="92">
        <v>43776</v>
      </c>
      <c r="Y11" s="94" t="s">
        <v>364</v>
      </c>
      <c r="Z11" s="90" t="s">
        <v>413</v>
      </c>
      <c r="AA11" s="86"/>
      <c r="AB11" s="86"/>
      <c r="AC11" s="94" t="s">
        <v>462</v>
      </c>
      <c r="AD11" s="86"/>
      <c r="AE11" s="86" t="b">
        <v>0</v>
      </c>
      <c r="AF11" s="86">
        <v>0</v>
      </c>
      <c r="AG11" s="94" t="s">
        <v>504</v>
      </c>
      <c r="AH11" s="86" t="b">
        <v>0</v>
      </c>
      <c r="AI11" s="86" t="s">
        <v>508</v>
      </c>
      <c r="AJ11" s="86"/>
      <c r="AK11" s="94" t="s">
        <v>504</v>
      </c>
      <c r="AL11" s="86" t="b">
        <v>0</v>
      </c>
      <c r="AM11" s="86">
        <v>12</v>
      </c>
      <c r="AN11" s="94" t="s">
        <v>500</v>
      </c>
      <c r="AO11" s="86" t="s">
        <v>513</v>
      </c>
      <c r="AP11" s="86" t="b">
        <v>0</v>
      </c>
      <c r="AQ11" s="94" t="s">
        <v>500</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1</v>
      </c>
      <c r="BG11" s="52">
        <v>2.7777777777777777</v>
      </c>
      <c r="BH11" s="51">
        <v>1</v>
      </c>
      <c r="BI11" s="52">
        <v>2.7777777777777777</v>
      </c>
      <c r="BJ11" s="51">
        <v>0</v>
      </c>
      <c r="BK11" s="52">
        <v>0</v>
      </c>
      <c r="BL11" s="51">
        <v>34</v>
      </c>
      <c r="BM11" s="52">
        <v>94.44444444444444</v>
      </c>
      <c r="BN11" s="51">
        <v>36</v>
      </c>
    </row>
    <row r="12" spans="1:66" ht="15">
      <c r="A12" s="84" t="s">
        <v>222</v>
      </c>
      <c r="B12" s="84" t="s">
        <v>256</v>
      </c>
      <c r="C12" s="53" t="s">
        <v>1325</v>
      </c>
      <c r="D12" s="54">
        <v>3</v>
      </c>
      <c r="E12" s="65" t="s">
        <v>132</v>
      </c>
      <c r="F12" s="55">
        <v>32</v>
      </c>
      <c r="G12" s="53"/>
      <c r="H12" s="57"/>
      <c r="I12" s="56"/>
      <c r="J12" s="56"/>
      <c r="K12" s="36" t="s">
        <v>65</v>
      </c>
      <c r="L12" s="83">
        <v>12</v>
      </c>
      <c r="M12" s="83"/>
      <c r="N12" s="63"/>
      <c r="O12" s="86" t="s">
        <v>265</v>
      </c>
      <c r="P12" s="88">
        <v>43776.50696759259</v>
      </c>
      <c r="Q12" s="86" t="s">
        <v>273</v>
      </c>
      <c r="R12" s="86"/>
      <c r="S12" s="86"/>
      <c r="T12" s="86" t="s">
        <v>305</v>
      </c>
      <c r="U12" s="86"/>
      <c r="V12" s="90" t="s">
        <v>326</v>
      </c>
      <c r="W12" s="88">
        <v>43776.50696759259</v>
      </c>
      <c r="X12" s="92">
        <v>43776</v>
      </c>
      <c r="Y12" s="94" t="s">
        <v>365</v>
      </c>
      <c r="Z12" s="90" t="s">
        <v>414</v>
      </c>
      <c r="AA12" s="86"/>
      <c r="AB12" s="86"/>
      <c r="AC12" s="94" t="s">
        <v>463</v>
      </c>
      <c r="AD12" s="86"/>
      <c r="AE12" s="86" t="b">
        <v>0</v>
      </c>
      <c r="AF12" s="86">
        <v>0</v>
      </c>
      <c r="AG12" s="94" t="s">
        <v>504</v>
      </c>
      <c r="AH12" s="86" t="b">
        <v>0</v>
      </c>
      <c r="AI12" s="86" t="s">
        <v>507</v>
      </c>
      <c r="AJ12" s="86"/>
      <c r="AK12" s="94" t="s">
        <v>504</v>
      </c>
      <c r="AL12" s="86" t="b">
        <v>0</v>
      </c>
      <c r="AM12" s="86">
        <v>16</v>
      </c>
      <c r="AN12" s="94" t="s">
        <v>501</v>
      </c>
      <c r="AO12" s="86" t="s">
        <v>514</v>
      </c>
      <c r="AP12" s="86" t="b">
        <v>0</v>
      </c>
      <c r="AQ12" s="94" t="s">
        <v>501</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2.9411764705882355</v>
      </c>
      <c r="BH12" s="51">
        <v>1</v>
      </c>
      <c r="BI12" s="52">
        <v>2.9411764705882355</v>
      </c>
      <c r="BJ12" s="51">
        <v>0</v>
      </c>
      <c r="BK12" s="52">
        <v>0</v>
      </c>
      <c r="BL12" s="51">
        <v>32</v>
      </c>
      <c r="BM12" s="52">
        <v>94.11764705882354</v>
      </c>
      <c r="BN12" s="51">
        <v>34</v>
      </c>
    </row>
    <row r="13" spans="1:66" ht="30">
      <c r="A13" s="84" t="s">
        <v>223</v>
      </c>
      <c r="B13" s="84" t="s">
        <v>256</v>
      </c>
      <c r="C13" s="53" t="s">
        <v>1326</v>
      </c>
      <c r="D13" s="54">
        <v>3</v>
      </c>
      <c r="E13" s="65" t="s">
        <v>136</v>
      </c>
      <c r="F13" s="55">
        <v>6</v>
      </c>
      <c r="G13" s="53"/>
      <c r="H13" s="57"/>
      <c r="I13" s="56"/>
      <c r="J13" s="56"/>
      <c r="K13" s="36" t="s">
        <v>65</v>
      </c>
      <c r="L13" s="83">
        <v>13</v>
      </c>
      <c r="M13" s="83"/>
      <c r="N13" s="63"/>
      <c r="O13" s="86" t="s">
        <v>265</v>
      </c>
      <c r="P13" s="88">
        <v>43776.51167824074</v>
      </c>
      <c r="Q13" s="86" t="s">
        <v>273</v>
      </c>
      <c r="R13" s="86"/>
      <c r="S13" s="86"/>
      <c r="T13" s="86" t="s">
        <v>305</v>
      </c>
      <c r="U13" s="86"/>
      <c r="V13" s="90" t="s">
        <v>327</v>
      </c>
      <c r="W13" s="88">
        <v>43776.51167824074</v>
      </c>
      <c r="X13" s="92">
        <v>43776</v>
      </c>
      <c r="Y13" s="94" t="s">
        <v>366</v>
      </c>
      <c r="Z13" s="90" t="s">
        <v>415</v>
      </c>
      <c r="AA13" s="86"/>
      <c r="AB13" s="86"/>
      <c r="AC13" s="94" t="s">
        <v>464</v>
      </c>
      <c r="AD13" s="86"/>
      <c r="AE13" s="86" t="b">
        <v>0</v>
      </c>
      <c r="AF13" s="86">
        <v>0</v>
      </c>
      <c r="AG13" s="94" t="s">
        <v>504</v>
      </c>
      <c r="AH13" s="86" t="b">
        <v>0</v>
      </c>
      <c r="AI13" s="86" t="s">
        <v>507</v>
      </c>
      <c r="AJ13" s="86"/>
      <c r="AK13" s="94" t="s">
        <v>504</v>
      </c>
      <c r="AL13" s="86" t="b">
        <v>0</v>
      </c>
      <c r="AM13" s="86">
        <v>16</v>
      </c>
      <c r="AN13" s="94" t="s">
        <v>501</v>
      </c>
      <c r="AO13" s="86" t="s">
        <v>512</v>
      </c>
      <c r="AP13" s="86" t="b">
        <v>0</v>
      </c>
      <c r="AQ13" s="94" t="s">
        <v>501</v>
      </c>
      <c r="AR13" s="86" t="s">
        <v>176</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v>1</v>
      </c>
      <c r="BG13" s="52">
        <v>2.9411764705882355</v>
      </c>
      <c r="BH13" s="51">
        <v>1</v>
      </c>
      <c r="BI13" s="52">
        <v>2.9411764705882355</v>
      </c>
      <c r="BJ13" s="51">
        <v>0</v>
      </c>
      <c r="BK13" s="52">
        <v>0</v>
      </c>
      <c r="BL13" s="51">
        <v>32</v>
      </c>
      <c r="BM13" s="52">
        <v>94.11764705882354</v>
      </c>
      <c r="BN13" s="51">
        <v>34</v>
      </c>
    </row>
    <row r="14" spans="1:66" ht="30">
      <c r="A14" s="84" t="s">
        <v>223</v>
      </c>
      <c r="B14" s="84" t="s">
        <v>256</v>
      </c>
      <c r="C14" s="53" t="s">
        <v>1326</v>
      </c>
      <c r="D14" s="54">
        <v>3</v>
      </c>
      <c r="E14" s="65" t="s">
        <v>136</v>
      </c>
      <c r="F14" s="55">
        <v>6</v>
      </c>
      <c r="G14" s="53"/>
      <c r="H14" s="57"/>
      <c r="I14" s="56"/>
      <c r="J14" s="56"/>
      <c r="K14" s="36" t="s">
        <v>65</v>
      </c>
      <c r="L14" s="83">
        <v>14</v>
      </c>
      <c r="M14" s="83"/>
      <c r="N14" s="63"/>
      <c r="O14" s="86" t="s">
        <v>265</v>
      </c>
      <c r="P14" s="88">
        <v>43776.51186342593</v>
      </c>
      <c r="Q14" s="86" t="s">
        <v>272</v>
      </c>
      <c r="R14" s="86"/>
      <c r="S14" s="86"/>
      <c r="T14" s="86" t="s">
        <v>305</v>
      </c>
      <c r="U14" s="86"/>
      <c r="V14" s="90" t="s">
        <v>327</v>
      </c>
      <c r="W14" s="88">
        <v>43776.51186342593</v>
      </c>
      <c r="X14" s="92">
        <v>43776</v>
      </c>
      <c r="Y14" s="94" t="s">
        <v>367</v>
      </c>
      <c r="Z14" s="90" t="s">
        <v>416</v>
      </c>
      <c r="AA14" s="86"/>
      <c r="AB14" s="86"/>
      <c r="AC14" s="94" t="s">
        <v>465</v>
      </c>
      <c r="AD14" s="86"/>
      <c r="AE14" s="86" t="b">
        <v>0</v>
      </c>
      <c r="AF14" s="86">
        <v>0</v>
      </c>
      <c r="AG14" s="94" t="s">
        <v>504</v>
      </c>
      <c r="AH14" s="86" t="b">
        <v>0</v>
      </c>
      <c r="AI14" s="86" t="s">
        <v>508</v>
      </c>
      <c r="AJ14" s="86"/>
      <c r="AK14" s="94" t="s">
        <v>504</v>
      </c>
      <c r="AL14" s="86" t="b">
        <v>0</v>
      </c>
      <c r="AM14" s="86">
        <v>12</v>
      </c>
      <c r="AN14" s="94" t="s">
        <v>500</v>
      </c>
      <c r="AO14" s="86" t="s">
        <v>512</v>
      </c>
      <c r="AP14" s="86" t="b">
        <v>0</v>
      </c>
      <c r="AQ14" s="94" t="s">
        <v>500</v>
      </c>
      <c r="AR14" s="86" t="s">
        <v>176</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1</v>
      </c>
      <c r="BG14" s="52">
        <v>2.7777777777777777</v>
      </c>
      <c r="BH14" s="51">
        <v>1</v>
      </c>
      <c r="BI14" s="52">
        <v>2.7777777777777777</v>
      </c>
      <c r="BJ14" s="51">
        <v>0</v>
      </c>
      <c r="BK14" s="52">
        <v>0</v>
      </c>
      <c r="BL14" s="51">
        <v>34</v>
      </c>
      <c r="BM14" s="52">
        <v>94.44444444444444</v>
      </c>
      <c r="BN14" s="51">
        <v>36</v>
      </c>
    </row>
    <row r="15" spans="1:66" ht="15">
      <c r="A15" s="84" t="s">
        <v>224</v>
      </c>
      <c r="B15" s="84" t="s">
        <v>256</v>
      </c>
      <c r="C15" s="53" t="s">
        <v>1325</v>
      </c>
      <c r="D15" s="54">
        <v>3</v>
      </c>
      <c r="E15" s="65" t="s">
        <v>132</v>
      </c>
      <c r="F15" s="55">
        <v>32</v>
      </c>
      <c r="G15" s="53"/>
      <c r="H15" s="57"/>
      <c r="I15" s="56"/>
      <c r="J15" s="56"/>
      <c r="K15" s="36" t="s">
        <v>65</v>
      </c>
      <c r="L15" s="83">
        <v>15</v>
      </c>
      <c r="M15" s="83"/>
      <c r="N15" s="63"/>
      <c r="O15" s="86" t="s">
        <v>265</v>
      </c>
      <c r="P15" s="88">
        <v>43776.53028935185</v>
      </c>
      <c r="Q15" s="86" t="s">
        <v>273</v>
      </c>
      <c r="R15" s="86"/>
      <c r="S15" s="86"/>
      <c r="T15" s="86" t="s">
        <v>305</v>
      </c>
      <c r="U15" s="86"/>
      <c r="V15" s="90" t="s">
        <v>328</v>
      </c>
      <c r="W15" s="88">
        <v>43776.53028935185</v>
      </c>
      <c r="X15" s="92">
        <v>43776</v>
      </c>
      <c r="Y15" s="94" t="s">
        <v>368</v>
      </c>
      <c r="Z15" s="90" t="s">
        <v>417</v>
      </c>
      <c r="AA15" s="86"/>
      <c r="AB15" s="86"/>
      <c r="AC15" s="94" t="s">
        <v>466</v>
      </c>
      <c r="AD15" s="86"/>
      <c r="AE15" s="86" t="b">
        <v>0</v>
      </c>
      <c r="AF15" s="86">
        <v>0</v>
      </c>
      <c r="AG15" s="94" t="s">
        <v>504</v>
      </c>
      <c r="AH15" s="86" t="b">
        <v>0</v>
      </c>
      <c r="AI15" s="86" t="s">
        <v>507</v>
      </c>
      <c r="AJ15" s="86"/>
      <c r="AK15" s="94" t="s">
        <v>504</v>
      </c>
      <c r="AL15" s="86" t="b">
        <v>0</v>
      </c>
      <c r="AM15" s="86">
        <v>16</v>
      </c>
      <c r="AN15" s="94" t="s">
        <v>501</v>
      </c>
      <c r="AO15" s="86" t="s">
        <v>514</v>
      </c>
      <c r="AP15" s="86" t="b">
        <v>0</v>
      </c>
      <c r="AQ15" s="94" t="s">
        <v>501</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2.9411764705882355</v>
      </c>
      <c r="BH15" s="51">
        <v>1</v>
      </c>
      <c r="BI15" s="52">
        <v>2.9411764705882355</v>
      </c>
      <c r="BJ15" s="51">
        <v>0</v>
      </c>
      <c r="BK15" s="52">
        <v>0</v>
      </c>
      <c r="BL15" s="51">
        <v>32</v>
      </c>
      <c r="BM15" s="52">
        <v>94.11764705882354</v>
      </c>
      <c r="BN15" s="51">
        <v>34</v>
      </c>
    </row>
    <row r="16" spans="1:66" ht="15">
      <c r="A16" s="84" t="s">
        <v>225</v>
      </c>
      <c r="B16" s="84" t="s">
        <v>256</v>
      </c>
      <c r="C16" s="53" t="s">
        <v>1325</v>
      </c>
      <c r="D16" s="54">
        <v>3</v>
      </c>
      <c r="E16" s="65" t="s">
        <v>132</v>
      </c>
      <c r="F16" s="55">
        <v>32</v>
      </c>
      <c r="G16" s="53"/>
      <c r="H16" s="57"/>
      <c r="I16" s="56"/>
      <c r="J16" s="56"/>
      <c r="K16" s="36" t="s">
        <v>65</v>
      </c>
      <c r="L16" s="83">
        <v>16</v>
      </c>
      <c r="M16" s="83"/>
      <c r="N16" s="63"/>
      <c r="O16" s="86" t="s">
        <v>265</v>
      </c>
      <c r="P16" s="88">
        <v>43776.53172453704</v>
      </c>
      <c r="Q16" s="86" t="s">
        <v>273</v>
      </c>
      <c r="R16" s="86"/>
      <c r="S16" s="86"/>
      <c r="T16" s="86" t="s">
        <v>305</v>
      </c>
      <c r="U16" s="86"/>
      <c r="V16" s="90" t="s">
        <v>329</v>
      </c>
      <c r="W16" s="88">
        <v>43776.53172453704</v>
      </c>
      <c r="X16" s="92">
        <v>43776</v>
      </c>
      <c r="Y16" s="94" t="s">
        <v>369</v>
      </c>
      <c r="Z16" s="90" t="s">
        <v>418</v>
      </c>
      <c r="AA16" s="86"/>
      <c r="AB16" s="86"/>
      <c r="AC16" s="94" t="s">
        <v>467</v>
      </c>
      <c r="AD16" s="86"/>
      <c r="AE16" s="86" t="b">
        <v>0</v>
      </c>
      <c r="AF16" s="86">
        <v>0</v>
      </c>
      <c r="AG16" s="94" t="s">
        <v>504</v>
      </c>
      <c r="AH16" s="86" t="b">
        <v>0</v>
      </c>
      <c r="AI16" s="86" t="s">
        <v>507</v>
      </c>
      <c r="AJ16" s="86"/>
      <c r="AK16" s="94" t="s">
        <v>504</v>
      </c>
      <c r="AL16" s="86" t="b">
        <v>0</v>
      </c>
      <c r="AM16" s="86">
        <v>16</v>
      </c>
      <c r="AN16" s="94" t="s">
        <v>501</v>
      </c>
      <c r="AO16" s="86" t="s">
        <v>513</v>
      </c>
      <c r="AP16" s="86" t="b">
        <v>0</v>
      </c>
      <c r="AQ16" s="94" t="s">
        <v>501</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2.9411764705882355</v>
      </c>
      <c r="BH16" s="51">
        <v>1</v>
      </c>
      <c r="BI16" s="52">
        <v>2.9411764705882355</v>
      </c>
      <c r="BJ16" s="51">
        <v>0</v>
      </c>
      <c r="BK16" s="52">
        <v>0</v>
      </c>
      <c r="BL16" s="51">
        <v>32</v>
      </c>
      <c r="BM16" s="52">
        <v>94.11764705882354</v>
      </c>
      <c r="BN16" s="51">
        <v>34</v>
      </c>
    </row>
    <row r="17" spans="1:66" ht="15">
      <c r="A17" s="84" t="s">
        <v>226</v>
      </c>
      <c r="B17" s="84" t="s">
        <v>256</v>
      </c>
      <c r="C17" s="53" t="s">
        <v>1325</v>
      </c>
      <c r="D17" s="54">
        <v>3</v>
      </c>
      <c r="E17" s="65" t="s">
        <v>132</v>
      </c>
      <c r="F17" s="55">
        <v>32</v>
      </c>
      <c r="G17" s="53"/>
      <c r="H17" s="57"/>
      <c r="I17" s="56"/>
      <c r="J17" s="56"/>
      <c r="K17" s="36" t="s">
        <v>65</v>
      </c>
      <c r="L17" s="83">
        <v>17</v>
      </c>
      <c r="M17" s="83"/>
      <c r="N17" s="63"/>
      <c r="O17" s="86" t="s">
        <v>265</v>
      </c>
      <c r="P17" s="88">
        <v>43776.571377314816</v>
      </c>
      <c r="Q17" s="86" t="s">
        <v>273</v>
      </c>
      <c r="R17" s="86"/>
      <c r="S17" s="86"/>
      <c r="T17" s="86" t="s">
        <v>305</v>
      </c>
      <c r="U17" s="86"/>
      <c r="V17" s="90" t="s">
        <v>330</v>
      </c>
      <c r="W17" s="88">
        <v>43776.571377314816</v>
      </c>
      <c r="X17" s="92">
        <v>43776</v>
      </c>
      <c r="Y17" s="94" t="s">
        <v>370</v>
      </c>
      <c r="Z17" s="90" t="s">
        <v>419</v>
      </c>
      <c r="AA17" s="86"/>
      <c r="AB17" s="86"/>
      <c r="AC17" s="94" t="s">
        <v>468</v>
      </c>
      <c r="AD17" s="86"/>
      <c r="AE17" s="86" t="b">
        <v>0</v>
      </c>
      <c r="AF17" s="86">
        <v>0</v>
      </c>
      <c r="AG17" s="94" t="s">
        <v>504</v>
      </c>
      <c r="AH17" s="86" t="b">
        <v>0</v>
      </c>
      <c r="AI17" s="86" t="s">
        <v>507</v>
      </c>
      <c r="AJ17" s="86"/>
      <c r="AK17" s="94" t="s">
        <v>504</v>
      </c>
      <c r="AL17" s="86" t="b">
        <v>0</v>
      </c>
      <c r="AM17" s="86">
        <v>16</v>
      </c>
      <c r="AN17" s="94" t="s">
        <v>501</v>
      </c>
      <c r="AO17" s="86" t="s">
        <v>514</v>
      </c>
      <c r="AP17" s="86" t="b">
        <v>0</v>
      </c>
      <c r="AQ17" s="94" t="s">
        <v>501</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1</v>
      </c>
      <c r="BG17" s="52">
        <v>2.9411764705882355</v>
      </c>
      <c r="BH17" s="51">
        <v>1</v>
      </c>
      <c r="BI17" s="52">
        <v>2.9411764705882355</v>
      </c>
      <c r="BJ17" s="51">
        <v>0</v>
      </c>
      <c r="BK17" s="52">
        <v>0</v>
      </c>
      <c r="BL17" s="51">
        <v>32</v>
      </c>
      <c r="BM17" s="52">
        <v>94.11764705882354</v>
      </c>
      <c r="BN17" s="51">
        <v>34</v>
      </c>
    </row>
    <row r="18" spans="1:66" ht="15">
      <c r="A18" s="84" t="s">
        <v>227</v>
      </c>
      <c r="B18" s="84" t="s">
        <v>256</v>
      </c>
      <c r="C18" s="53" t="s">
        <v>1325</v>
      </c>
      <c r="D18" s="54">
        <v>3</v>
      </c>
      <c r="E18" s="65" t="s">
        <v>132</v>
      </c>
      <c r="F18" s="55">
        <v>32</v>
      </c>
      <c r="G18" s="53"/>
      <c r="H18" s="57"/>
      <c r="I18" s="56"/>
      <c r="J18" s="56"/>
      <c r="K18" s="36" t="s">
        <v>65</v>
      </c>
      <c r="L18" s="83">
        <v>18</v>
      </c>
      <c r="M18" s="83"/>
      <c r="N18" s="63"/>
      <c r="O18" s="86" t="s">
        <v>265</v>
      </c>
      <c r="P18" s="88">
        <v>43776.57550925926</v>
      </c>
      <c r="Q18" s="86" t="s">
        <v>273</v>
      </c>
      <c r="R18" s="86"/>
      <c r="S18" s="86"/>
      <c r="T18" s="86" t="s">
        <v>305</v>
      </c>
      <c r="U18" s="86"/>
      <c r="V18" s="90" t="s">
        <v>331</v>
      </c>
      <c r="W18" s="88">
        <v>43776.57550925926</v>
      </c>
      <c r="X18" s="92">
        <v>43776</v>
      </c>
      <c r="Y18" s="94" t="s">
        <v>371</v>
      </c>
      <c r="Z18" s="90" t="s">
        <v>420</v>
      </c>
      <c r="AA18" s="86"/>
      <c r="AB18" s="86"/>
      <c r="AC18" s="94" t="s">
        <v>469</v>
      </c>
      <c r="AD18" s="86"/>
      <c r="AE18" s="86" t="b">
        <v>0</v>
      </c>
      <c r="AF18" s="86">
        <v>0</v>
      </c>
      <c r="AG18" s="94" t="s">
        <v>504</v>
      </c>
      <c r="AH18" s="86" t="b">
        <v>0</v>
      </c>
      <c r="AI18" s="86" t="s">
        <v>507</v>
      </c>
      <c r="AJ18" s="86"/>
      <c r="AK18" s="94" t="s">
        <v>504</v>
      </c>
      <c r="AL18" s="86" t="b">
        <v>0</v>
      </c>
      <c r="AM18" s="86">
        <v>16</v>
      </c>
      <c r="AN18" s="94" t="s">
        <v>501</v>
      </c>
      <c r="AO18" s="86" t="s">
        <v>513</v>
      </c>
      <c r="AP18" s="86" t="b">
        <v>0</v>
      </c>
      <c r="AQ18" s="94" t="s">
        <v>501</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1</v>
      </c>
      <c r="BG18" s="52">
        <v>2.9411764705882355</v>
      </c>
      <c r="BH18" s="51">
        <v>1</v>
      </c>
      <c r="BI18" s="52">
        <v>2.9411764705882355</v>
      </c>
      <c r="BJ18" s="51">
        <v>0</v>
      </c>
      <c r="BK18" s="52">
        <v>0</v>
      </c>
      <c r="BL18" s="51">
        <v>32</v>
      </c>
      <c r="BM18" s="52">
        <v>94.11764705882354</v>
      </c>
      <c r="BN18" s="51">
        <v>34</v>
      </c>
    </row>
    <row r="19" spans="1:66" ht="15">
      <c r="A19" s="84" t="s">
        <v>228</v>
      </c>
      <c r="B19" s="84" t="s">
        <v>256</v>
      </c>
      <c r="C19" s="53" t="s">
        <v>1325</v>
      </c>
      <c r="D19" s="54">
        <v>3</v>
      </c>
      <c r="E19" s="65" t="s">
        <v>132</v>
      </c>
      <c r="F19" s="55">
        <v>32</v>
      </c>
      <c r="G19" s="53"/>
      <c r="H19" s="57"/>
      <c r="I19" s="56"/>
      <c r="J19" s="56"/>
      <c r="K19" s="36" t="s">
        <v>65</v>
      </c>
      <c r="L19" s="83">
        <v>19</v>
      </c>
      <c r="M19" s="83"/>
      <c r="N19" s="63"/>
      <c r="O19" s="86" t="s">
        <v>265</v>
      </c>
      <c r="P19" s="88">
        <v>43776.635150462964</v>
      </c>
      <c r="Q19" s="86" t="s">
        <v>272</v>
      </c>
      <c r="R19" s="86"/>
      <c r="S19" s="86"/>
      <c r="T19" s="86" t="s">
        <v>305</v>
      </c>
      <c r="U19" s="86"/>
      <c r="V19" s="90" t="s">
        <v>332</v>
      </c>
      <c r="W19" s="88">
        <v>43776.635150462964</v>
      </c>
      <c r="X19" s="92">
        <v>43776</v>
      </c>
      <c r="Y19" s="94" t="s">
        <v>372</v>
      </c>
      <c r="Z19" s="90" t="s">
        <v>421</v>
      </c>
      <c r="AA19" s="86"/>
      <c r="AB19" s="86"/>
      <c r="AC19" s="94" t="s">
        <v>470</v>
      </c>
      <c r="AD19" s="86"/>
      <c r="AE19" s="86" t="b">
        <v>0</v>
      </c>
      <c r="AF19" s="86">
        <v>0</v>
      </c>
      <c r="AG19" s="94" t="s">
        <v>504</v>
      </c>
      <c r="AH19" s="86" t="b">
        <v>0</v>
      </c>
      <c r="AI19" s="86" t="s">
        <v>508</v>
      </c>
      <c r="AJ19" s="86"/>
      <c r="AK19" s="94" t="s">
        <v>504</v>
      </c>
      <c r="AL19" s="86" t="b">
        <v>0</v>
      </c>
      <c r="AM19" s="86">
        <v>12</v>
      </c>
      <c r="AN19" s="94" t="s">
        <v>500</v>
      </c>
      <c r="AO19" s="86" t="s">
        <v>512</v>
      </c>
      <c r="AP19" s="86" t="b">
        <v>0</v>
      </c>
      <c r="AQ19" s="94" t="s">
        <v>500</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2.7777777777777777</v>
      </c>
      <c r="BH19" s="51">
        <v>1</v>
      </c>
      <c r="BI19" s="52">
        <v>2.7777777777777777</v>
      </c>
      <c r="BJ19" s="51">
        <v>0</v>
      </c>
      <c r="BK19" s="52">
        <v>0</v>
      </c>
      <c r="BL19" s="51">
        <v>34</v>
      </c>
      <c r="BM19" s="52">
        <v>94.44444444444444</v>
      </c>
      <c r="BN19" s="51">
        <v>36</v>
      </c>
    </row>
    <row r="20" spans="1:66" ht="15">
      <c r="A20" s="84" t="s">
        <v>229</v>
      </c>
      <c r="B20" s="84" t="s">
        <v>256</v>
      </c>
      <c r="C20" s="53" t="s">
        <v>1325</v>
      </c>
      <c r="D20" s="54">
        <v>3</v>
      </c>
      <c r="E20" s="65" t="s">
        <v>132</v>
      </c>
      <c r="F20" s="55">
        <v>32</v>
      </c>
      <c r="G20" s="53"/>
      <c r="H20" s="57"/>
      <c r="I20" s="56"/>
      <c r="J20" s="56"/>
      <c r="K20" s="36" t="s">
        <v>65</v>
      </c>
      <c r="L20" s="83">
        <v>20</v>
      </c>
      <c r="M20" s="83"/>
      <c r="N20" s="63"/>
      <c r="O20" s="86" t="s">
        <v>265</v>
      </c>
      <c r="P20" s="88">
        <v>43776.6462962963</v>
      </c>
      <c r="Q20" s="86" t="s">
        <v>273</v>
      </c>
      <c r="R20" s="86"/>
      <c r="S20" s="86"/>
      <c r="T20" s="86" t="s">
        <v>305</v>
      </c>
      <c r="U20" s="86"/>
      <c r="V20" s="90" t="s">
        <v>333</v>
      </c>
      <c r="W20" s="88">
        <v>43776.6462962963</v>
      </c>
      <c r="X20" s="92">
        <v>43776</v>
      </c>
      <c r="Y20" s="94" t="s">
        <v>373</v>
      </c>
      <c r="Z20" s="90" t="s">
        <v>422</v>
      </c>
      <c r="AA20" s="86"/>
      <c r="AB20" s="86"/>
      <c r="AC20" s="94" t="s">
        <v>471</v>
      </c>
      <c r="AD20" s="86"/>
      <c r="AE20" s="86" t="b">
        <v>0</v>
      </c>
      <c r="AF20" s="86">
        <v>0</v>
      </c>
      <c r="AG20" s="94" t="s">
        <v>504</v>
      </c>
      <c r="AH20" s="86" t="b">
        <v>0</v>
      </c>
      <c r="AI20" s="86" t="s">
        <v>507</v>
      </c>
      <c r="AJ20" s="86"/>
      <c r="AK20" s="94" t="s">
        <v>504</v>
      </c>
      <c r="AL20" s="86" t="b">
        <v>0</v>
      </c>
      <c r="AM20" s="86">
        <v>16</v>
      </c>
      <c r="AN20" s="94" t="s">
        <v>501</v>
      </c>
      <c r="AO20" s="86" t="s">
        <v>512</v>
      </c>
      <c r="AP20" s="86" t="b">
        <v>0</v>
      </c>
      <c r="AQ20" s="94" t="s">
        <v>501</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2.9411764705882355</v>
      </c>
      <c r="BH20" s="51">
        <v>1</v>
      </c>
      <c r="BI20" s="52">
        <v>2.9411764705882355</v>
      </c>
      <c r="BJ20" s="51">
        <v>0</v>
      </c>
      <c r="BK20" s="52">
        <v>0</v>
      </c>
      <c r="BL20" s="51">
        <v>32</v>
      </c>
      <c r="BM20" s="52">
        <v>94.11764705882354</v>
      </c>
      <c r="BN20" s="51">
        <v>34</v>
      </c>
    </row>
    <row r="21" spans="1:66" ht="15">
      <c r="A21" s="84" t="s">
        <v>230</v>
      </c>
      <c r="B21" s="84" t="s">
        <v>256</v>
      </c>
      <c r="C21" s="53" t="s">
        <v>1325</v>
      </c>
      <c r="D21" s="54">
        <v>3</v>
      </c>
      <c r="E21" s="65" t="s">
        <v>132</v>
      </c>
      <c r="F21" s="55">
        <v>32</v>
      </c>
      <c r="G21" s="53"/>
      <c r="H21" s="57"/>
      <c r="I21" s="56"/>
      <c r="J21" s="56"/>
      <c r="K21" s="36" t="s">
        <v>65</v>
      </c>
      <c r="L21" s="83">
        <v>21</v>
      </c>
      <c r="M21" s="83"/>
      <c r="N21" s="63"/>
      <c r="O21" s="86" t="s">
        <v>265</v>
      </c>
      <c r="P21" s="88">
        <v>43776.76232638889</v>
      </c>
      <c r="Q21" s="86" t="s">
        <v>272</v>
      </c>
      <c r="R21" s="86"/>
      <c r="S21" s="86"/>
      <c r="T21" s="86" t="s">
        <v>305</v>
      </c>
      <c r="U21" s="86"/>
      <c r="V21" s="90" t="s">
        <v>334</v>
      </c>
      <c r="W21" s="88">
        <v>43776.76232638889</v>
      </c>
      <c r="X21" s="92">
        <v>43776</v>
      </c>
      <c r="Y21" s="94" t="s">
        <v>374</v>
      </c>
      <c r="Z21" s="90" t="s">
        <v>423</v>
      </c>
      <c r="AA21" s="86"/>
      <c r="AB21" s="86"/>
      <c r="AC21" s="94" t="s">
        <v>472</v>
      </c>
      <c r="AD21" s="86"/>
      <c r="AE21" s="86" t="b">
        <v>0</v>
      </c>
      <c r="AF21" s="86">
        <v>0</v>
      </c>
      <c r="AG21" s="94" t="s">
        <v>504</v>
      </c>
      <c r="AH21" s="86" t="b">
        <v>0</v>
      </c>
      <c r="AI21" s="86" t="s">
        <v>508</v>
      </c>
      <c r="AJ21" s="86"/>
      <c r="AK21" s="94" t="s">
        <v>504</v>
      </c>
      <c r="AL21" s="86" t="b">
        <v>0</v>
      </c>
      <c r="AM21" s="86">
        <v>12</v>
      </c>
      <c r="AN21" s="94" t="s">
        <v>500</v>
      </c>
      <c r="AO21" s="86" t="s">
        <v>514</v>
      </c>
      <c r="AP21" s="86" t="b">
        <v>0</v>
      </c>
      <c r="AQ21" s="94" t="s">
        <v>500</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1</v>
      </c>
      <c r="BG21" s="52">
        <v>2.7777777777777777</v>
      </c>
      <c r="BH21" s="51">
        <v>1</v>
      </c>
      <c r="BI21" s="52">
        <v>2.7777777777777777</v>
      </c>
      <c r="BJ21" s="51">
        <v>0</v>
      </c>
      <c r="BK21" s="52">
        <v>0</v>
      </c>
      <c r="BL21" s="51">
        <v>34</v>
      </c>
      <c r="BM21" s="52">
        <v>94.44444444444444</v>
      </c>
      <c r="BN21" s="51">
        <v>36</v>
      </c>
    </row>
    <row r="22" spans="1:66" ht="15">
      <c r="A22" s="84" t="s">
        <v>231</v>
      </c>
      <c r="B22" s="84" t="s">
        <v>256</v>
      </c>
      <c r="C22" s="53" t="s">
        <v>1325</v>
      </c>
      <c r="D22" s="54">
        <v>3</v>
      </c>
      <c r="E22" s="65" t="s">
        <v>132</v>
      </c>
      <c r="F22" s="55">
        <v>32</v>
      </c>
      <c r="G22" s="53"/>
      <c r="H22" s="57"/>
      <c r="I22" s="56"/>
      <c r="J22" s="56"/>
      <c r="K22" s="36" t="s">
        <v>65</v>
      </c>
      <c r="L22" s="83">
        <v>22</v>
      </c>
      <c r="M22" s="83"/>
      <c r="N22" s="63"/>
      <c r="O22" s="86" t="s">
        <v>265</v>
      </c>
      <c r="P22" s="88">
        <v>43776.770787037036</v>
      </c>
      <c r="Q22" s="86" t="s">
        <v>272</v>
      </c>
      <c r="R22" s="86"/>
      <c r="S22" s="86"/>
      <c r="T22" s="86" t="s">
        <v>305</v>
      </c>
      <c r="U22" s="86"/>
      <c r="V22" s="90" t="s">
        <v>335</v>
      </c>
      <c r="W22" s="88">
        <v>43776.770787037036</v>
      </c>
      <c r="X22" s="92">
        <v>43776</v>
      </c>
      <c r="Y22" s="94" t="s">
        <v>375</v>
      </c>
      <c r="Z22" s="90" t="s">
        <v>424</v>
      </c>
      <c r="AA22" s="86"/>
      <c r="AB22" s="86"/>
      <c r="AC22" s="94" t="s">
        <v>473</v>
      </c>
      <c r="AD22" s="86"/>
      <c r="AE22" s="86" t="b">
        <v>0</v>
      </c>
      <c r="AF22" s="86">
        <v>0</v>
      </c>
      <c r="AG22" s="94" t="s">
        <v>504</v>
      </c>
      <c r="AH22" s="86" t="b">
        <v>0</v>
      </c>
      <c r="AI22" s="86" t="s">
        <v>508</v>
      </c>
      <c r="AJ22" s="86"/>
      <c r="AK22" s="94" t="s">
        <v>504</v>
      </c>
      <c r="AL22" s="86" t="b">
        <v>0</v>
      </c>
      <c r="AM22" s="86">
        <v>12</v>
      </c>
      <c r="AN22" s="94" t="s">
        <v>500</v>
      </c>
      <c r="AO22" s="86" t="s">
        <v>514</v>
      </c>
      <c r="AP22" s="86" t="b">
        <v>0</v>
      </c>
      <c r="AQ22" s="94" t="s">
        <v>500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1</v>
      </c>
      <c r="BG22" s="52">
        <v>2.7777777777777777</v>
      </c>
      <c r="BH22" s="51">
        <v>1</v>
      </c>
      <c r="BI22" s="52">
        <v>2.7777777777777777</v>
      </c>
      <c r="BJ22" s="51">
        <v>0</v>
      </c>
      <c r="BK22" s="52">
        <v>0</v>
      </c>
      <c r="BL22" s="51">
        <v>34</v>
      </c>
      <c r="BM22" s="52">
        <v>94.44444444444444</v>
      </c>
      <c r="BN22" s="51">
        <v>36</v>
      </c>
    </row>
    <row r="23" spans="1:66" ht="15">
      <c r="A23" s="84" t="s">
        <v>232</v>
      </c>
      <c r="B23" s="84" t="s">
        <v>256</v>
      </c>
      <c r="C23" s="53" t="s">
        <v>1325</v>
      </c>
      <c r="D23" s="54">
        <v>3</v>
      </c>
      <c r="E23" s="65" t="s">
        <v>132</v>
      </c>
      <c r="F23" s="55">
        <v>32</v>
      </c>
      <c r="G23" s="53"/>
      <c r="H23" s="57"/>
      <c r="I23" s="56"/>
      <c r="J23" s="56"/>
      <c r="K23" s="36" t="s">
        <v>65</v>
      </c>
      <c r="L23" s="83">
        <v>23</v>
      </c>
      <c r="M23" s="83"/>
      <c r="N23" s="63"/>
      <c r="O23" s="86" t="s">
        <v>265</v>
      </c>
      <c r="P23" s="88">
        <v>43776.819375</v>
      </c>
      <c r="Q23" s="86" t="s">
        <v>273</v>
      </c>
      <c r="R23" s="86"/>
      <c r="S23" s="86"/>
      <c r="T23" s="86" t="s">
        <v>305</v>
      </c>
      <c r="U23" s="86"/>
      <c r="V23" s="90" t="s">
        <v>336</v>
      </c>
      <c r="W23" s="88">
        <v>43776.819375</v>
      </c>
      <c r="X23" s="92">
        <v>43776</v>
      </c>
      <c r="Y23" s="94" t="s">
        <v>376</v>
      </c>
      <c r="Z23" s="90" t="s">
        <v>425</v>
      </c>
      <c r="AA23" s="86"/>
      <c r="AB23" s="86"/>
      <c r="AC23" s="94" t="s">
        <v>474</v>
      </c>
      <c r="AD23" s="86"/>
      <c r="AE23" s="86" t="b">
        <v>0</v>
      </c>
      <c r="AF23" s="86">
        <v>0</v>
      </c>
      <c r="AG23" s="94" t="s">
        <v>504</v>
      </c>
      <c r="AH23" s="86" t="b">
        <v>0</v>
      </c>
      <c r="AI23" s="86" t="s">
        <v>507</v>
      </c>
      <c r="AJ23" s="86"/>
      <c r="AK23" s="94" t="s">
        <v>504</v>
      </c>
      <c r="AL23" s="86" t="b">
        <v>0</v>
      </c>
      <c r="AM23" s="86">
        <v>16</v>
      </c>
      <c r="AN23" s="94" t="s">
        <v>501</v>
      </c>
      <c r="AO23" s="86" t="s">
        <v>514</v>
      </c>
      <c r="AP23" s="86" t="b">
        <v>0</v>
      </c>
      <c r="AQ23" s="94" t="s">
        <v>501</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2.9411764705882355</v>
      </c>
      <c r="BH23" s="51">
        <v>1</v>
      </c>
      <c r="BI23" s="52">
        <v>2.9411764705882355</v>
      </c>
      <c r="BJ23" s="51">
        <v>0</v>
      </c>
      <c r="BK23" s="52">
        <v>0</v>
      </c>
      <c r="BL23" s="51">
        <v>32</v>
      </c>
      <c r="BM23" s="52">
        <v>94.11764705882354</v>
      </c>
      <c r="BN23" s="51">
        <v>34</v>
      </c>
    </row>
    <row r="24" spans="1:66" ht="15">
      <c r="A24" s="84" t="s">
        <v>233</v>
      </c>
      <c r="B24" s="84" t="s">
        <v>256</v>
      </c>
      <c r="C24" s="53" t="s">
        <v>1325</v>
      </c>
      <c r="D24" s="54">
        <v>3</v>
      </c>
      <c r="E24" s="65" t="s">
        <v>132</v>
      </c>
      <c r="F24" s="55">
        <v>32</v>
      </c>
      <c r="G24" s="53"/>
      <c r="H24" s="57"/>
      <c r="I24" s="56"/>
      <c r="J24" s="56"/>
      <c r="K24" s="36" t="s">
        <v>65</v>
      </c>
      <c r="L24" s="83">
        <v>24</v>
      </c>
      <c r="M24" s="83"/>
      <c r="N24" s="63"/>
      <c r="O24" s="86" t="s">
        <v>265</v>
      </c>
      <c r="P24" s="88">
        <v>43776.8196875</v>
      </c>
      <c r="Q24" s="86" t="s">
        <v>273</v>
      </c>
      <c r="R24" s="86"/>
      <c r="S24" s="86"/>
      <c r="T24" s="86" t="s">
        <v>305</v>
      </c>
      <c r="U24" s="86"/>
      <c r="V24" s="90" t="s">
        <v>337</v>
      </c>
      <c r="W24" s="88">
        <v>43776.8196875</v>
      </c>
      <c r="X24" s="92">
        <v>43776</v>
      </c>
      <c r="Y24" s="94" t="s">
        <v>377</v>
      </c>
      <c r="Z24" s="90" t="s">
        <v>426</v>
      </c>
      <c r="AA24" s="86"/>
      <c r="AB24" s="86"/>
      <c r="AC24" s="94" t="s">
        <v>475</v>
      </c>
      <c r="AD24" s="86"/>
      <c r="AE24" s="86" t="b">
        <v>0</v>
      </c>
      <c r="AF24" s="86">
        <v>0</v>
      </c>
      <c r="AG24" s="94" t="s">
        <v>504</v>
      </c>
      <c r="AH24" s="86" t="b">
        <v>0</v>
      </c>
      <c r="AI24" s="86" t="s">
        <v>507</v>
      </c>
      <c r="AJ24" s="86"/>
      <c r="AK24" s="94" t="s">
        <v>504</v>
      </c>
      <c r="AL24" s="86" t="b">
        <v>0</v>
      </c>
      <c r="AM24" s="86">
        <v>16</v>
      </c>
      <c r="AN24" s="94" t="s">
        <v>501</v>
      </c>
      <c r="AO24" s="86" t="s">
        <v>513</v>
      </c>
      <c r="AP24" s="86" t="b">
        <v>0</v>
      </c>
      <c r="AQ24" s="94" t="s">
        <v>501</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1</v>
      </c>
      <c r="BG24" s="52">
        <v>2.9411764705882355</v>
      </c>
      <c r="BH24" s="51">
        <v>1</v>
      </c>
      <c r="BI24" s="52">
        <v>2.9411764705882355</v>
      </c>
      <c r="BJ24" s="51">
        <v>0</v>
      </c>
      <c r="BK24" s="52">
        <v>0</v>
      </c>
      <c r="BL24" s="51">
        <v>32</v>
      </c>
      <c r="BM24" s="52">
        <v>94.11764705882354</v>
      </c>
      <c r="BN24" s="51">
        <v>34</v>
      </c>
    </row>
    <row r="25" spans="1:66" ht="15">
      <c r="A25" s="84" t="s">
        <v>234</v>
      </c>
      <c r="B25" s="84" t="s">
        <v>256</v>
      </c>
      <c r="C25" s="53" t="s">
        <v>1325</v>
      </c>
      <c r="D25" s="54">
        <v>3</v>
      </c>
      <c r="E25" s="65" t="s">
        <v>132</v>
      </c>
      <c r="F25" s="55">
        <v>32</v>
      </c>
      <c r="G25" s="53"/>
      <c r="H25" s="57"/>
      <c r="I25" s="56"/>
      <c r="J25" s="56"/>
      <c r="K25" s="36" t="s">
        <v>65</v>
      </c>
      <c r="L25" s="83">
        <v>25</v>
      </c>
      <c r="M25" s="83"/>
      <c r="N25" s="63"/>
      <c r="O25" s="86" t="s">
        <v>265</v>
      </c>
      <c r="P25" s="88">
        <v>43776.820335648146</v>
      </c>
      <c r="Q25" s="86" t="s">
        <v>273</v>
      </c>
      <c r="R25" s="86"/>
      <c r="S25" s="86"/>
      <c r="T25" s="86" t="s">
        <v>305</v>
      </c>
      <c r="U25" s="86"/>
      <c r="V25" s="90" t="s">
        <v>338</v>
      </c>
      <c r="W25" s="88">
        <v>43776.820335648146</v>
      </c>
      <c r="X25" s="92">
        <v>43776</v>
      </c>
      <c r="Y25" s="94" t="s">
        <v>378</v>
      </c>
      <c r="Z25" s="90" t="s">
        <v>427</v>
      </c>
      <c r="AA25" s="86"/>
      <c r="AB25" s="86"/>
      <c r="AC25" s="94" t="s">
        <v>476</v>
      </c>
      <c r="AD25" s="86"/>
      <c r="AE25" s="86" t="b">
        <v>0</v>
      </c>
      <c r="AF25" s="86">
        <v>0</v>
      </c>
      <c r="AG25" s="94" t="s">
        <v>504</v>
      </c>
      <c r="AH25" s="86" t="b">
        <v>0</v>
      </c>
      <c r="AI25" s="86" t="s">
        <v>507</v>
      </c>
      <c r="AJ25" s="86"/>
      <c r="AK25" s="94" t="s">
        <v>504</v>
      </c>
      <c r="AL25" s="86" t="b">
        <v>0</v>
      </c>
      <c r="AM25" s="86">
        <v>16</v>
      </c>
      <c r="AN25" s="94" t="s">
        <v>501</v>
      </c>
      <c r="AO25" s="86" t="s">
        <v>512</v>
      </c>
      <c r="AP25" s="86" t="b">
        <v>0</v>
      </c>
      <c r="AQ25" s="94" t="s">
        <v>501</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1</v>
      </c>
      <c r="BG25" s="52">
        <v>2.9411764705882355</v>
      </c>
      <c r="BH25" s="51">
        <v>1</v>
      </c>
      <c r="BI25" s="52">
        <v>2.9411764705882355</v>
      </c>
      <c r="BJ25" s="51">
        <v>0</v>
      </c>
      <c r="BK25" s="52">
        <v>0</v>
      </c>
      <c r="BL25" s="51">
        <v>32</v>
      </c>
      <c r="BM25" s="52">
        <v>94.11764705882354</v>
      </c>
      <c r="BN25" s="51">
        <v>34</v>
      </c>
    </row>
    <row r="26" spans="1:66" ht="15">
      <c r="A26" s="84" t="s">
        <v>235</v>
      </c>
      <c r="B26" s="84" t="s">
        <v>256</v>
      </c>
      <c r="C26" s="53" t="s">
        <v>1325</v>
      </c>
      <c r="D26" s="54">
        <v>3</v>
      </c>
      <c r="E26" s="65" t="s">
        <v>132</v>
      </c>
      <c r="F26" s="55">
        <v>32</v>
      </c>
      <c r="G26" s="53"/>
      <c r="H26" s="57"/>
      <c r="I26" s="56"/>
      <c r="J26" s="56"/>
      <c r="K26" s="36" t="s">
        <v>65</v>
      </c>
      <c r="L26" s="83">
        <v>26</v>
      </c>
      <c r="M26" s="83"/>
      <c r="N26" s="63"/>
      <c r="O26" s="86" t="s">
        <v>265</v>
      </c>
      <c r="P26" s="88">
        <v>43776.86315972222</v>
      </c>
      <c r="Q26" s="86" t="s">
        <v>273</v>
      </c>
      <c r="R26" s="86"/>
      <c r="S26" s="86"/>
      <c r="T26" s="86" t="s">
        <v>305</v>
      </c>
      <c r="U26" s="86"/>
      <c r="V26" s="90" t="s">
        <v>339</v>
      </c>
      <c r="W26" s="88">
        <v>43776.86315972222</v>
      </c>
      <c r="X26" s="92">
        <v>43776</v>
      </c>
      <c r="Y26" s="94" t="s">
        <v>379</v>
      </c>
      <c r="Z26" s="90" t="s">
        <v>428</v>
      </c>
      <c r="AA26" s="86"/>
      <c r="AB26" s="86"/>
      <c r="AC26" s="94" t="s">
        <v>477</v>
      </c>
      <c r="AD26" s="86"/>
      <c r="AE26" s="86" t="b">
        <v>0</v>
      </c>
      <c r="AF26" s="86">
        <v>0</v>
      </c>
      <c r="AG26" s="94" t="s">
        <v>504</v>
      </c>
      <c r="AH26" s="86" t="b">
        <v>0</v>
      </c>
      <c r="AI26" s="86" t="s">
        <v>507</v>
      </c>
      <c r="AJ26" s="86"/>
      <c r="AK26" s="94" t="s">
        <v>504</v>
      </c>
      <c r="AL26" s="86" t="b">
        <v>0</v>
      </c>
      <c r="AM26" s="86">
        <v>16</v>
      </c>
      <c r="AN26" s="94" t="s">
        <v>501</v>
      </c>
      <c r="AO26" s="86" t="s">
        <v>512</v>
      </c>
      <c r="AP26" s="86" t="b">
        <v>0</v>
      </c>
      <c r="AQ26" s="94" t="s">
        <v>501</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1</v>
      </c>
      <c r="BG26" s="52">
        <v>2.9411764705882355</v>
      </c>
      <c r="BH26" s="51">
        <v>1</v>
      </c>
      <c r="BI26" s="52">
        <v>2.9411764705882355</v>
      </c>
      <c r="BJ26" s="51">
        <v>0</v>
      </c>
      <c r="BK26" s="52">
        <v>0</v>
      </c>
      <c r="BL26" s="51">
        <v>32</v>
      </c>
      <c r="BM26" s="52">
        <v>94.11764705882354</v>
      </c>
      <c r="BN26" s="51">
        <v>34</v>
      </c>
    </row>
    <row r="27" spans="1:66" ht="15">
      <c r="A27" s="84" t="s">
        <v>236</v>
      </c>
      <c r="B27" s="84" t="s">
        <v>256</v>
      </c>
      <c r="C27" s="53" t="s">
        <v>1325</v>
      </c>
      <c r="D27" s="54">
        <v>3</v>
      </c>
      <c r="E27" s="65" t="s">
        <v>132</v>
      </c>
      <c r="F27" s="55">
        <v>32</v>
      </c>
      <c r="G27" s="53"/>
      <c r="H27" s="57"/>
      <c r="I27" s="56"/>
      <c r="J27" s="56"/>
      <c r="K27" s="36" t="s">
        <v>65</v>
      </c>
      <c r="L27" s="83">
        <v>27</v>
      </c>
      <c r="M27" s="83"/>
      <c r="N27" s="63"/>
      <c r="O27" s="86" t="s">
        <v>265</v>
      </c>
      <c r="P27" s="88">
        <v>43776.86519675926</v>
      </c>
      <c r="Q27" s="86" t="s">
        <v>273</v>
      </c>
      <c r="R27" s="86"/>
      <c r="S27" s="86"/>
      <c r="T27" s="86" t="s">
        <v>305</v>
      </c>
      <c r="U27" s="86"/>
      <c r="V27" s="90" t="s">
        <v>340</v>
      </c>
      <c r="W27" s="88">
        <v>43776.86519675926</v>
      </c>
      <c r="X27" s="92">
        <v>43776</v>
      </c>
      <c r="Y27" s="94" t="s">
        <v>380</v>
      </c>
      <c r="Z27" s="90" t="s">
        <v>429</v>
      </c>
      <c r="AA27" s="86"/>
      <c r="AB27" s="86"/>
      <c r="AC27" s="94" t="s">
        <v>478</v>
      </c>
      <c r="AD27" s="86"/>
      <c r="AE27" s="86" t="b">
        <v>0</v>
      </c>
      <c r="AF27" s="86">
        <v>0</v>
      </c>
      <c r="AG27" s="94" t="s">
        <v>504</v>
      </c>
      <c r="AH27" s="86" t="b">
        <v>0</v>
      </c>
      <c r="AI27" s="86" t="s">
        <v>507</v>
      </c>
      <c r="AJ27" s="86"/>
      <c r="AK27" s="94" t="s">
        <v>504</v>
      </c>
      <c r="AL27" s="86" t="b">
        <v>0</v>
      </c>
      <c r="AM27" s="86">
        <v>16</v>
      </c>
      <c r="AN27" s="94" t="s">
        <v>501</v>
      </c>
      <c r="AO27" s="86" t="s">
        <v>513</v>
      </c>
      <c r="AP27" s="86" t="b">
        <v>0</v>
      </c>
      <c r="AQ27" s="94" t="s">
        <v>501</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1</v>
      </c>
      <c r="BG27" s="52">
        <v>2.9411764705882355</v>
      </c>
      <c r="BH27" s="51">
        <v>1</v>
      </c>
      <c r="BI27" s="52">
        <v>2.9411764705882355</v>
      </c>
      <c r="BJ27" s="51">
        <v>0</v>
      </c>
      <c r="BK27" s="52">
        <v>0</v>
      </c>
      <c r="BL27" s="51">
        <v>32</v>
      </c>
      <c r="BM27" s="52">
        <v>94.11764705882354</v>
      </c>
      <c r="BN27" s="51">
        <v>34</v>
      </c>
    </row>
    <row r="28" spans="1:66" ht="15">
      <c r="A28" s="84" t="s">
        <v>237</v>
      </c>
      <c r="B28" s="84" t="s">
        <v>256</v>
      </c>
      <c r="C28" s="53" t="s">
        <v>1325</v>
      </c>
      <c r="D28" s="54">
        <v>3</v>
      </c>
      <c r="E28" s="65" t="s">
        <v>132</v>
      </c>
      <c r="F28" s="55">
        <v>32</v>
      </c>
      <c r="G28" s="53"/>
      <c r="H28" s="57"/>
      <c r="I28" s="56"/>
      <c r="J28" s="56"/>
      <c r="K28" s="36" t="s">
        <v>65</v>
      </c>
      <c r="L28" s="83">
        <v>28</v>
      </c>
      <c r="M28" s="83"/>
      <c r="N28" s="63"/>
      <c r="O28" s="86" t="s">
        <v>265</v>
      </c>
      <c r="P28" s="88">
        <v>43776.867997685185</v>
      </c>
      <c r="Q28" s="86" t="s">
        <v>273</v>
      </c>
      <c r="R28" s="86"/>
      <c r="S28" s="86"/>
      <c r="T28" s="86" t="s">
        <v>305</v>
      </c>
      <c r="U28" s="86"/>
      <c r="V28" s="90" t="s">
        <v>341</v>
      </c>
      <c r="W28" s="88">
        <v>43776.867997685185</v>
      </c>
      <c r="X28" s="92">
        <v>43776</v>
      </c>
      <c r="Y28" s="94" t="s">
        <v>381</v>
      </c>
      <c r="Z28" s="90" t="s">
        <v>430</v>
      </c>
      <c r="AA28" s="86"/>
      <c r="AB28" s="86"/>
      <c r="AC28" s="94" t="s">
        <v>479</v>
      </c>
      <c r="AD28" s="86"/>
      <c r="AE28" s="86" t="b">
        <v>0</v>
      </c>
      <c r="AF28" s="86">
        <v>0</v>
      </c>
      <c r="AG28" s="94" t="s">
        <v>504</v>
      </c>
      <c r="AH28" s="86" t="b">
        <v>0</v>
      </c>
      <c r="AI28" s="86" t="s">
        <v>507</v>
      </c>
      <c r="AJ28" s="86"/>
      <c r="AK28" s="94" t="s">
        <v>504</v>
      </c>
      <c r="AL28" s="86" t="b">
        <v>0</v>
      </c>
      <c r="AM28" s="86">
        <v>16</v>
      </c>
      <c r="AN28" s="94" t="s">
        <v>501</v>
      </c>
      <c r="AO28" s="86" t="s">
        <v>514</v>
      </c>
      <c r="AP28" s="86" t="b">
        <v>0</v>
      </c>
      <c r="AQ28" s="94" t="s">
        <v>501</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1</v>
      </c>
      <c r="BG28" s="52">
        <v>2.9411764705882355</v>
      </c>
      <c r="BH28" s="51">
        <v>1</v>
      </c>
      <c r="BI28" s="52">
        <v>2.9411764705882355</v>
      </c>
      <c r="BJ28" s="51">
        <v>0</v>
      </c>
      <c r="BK28" s="52">
        <v>0</v>
      </c>
      <c r="BL28" s="51">
        <v>32</v>
      </c>
      <c r="BM28" s="52">
        <v>94.11764705882354</v>
      </c>
      <c r="BN28" s="51">
        <v>34</v>
      </c>
    </row>
    <row r="29" spans="1:66" ht="15">
      <c r="A29" s="84" t="s">
        <v>238</v>
      </c>
      <c r="B29" s="84" t="s">
        <v>256</v>
      </c>
      <c r="C29" s="53" t="s">
        <v>1325</v>
      </c>
      <c r="D29" s="54">
        <v>3</v>
      </c>
      <c r="E29" s="65" t="s">
        <v>132</v>
      </c>
      <c r="F29" s="55">
        <v>32</v>
      </c>
      <c r="G29" s="53"/>
      <c r="H29" s="57"/>
      <c r="I29" s="56"/>
      <c r="J29" s="56"/>
      <c r="K29" s="36" t="s">
        <v>65</v>
      </c>
      <c r="L29" s="83">
        <v>29</v>
      </c>
      <c r="M29" s="83"/>
      <c r="N29" s="63"/>
      <c r="O29" s="86" t="s">
        <v>265</v>
      </c>
      <c r="P29" s="88">
        <v>43776.86958333333</v>
      </c>
      <c r="Q29" s="86" t="s">
        <v>273</v>
      </c>
      <c r="R29" s="86"/>
      <c r="S29" s="86"/>
      <c r="T29" s="86" t="s">
        <v>305</v>
      </c>
      <c r="U29" s="86"/>
      <c r="V29" s="90" t="s">
        <v>342</v>
      </c>
      <c r="W29" s="88">
        <v>43776.86958333333</v>
      </c>
      <c r="X29" s="92">
        <v>43776</v>
      </c>
      <c r="Y29" s="94" t="s">
        <v>382</v>
      </c>
      <c r="Z29" s="90" t="s">
        <v>431</v>
      </c>
      <c r="AA29" s="86"/>
      <c r="AB29" s="86"/>
      <c r="AC29" s="94" t="s">
        <v>480</v>
      </c>
      <c r="AD29" s="86"/>
      <c r="AE29" s="86" t="b">
        <v>0</v>
      </c>
      <c r="AF29" s="86">
        <v>0</v>
      </c>
      <c r="AG29" s="94" t="s">
        <v>504</v>
      </c>
      <c r="AH29" s="86" t="b">
        <v>0</v>
      </c>
      <c r="AI29" s="86" t="s">
        <v>507</v>
      </c>
      <c r="AJ29" s="86"/>
      <c r="AK29" s="94" t="s">
        <v>504</v>
      </c>
      <c r="AL29" s="86" t="b">
        <v>0</v>
      </c>
      <c r="AM29" s="86">
        <v>16</v>
      </c>
      <c r="AN29" s="94" t="s">
        <v>501</v>
      </c>
      <c r="AO29" s="86" t="s">
        <v>513</v>
      </c>
      <c r="AP29" s="86" t="b">
        <v>0</v>
      </c>
      <c r="AQ29" s="94" t="s">
        <v>501</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1</v>
      </c>
      <c r="BG29" s="52">
        <v>2.9411764705882355</v>
      </c>
      <c r="BH29" s="51">
        <v>1</v>
      </c>
      <c r="BI29" s="52">
        <v>2.9411764705882355</v>
      </c>
      <c r="BJ29" s="51">
        <v>0</v>
      </c>
      <c r="BK29" s="52">
        <v>0</v>
      </c>
      <c r="BL29" s="51">
        <v>32</v>
      </c>
      <c r="BM29" s="52">
        <v>94.11764705882354</v>
      </c>
      <c r="BN29" s="51">
        <v>34</v>
      </c>
    </row>
    <row r="30" spans="1:66" ht="15">
      <c r="A30" s="84" t="s">
        <v>239</v>
      </c>
      <c r="B30" s="84" t="s">
        <v>256</v>
      </c>
      <c r="C30" s="53" t="s">
        <v>1325</v>
      </c>
      <c r="D30" s="54">
        <v>3</v>
      </c>
      <c r="E30" s="65" t="s">
        <v>132</v>
      </c>
      <c r="F30" s="55">
        <v>32</v>
      </c>
      <c r="G30" s="53"/>
      <c r="H30" s="57"/>
      <c r="I30" s="56"/>
      <c r="J30" s="56"/>
      <c r="K30" s="36" t="s">
        <v>65</v>
      </c>
      <c r="L30" s="83">
        <v>30</v>
      </c>
      <c r="M30" s="83"/>
      <c r="N30" s="63"/>
      <c r="O30" s="86" t="s">
        <v>265</v>
      </c>
      <c r="P30" s="88">
        <v>43777.011087962965</v>
      </c>
      <c r="Q30" s="86" t="s">
        <v>273</v>
      </c>
      <c r="R30" s="86"/>
      <c r="S30" s="86"/>
      <c r="T30" s="86" t="s">
        <v>305</v>
      </c>
      <c r="U30" s="86"/>
      <c r="V30" s="90" t="s">
        <v>343</v>
      </c>
      <c r="W30" s="88">
        <v>43777.011087962965</v>
      </c>
      <c r="X30" s="92">
        <v>43777</v>
      </c>
      <c r="Y30" s="94" t="s">
        <v>383</v>
      </c>
      <c r="Z30" s="90" t="s">
        <v>432</v>
      </c>
      <c r="AA30" s="86"/>
      <c r="AB30" s="86"/>
      <c r="AC30" s="94" t="s">
        <v>481</v>
      </c>
      <c r="AD30" s="86"/>
      <c r="AE30" s="86" t="b">
        <v>0</v>
      </c>
      <c r="AF30" s="86">
        <v>0</v>
      </c>
      <c r="AG30" s="94" t="s">
        <v>504</v>
      </c>
      <c r="AH30" s="86" t="b">
        <v>0</v>
      </c>
      <c r="AI30" s="86" t="s">
        <v>507</v>
      </c>
      <c r="AJ30" s="86"/>
      <c r="AK30" s="94" t="s">
        <v>504</v>
      </c>
      <c r="AL30" s="86" t="b">
        <v>0</v>
      </c>
      <c r="AM30" s="86">
        <v>16</v>
      </c>
      <c r="AN30" s="94" t="s">
        <v>501</v>
      </c>
      <c r="AO30" s="86" t="s">
        <v>514</v>
      </c>
      <c r="AP30" s="86" t="b">
        <v>0</v>
      </c>
      <c r="AQ30" s="94" t="s">
        <v>501</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1</v>
      </c>
      <c r="BG30" s="52">
        <v>2.9411764705882355</v>
      </c>
      <c r="BH30" s="51">
        <v>1</v>
      </c>
      <c r="BI30" s="52">
        <v>2.9411764705882355</v>
      </c>
      <c r="BJ30" s="51">
        <v>0</v>
      </c>
      <c r="BK30" s="52">
        <v>0</v>
      </c>
      <c r="BL30" s="51">
        <v>32</v>
      </c>
      <c r="BM30" s="52">
        <v>94.11764705882354</v>
      </c>
      <c r="BN30" s="51">
        <v>34</v>
      </c>
    </row>
    <row r="31" spans="1:66" ht="15">
      <c r="A31" s="84" t="s">
        <v>240</v>
      </c>
      <c r="B31" s="84" t="s">
        <v>256</v>
      </c>
      <c r="C31" s="53" t="s">
        <v>1325</v>
      </c>
      <c r="D31" s="54">
        <v>3</v>
      </c>
      <c r="E31" s="65" t="s">
        <v>132</v>
      </c>
      <c r="F31" s="55">
        <v>32</v>
      </c>
      <c r="G31" s="53"/>
      <c r="H31" s="57"/>
      <c r="I31" s="56"/>
      <c r="J31" s="56"/>
      <c r="K31" s="36" t="s">
        <v>65</v>
      </c>
      <c r="L31" s="83">
        <v>31</v>
      </c>
      <c r="M31" s="83"/>
      <c r="N31" s="63"/>
      <c r="O31" s="86" t="s">
        <v>265</v>
      </c>
      <c r="P31" s="88">
        <v>43777.19994212963</v>
      </c>
      <c r="Q31" s="86" t="s">
        <v>272</v>
      </c>
      <c r="R31" s="86"/>
      <c r="S31" s="86"/>
      <c r="T31" s="86" t="s">
        <v>305</v>
      </c>
      <c r="U31" s="86"/>
      <c r="V31" s="90" t="s">
        <v>344</v>
      </c>
      <c r="W31" s="88">
        <v>43777.19994212963</v>
      </c>
      <c r="X31" s="92">
        <v>43777</v>
      </c>
      <c r="Y31" s="94" t="s">
        <v>384</v>
      </c>
      <c r="Z31" s="90" t="s">
        <v>433</v>
      </c>
      <c r="AA31" s="86"/>
      <c r="AB31" s="86"/>
      <c r="AC31" s="94" t="s">
        <v>482</v>
      </c>
      <c r="AD31" s="86"/>
      <c r="AE31" s="86" t="b">
        <v>0</v>
      </c>
      <c r="AF31" s="86">
        <v>0</v>
      </c>
      <c r="AG31" s="94" t="s">
        <v>504</v>
      </c>
      <c r="AH31" s="86" t="b">
        <v>0</v>
      </c>
      <c r="AI31" s="86" t="s">
        <v>508</v>
      </c>
      <c r="AJ31" s="86"/>
      <c r="AK31" s="94" t="s">
        <v>504</v>
      </c>
      <c r="AL31" s="86" t="b">
        <v>0</v>
      </c>
      <c r="AM31" s="86">
        <v>12</v>
      </c>
      <c r="AN31" s="94" t="s">
        <v>500</v>
      </c>
      <c r="AO31" s="86" t="s">
        <v>513</v>
      </c>
      <c r="AP31" s="86" t="b">
        <v>0</v>
      </c>
      <c r="AQ31" s="94" t="s">
        <v>500</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1</v>
      </c>
      <c r="BG31" s="52">
        <v>2.7777777777777777</v>
      </c>
      <c r="BH31" s="51">
        <v>1</v>
      </c>
      <c r="BI31" s="52">
        <v>2.7777777777777777</v>
      </c>
      <c r="BJ31" s="51">
        <v>0</v>
      </c>
      <c r="BK31" s="52">
        <v>0</v>
      </c>
      <c r="BL31" s="51">
        <v>34</v>
      </c>
      <c r="BM31" s="52">
        <v>94.44444444444444</v>
      </c>
      <c r="BN31" s="51">
        <v>36</v>
      </c>
    </row>
    <row r="32" spans="1:66" ht="15">
      <c r="A32" s="84" t="s">
        <v>241</v>
      </c>
      <c r="B32" s="84" t="s">
        <v>256</v>
      </c>
      <c r="C32" s="53" t="s">
        <v>1325</v>
      </c>
      <c r="D32" s="54">
        <v>3</v>
      </c>
      <c r="E32" s="65" t="s">
        <v>132</v>
      </c>
      <c r="F32" s="55">
        <v>32</v>
      </c>
      <c r="G32" s="53"/>
      <c r="H32" s="57"/>
      <c r="I32" s="56"/>
      <c r="J32" s="56"/>
      <c r="K32" s="36" t="s">
        <v>65</v>
      </c>
      <c r="L32" s="83">
        <v>32</v>
      </c>
      <c r="M32" s="83"/>
      <c r="N32" s="63"/>
      <c r="O32" s="86" t="s">
        <v>265</v>
      </c>
      <c r="P32" s="88">
        <v>43777.27412037037</v>
      </c>
      <c r="Q32" s="86" t="s">
        <v>272</v>
      </c>
      <c r="R32" s="86"/>
      <c r="S32" s="86"/>
      <c r="T32" s="86" t="s">
        <v>305</v>
      </c>
      <c r="U32" s="86"/>
      <c r="V32" s="90" t="s">
        <v>345</v>
      </c>
      <c r="W32" s="88">
        <v>43777.27412037037</v>
      </c>
      <c r="X32" s="92">
        <v>43777</v>
      </c>
      <c r="Y32" s="94" t="s">
        <v>385</v>
      </c>
      <c r="Z32" s="90" t="s">
        <v>434</v>
      </c>
      <c r="AA32" s="86"/>
      <c r="AB32" s="86"/>
      <c r="AC32" s="94" t="s">
        <v>483</v>
      </c>
      <c r="AD32" s="86"/>
      <c r="AE32" s="86" t="b">
        <v>0</v>
      </c>
      <c r="AF32" s="86">
        <v>0</v>
      </c>
      <c r="AG32" s="94" t="s">
        <v>504</v>
      </c>
      <c r="AH32" s="86" t="b">
        <v>0</v>
      </c>
      <c r="AI32" s="86" t="s">
        <v>508</v>
      </c>
      <c r="AJ32" s="86"/>
      <c r="AK32" s="94" t="s">
        <v>504</v>
      </c>
      <c r="AL32" s="86" t="b">
        <v>0</v>
      </c>
      <c r="AM32" s="86">
        <v>12</v>
      </c>
      <c r="AN32" s="94" t="s">
        <v>500</v>
      </c>
      <c r="AO32" s="86" t="s">
        <v>514</v>
      </c>
      <c r="AP32" s="86" t="b">
        <v>0</v>
      </c>
      <c r="AQ32" s="94" t="s">
        <v>500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2.7777777777777777</v>
      </c>
      <c r="BH32" s="51">
        <v>1</v>
      </c>
      <c r="BI32" s="52">
        <v>2.7777777777777777</v>
      </c>
      <c r="BJ32" s="51">
        <v>0</v>
      </c>
      <c r="BK32" s="52">
        <v>0</v>
      </c>
      <c r="BL32" s="51">
        <v>34</v>
      </c>
      <c r="BM32" s="52">
        <v>94.44444444444444</v>
      </c>
      <c r="BN32" s="51">
        <v>36</v>
      </c>
    </row>
    <row r="33" spans="1:66" ht="15">
      <c r="A33" s="84" t="s">
        <v>242</v>
      </c>
      <c r="B33" s="84" t="s">
        <v>256</v>
      </c>
      <c r="C33" s="53" t="s">
        <v>1325</v>
      </c>
      <c r="D33" s="54">
        <v>3</v>
      </c>
      <c r="E33" s="65" t="s">
        <v>132</v>
      </c>
      <c r="F33" s="55">
        <v>32</v>
      </c>
      <c r="G33" s="53"/>
      <c r="H33" s="57"/>
      <c r="I33" s="56"/>
      <c r="J33" s="56"/>
      <c r="K33" s="36" t="s">
        <v>65</v>
      </c>
      <c r="L33" s="83">
        <v>33</v>
      </c>
      <c r="M33" s="83"/>
      <c r="N33" s="63"/>
      <c r="O33" s="86" t="s">
        <v>266</v>
      </c>
      <c r="P33" s="88">
        <v>43777.284537037034</v>
      </c>
      <c r="Q33" s="86" t="s">
        <v>274</v>
      </c>
      <c r="R33" s="90" t="s">
        <v>285</v>
      </c>
      <c r="S33" s="86" t="s">
        <v>295</v>
      </c>
      <c r="T33" s="86" t="s">
        <v>306</v>
      </c>
      <c r="U33" s="90" t="s">
        <v>315</v>
      </c>
      <c r="V33" s="90" t="s">
        <v>315</v>
      </c>
      <c r="W33" s="88">
        <v>43777.284537037034</v>
      </c>
      <c r="X33" s="92">
        <v>43777</v>
      </c>
      <c r="Y33" s="94" t="s">
        <v>386</v>
      </c>
      <c r="Z33" s="90" t="s">
        <v>435</v>
      </c>
      <c r="AA33" s="86"/>
      <c r="AB33" s="86"/>
      <c r="AC33" s="94" t="s">
        <v>484</v>
      </c>
      <c r="AD33" s="86"/>
      <c r="AE33" s="86" t="b">
        <v>0</v>
      </c>
      <c r="AF33" s="86">
        <v>0</v>
      </c>
      <c r="AG33" s="94" t="s">
        <v>505</v>
      </c>
      <c r="AH33" s="86" t="b">
        <v>0</v>
      </c>
      <c r="AI33" s="86" t="s">
        <v>507</v>
      </c>
      <c r="AJ33" s="86"/>
      <c r="AK33" s="94" t="s">
        <v>504</v>
      </c>
      <c r="AL33" s="86" t="b">
        <v>0</v>
      </c>
      <c r="AM33" s="86">
        <v>0</v>
      </c>
      <c r="AN33" s="94" t="s">
        <v>504</v>
      </c>
      <c r="AO33" s="86" t="s">
        <v>515</v>
      </c>
      <c r="AP33" s="86" t="b">
        <v>0</v>
      </c>
      <c r="AQ33" s="94" t="s">
        <v>484</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32</v>
      </c>
      <c r="BM33" s="52">
        <v>100</v>
      </c>
      <c r="BN33" s="51">
        <v>32</v>
      </c>
    </row>
    <row r="34" spans="1:66" ht="15">
      <c r="A34" s="84" t="s">
        <v>243</v>
      </c>
      <c r="B34" s="84" t="s">
        <v>243</v>
      </c>
      <c r="C34" s="53" t="s">
        <v>1325</v>
      </c>
      <c r="D34" s="54">
        <v>3</v>
      </c>
      <c r="E34" s="65" t="s">
        <v>132</v>
      </c>
      <c r="F34" s="55">
        <v>32</v>
      </c>
      <c r="G34" s="53"/>
      <c r="H34" s="57"/>
      <c r="I34" s="56"/>
      <c r="J34" s="56"/>
      <c r="K34" s="36" t="s">
        <v>65</v>
      </c>
      <c r="L34" s="83">
        <v>34</v>
      </c>
      <c r="M34" s="83"/>
      <c r="N34" s="63"/>
      <c r="O34" s="86" t="s">
        <v>176</v>
      </c>
      <c r="P34" s="88">
        <v>43777.33021990741</v>
      </c>
      <c r="Q34" s="86" t="s">
        <v>275</v>
      </c>
      <c r="R34" s="90" t="s">
        <v>286</v>
      </c>
      <c r="S34" s="86" t="s">
        <v>294</v>
      </c>
      <c r="T34" s="86" t="s">
        <v>301</v>
      </c>
      <c r="U34" s="86"/>
      <c r="V34" s="90" t="s">
        <v>346</v>
      </c>
      <c r="W34" s="88">
        <v>43777.33021990741</v>
      </c>
      <c r="X34" s="92">
        <v>43777</v>
      </c>
      <c r="Y34" s="94" t="s">
        <v>387</v>
      </c>
      <c r="Z34" s="90" t="s">
        <v>436</v>
      </c>
      <c r="AA34" s="86"/>
      <c r="AB34" s="86"/>
      <c r="AC34" s="94" t="s">
        <v>485</v>
      </c>
      <c r="AD34" s="86"/>
      <c r="AE34" s="86" t="b">
        <v>0</v>
      </c>
      <c r="AF34" s="86">
        <v>0</v>
      </c>
      <c r="AG34" s="94" t="s">
        <v>504</v>
      </c>
      <c r="AH34" s="86" t="b">
        <v>0</v>
      </c>
      <c r="AI34" s="86" t="s">
        <v>508</v>
      </c>
      <c r="AJ34" s="86"/>
      <c r="AK34" s="94" t="s">
        <v>504</v>
      </c>
      <c r="AL34" s="86" t="b">
        <v>0</v>
      </c>
      <c r="AM34" s="86">
        <v>0</v>
      </c>
      <c r="AN34" s="94" t="s">
        <v>504</v>
      </c>
      <c r="AO34" s="86" t="s">
        <v>510</v>
      </c>
      <c r="AP34" s="86" t="b">
        <v>0</v>
      </c>
      <c r="AQ34" s="94" t="s">
        <v>485</v>
      </c>
      <c r="AR34" s="86" t="s">
        <v>176</v>
      </c>
      <c r="AS34" s="86">
        <v>0</v>
      </c>
      <c r="AT34" s="86">
        <v>0</v>
      </c>
      <c r="AU34" s="86"/>
      <c r="AV34" s="86"/>
      <c r="AW34" s="86"/>
      <c r="AX34" s="86"/>
      <c r="AY34" s="86"/>
      <c r="AZ34" s="86"/>
      <c r="BA34" s="86"/>
      <c r="BB34" s="86"/>
      <c r="BC34">
        <v>1</v>
      </c>
      <c r="BD34" s="85" t="str">
        <f>REPLACE(INDEX(GroupVertices[Group],MATCH(Edges[[#This Row],[Vertex 1]],GroupVertices[Vertex],0)),1,1,"")</f>
        <v>3</v>
      </c>
      <c r="BE34" s="85" t="str">
        <f>REPLACE(INDEX(GroupVertices[Group],MATCH(Edges[[#This Row],[Vertex 2]],GroupVertices[Vertex],0)),1,1,"")</f>
        <v>3</v>
      </c>
      <c r="BF34" s="51">
        <v>1</v>
      </c>
      <c r="BG34" s="52">
        <v>3.5714285714285716</v>
      </c>
      <c r="BH34" s="51">
        <v>0</v>
      </c>
      <c r="BI34" s="52">
        <v>0</v>
      </c>
      <c r="BJ34" s="51">
        <v>0</v>
      </c>
      <c r="BK34" s="52">
        <v>0</v>
      </c>
      <c r="BL34" s="51">
        <v>27</v>
      </c>
      <c r="BM34" s="52">
        <v>96.42857142857143</v>
      </c>
      <c r="BN34" s="51">
        <v>28</v>
      </c>
    </row>
    <row r="35" spans="1:66" ht="15">
      <c r="A35" s="84" t="s">
        <v>244</v>
      </c>
      <c r="B35" s="84" t="s">
        <v>256</v>
      </c>
      <c r="C35" s="53" t="s">
        <v>1325</v>
      </c>
      <c r="D35" s="54">
        <v>3</v>
      </c>
      <c r="E35" s="65" t="s">
        <v>132</v>
      </c>
      <c r="F35" s="55">
        <v>32</v>
      </c>
      <c r="G35" s="53"/>
      <c r="H35" s="57"/>
      <c r="I35" s="56"/>
      <c r="J35" s="56"/>
      <c r="K35" s="36" t="s">
        <v>65</v>
      </c>
      <c r="L35" s="83">
        <v>35</v>
      </c>
      <c r="M35" s="83"/>
      <c r="N35" s="63"/>
      <c r="O35" s="86" t="s">
        <v>264</v>
      </c>
      <c r="P35" s="88">
        <v>43777.33546296296</v>
      </c>
      <c r="Q35" s="86" t="s">
        <v>276</v>
      </c>
      <c r="R35" s="90" t="s">
        <v>287</v>
      </c>
      <c r="S35" s="86" t="s">
        <v>294</v>
      </c>
      <c r="T35" s="86" t="s">
        <v>301</v>
      </c>
      <c r="U35" s="86"/>
      <c r="V35" s="90" t="s">
        <v>347</v>
      </c>
      <c r="W35" s="88">
        <v>43777.33546296296</v>
      </c>
      <c r="X35" s="92">
        <v>43777</v>
      </c>
      <c r="Y35" s="94" t="s">
        <v>388</v>
      </c>
      <c r="Z35" s="90" t="s">
        <v>437</v>
      </c>
      <c r="AA35" s="86"/>
      <c r="AB35" s="86"/>
      <c r="AC35" s="94" t="s">
        <v>486</v>
      </c>
      <c r="AD35" s="86"/>
      <c r="AE35" s="86" t="b">
        <v>0</v>
      </c>
      <c r="AF35" s="86">
        <v>0</v>
      </c>
      <c r="AG35" s="94" t="s">
        <v>504</v>
      </c>
      <c r="AH35" s="86" t="b">
        <v>0</v>
      </c>
      <c r="AI35" s="86" t="s">
        <v>508</v>
      </c>
      <c r="AJ35" s="86"/>
      <c r="AK35" s="94" t="s">
        <v>504</v>
      </c>
      <c r="AL35" s="86" t="b">
        <v>0</v>
      </c>
      <c r="AM35" s="86">
        <v>0</v>
      </c>
      <c r="AN35" s="94" t="s">
        <v>504</v>
      </c>
      <c r="AO35" s="86" t="s">
        <v>511</v>
      </c>
      <c r="AP35" s="86" t="b">
        <v>0</v>
      </c>
      <c r="AQ35" s="94" t="s">
        <v>486</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1</v>
      </c>
      <c r="BG35" s="52">
        <v>2.5</v>
      </c>
      <c r="BH35" s="51">
        <v>0</v>
      </c>
      <c r="BI35" s="52">
        <v>0</v>
      </c>
      <c r="BJ35" s="51">
        <v>0</v>
      </c>
      <c r="BK35" s="52">
        <v>0</v>
      </c>
      <c r="BL35" s="51">
        <v>39</v>
      </c>
      <c r="BM35" s="52">
        <v>97.5</v>
      </c>
      <c r="BN35" s="51">
        <v>40</v>
      </c>
    </row>
    <row r="36" spans="1:66" ht="15">
      <c r="A36" s="84" t="s">
        <v>245</v>
      </c>
      <c r="B36" s="84" t="s">
        <v>256</v>
      </c>
      <c r="C36" s="53" t="s">
        <v>1325</v>
      </c>
      <c r="D36" s="54">
        <v>3</v>
      </c>
      <c r="E36" s="65" t="s">
        <v>132</v>
      </c>
      <c r="F36" s="55">
        <v>32</v>
      </c>
      <c r="G36" s="53"/>
      <c r="H36" s="57"/>
      <c r="I36" s="56"/>
      <c r="J36" s="56"/>
      <c r="K36" s="36" t="s">
        <v>65</v>
      </c>
      <c r="L36" s="83">
        <v>36</v>
      </c>
      <c r="M36" s="83"/>
      <c r="N36" s="63"/>
      <c r="O36" s="86" t="s">
        <v>265</v>
      </c>
      <c r="P36" s="88">
        <v>43777.51949074074</v>
      </c>
      <c r="Q36" s="86" t="s">
        <v>272</v>
      </c>
      <c r="R36" s="86"/>
      <c r="S36" s="86"/>
      <c r="T36" s="86" t="s">
        <v>305</v>
      </c>
      <c r="U36" s="86"/>
      <c r="V36" s="90" t="s">
        <v>348</v>
      </c>
      <c r="W36" s="88">
        <v>43777.51949074074</v>
      </c>
      <c r="X36" s="92">
        <v>43777</v>
      </c>
      <c r="Y36" s="94" t="s">
        <v>389</v>
      </c>
      <c r="Z36" s="90" t="s">
        <v>438</v>
      </c>
      <c r="AA36" s="86"/>
      <c r="AB36" s="86"/>
      <c r="AC36" s="94" t="s">
        <v>487</v>
      </c>
      <c r="AD36" s="86"/>
      <c r="AE36" s="86" t="b">
        <v>0</v>
      </c>
      <c r="AF36" s="86">
        <v>0</v>
      </c>
      <c r="AG36" s="94" t="s">
        <v>504</v>
      </c>
      <c r="AH36" s="86" t="b">
        <v>0</v>
      </c>
      <c r="AI36" s="86" t="s">
        <v>508</v>
      </c>
      <c r="AJ36" s="86"/>
      <c r="AK36" s="94" t="s">
        <v>504</v>
      </c>
      <c r="AL36" s="86" t="b">
        <v>0</v>
      </c>
      <c r="AM36" s="86">
        <v>12</v>
      </c>
      <c r="AN36" s="94" t="s">
        <v>500</v>
      </c>
      <c r="AO36" s="86" t="s">
        <v>514</v>
      </c>
      <c r="AP36" s="86" t="b">
        <v>0</v>
      </c>
      <c r="AQ36" s="94" t="s">
        <v>500</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1</v>
      </c>
      <c r="BG36" s="52">
        <v>2.7777777777777777</v>
      </c>
      <c r="BH36" s="51">
        <v>1</v>
      </c>
      <c r="BI36" s="52">
        <v>2.7777777777777777</v>
      </c>
      <c r="BJ36" s="51">
        <v>0</v>
      </c>
      <c r="BK36" s="52">
        <v>0</v>
      </c>
      <c r="BL36" s="51">
        <v>34</v>
      </c>
      <c r="BM36" s="52">
        <v>94.44444444444444</v>
      </c>
      <c r="BN36" s="51">
        <v>36</v>
      </c>
    </row>
    <row r="37" spans="1:66" ht="15">
      <c r="A37" s="84" t="s">
        <v>246</v>
      </c>
      <c r="B37" s="84" t="s">
        <v>256</v>
      </c>
      <c r="C37" s="53" t="s">
        <v>1325</v>
      </c>
      <c r="D37" s="54">
        <v>3</v>
      </c>
      <c r="E37" s="65" t="s">
        <v>132</v>
      </c>
      <c r="F37" s="55">
        <v>32</v>
      </c>
      <c r="G37" s="53"/>
      <c r="H37" s="57"/>
      <c r="I37" s="56"/>
      <c r="J37" s="56"/>
      <c r="K37" s="36" t="s">
        <v>65</v>
      </c>
      <c r="L37" s="83">
        <v>37</v>
      </c>
      <c r="M37" s="83"/>
      <c r="N37" s="63"/>
      <c r="O37" s="86" t="s">
        <v>265</v>
      </c>
      <c r="P37" s="88">
        <v>43777.55494212963</v>
      </c>
      <c r="Q37" s="86" t="s">
        <v>272</v>
      </c>
      <c r="R37" s="86"/>
      <c r="S37" s="86"/>
      <c r="T37" s="86" t="s">
        <v>305</v>
      </c>
      <c r="U37" s="86"/>
      <c r="V37" s="90" t="s">
        <v>349</v>
      </c>
      <c r="W37" s="88">
        <v>43777.55494212963</v>
      </c>
      <c r="X37" s="92">
        <v>43777</v>
      </c>
      <c r="Y37" s="94" t="s">
        <v>390</v>
      </c>
      <c r="Z37" s="90" t="s">
        <v>439</v>
      </c>
      <c r="AA37" s="86"/>
      <c r="AB37" s="86"/>
      <c r="AC37" s="94" t="s">
        <v>488</v>
      </c>
      <c r="AD37" s="86"/>
      <c r="AE37" s="86" t="b">
        <v>0</v>
      </c>
      <c r="AF37" s="86">
        <v>0</v>
      </c>
      <c r="AG37" s="94" t="s">
        <v>504</v>
      </c>
      <c r="AH37" s="86" t="b">
        <v>0</v>
      </c>
      <c r="AI37" s="86" t="s">
        <v>508</v>
      </c>
      <c r="AJ37" s="86"/>
      <c r="AK37" s="94" t="s">
        <v>504</v>
      </c>
      <c r="AL37" s="86" t="b">
        <v>0</v>
      </c>
      <c r="AM37" s="86">
        <v>12</v>
      </c>
      <c r="AN37" s="94" t="s">
        <v>500</v>
      </c>
      <c r="AO37" s="86" t="s">
        <v>512</v>
      </c>
      <c r="AP37" s="86" t="b">
        <v>0</v>
      </c>
      <c r="AQ37" s="94" t="s">
        <v>500</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1</v>
      </c>
      <c r="BG37" s="52">
        <v>2.7777777777777777</v>
      </c>
      <c r="BH37" s="51">
        <v>1</v>
      </c>
      <c r="BI37" s="52">
        <v>2.7777777777777777</v>
      </c>
      <c r="BJ37" s="51">
        <v>0</v>
      </c>
      <c r="BK37" s="52">
        <v>0</v>
      </c>
      <c r="BL37" s="51">
        <v>34</v>
      </c>
      <c r="BM37" s="52">
        <v>94.44444444444444</v>
      </c>
      <c r="BN37" s="51">
        <v>36</v>
      </c>
    </row>
    <row r="38" spans="1:66" ht="15">
      <c r="A38" s="84" t="s">
        <v>247</v>
      </c>
      <c r="B38" s="84" t="s">
        <v>249</v>
      </c>
      <c r="C38" s="53" t="s">
        <v>1325</v>
      </c>
      <c r="D38" s="54">
        <v>3</v>
      </c>
      <c r="E38" s="65" t="s">
        <v>132</v>
      </c>
      <c r="F38" s="55">
        <v>32</v>
      </c>
      <c r="G38" s="53"/>
      <c r="H38" s="57"/>
      <c r="I38" s="56"/>
      <c r="J38" s="56"/>
      <c r="K38" s="36" t="s">
        <v>65</v>
      </c>
      <c r="L38" s="83">
        <v>38</v>
      </c>
      <c r="M38" s="83"/>
      <c r="N38" s="63"/>
      <c r="O38" s="86" t="s">
        <v>264</v>
      </c>
      <c r="P38" s="88">
        <v>42910.94130787037</v>
      </c>
      <c r="Q38" s="86" t="s">
        <v>277</v>
      </c>
      <c r="R38" s="86"/>
      <c r="S38" s="86"/>
      <c r="T38" s="86" t="s">
        <v>301</v>
      </c>
      <c r="U38" s="90" t="s">
        <v>316</v>
      </c>
      <c r="V38" s="90" t="s">
        <v>316</v>
      </c>
      <c r="W38" s="88">
        <v>42910.94130787037</v>
      </c>
      <c r="X38" s="92">
        <v>42910</v>
      </c>
      <c r="Y38" s="94" t="s">
        <v>391</v>
      </c>
      <c r="Z38" s="90" t="s">
        <v>440</v>
      </c>
      <c r="AA38" s="86"/>
      <c r="AB38" s="86"/>
      <c r="AC38" s="94" t="s">
        <v>489</v>
      </c>
      <c r="AD38" s="86"/>
      <c r="AE38" s="86" t="b">
        <v>0</v>
      </c>
      <c r="AF38" s="86">
        <v>44</v>
      </c>
      <c r="AG38" s="94" t="s">
        <v>504</v>
      </c>
      <c r="AH38" s="86" t="b">
        <v>0</v>
      </c>
      <c r="AI38" s="86" t="s">
        <v>508</v>
      </c>
      <c r="AJ38" s="86"/>
      <c r="AK38" s="94" t="s">
        <v>504</v>
      </c>
      <c r="AL38" s="86" t="b">
        <v>0</v>
      </c>
      <c r="AM38" s="86">
        <v>19</v>
      </c>
      <c r="AN38" s="94" t="s">
        <v>504</v>
      </c>
      <c r="AO38" s="86" t="s">
        <v>512</v>
      </c>
      <c r="AP38" s="86" t="b">
        <v>0</v>
      </c>
      <c r="AQ38" s="94" t="s">
        <v>489</v>
      </c>
      <c r="AR38" s="86" t="s">
        <v>265</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7</v>
      </c>
      <c r="BM38" s="52">
        <v>100</v>
      </c>
      <c r="BN38" s="51">
        <v>7</v>
      </c>
    </row>
    <row r="39" spans="1:66" ht="15">
      <c r="A39" s="84" t="s">
        <v>248</v>
      </c>
      <c r="B39" s="84" t="s">
        <v>247</v>
      </c>
      <c r="C39" s="53" t="s">
        <v>1325</v>
      </c>
      <c r="D39" s="54">
        <v>3</v>
      </c>
      <c r="E39" s="65" t="s">
        <v>132</v>
      </c>
      <c r="F39" s="55">
        <v>32</v>
      </c>
      <c r="G39" s="53"/>
      <c r="H39" s="57"/>
      <c r="I39" s="56"/>
      <c r="J39" s="56"/>
      <c r="K39" s="36" t="s">
        <v>65</v>
      </c>
      <c r="L39" s="83">
        <v>39</v>
      </c>
      <c r="M39" s="83"/>
      <c r="N39" s="63"/>
      <c r="O39" s="86" t="s">
        <v>265</v>
      </c>
      <c r="P39" s="88">
        <v>43778.08363425926</v>
      </c>
      <c r="Q39" s="86" t="s">
        <v>277</v>
      </c>
      <c r="R39" s="86"/>
      <c r="S39" s="86"/>
      <c r="T39" s="86" t="s">
        <v>301</v>
      </c>
      <c r="U39" s="90" t="s">
        <v>316</v>
      </c>
      <c r="V39" s="90" t="s">
        <v>316</v>
      </c>
      <c r="W39" s="88">
        <v>43778.08363425926</v>
      </c>
      <c r="X39" s="92">
        <v>43778</v>
      </c>
      <c r="Y39" s="94" t="s">
        <v>392</v>
      </c>
      <c r="Z39" s="90" t="s">
        <v>441</v>
      </c>
      <c r="AA39" s="86"/>
      <c r="AB39" s="86"/>
      <c r="AC39" s="94" t="s">
        <v>490</v>
      </c>
      <c r="AD39" s="86"/>
      <c r="AE39" s="86" t="b">
        <v>0</v>
      </c>
      <c r="AF39" s="86">
        <v>0</v>
      </c>
      <c r="AG39" s="94" t="s">
        <v>504</v>
      </c>
      <c r="AH39" s="86" t="b">
        <v>0</v>
      </c>
      <c r="AI39" s="86" t="s">
        <v>508</v>
      </c>
      <c r="AJ39" s="86"/>
      <c r="AK39" s="94" t="s">
        <v>504</v>
      </c>
      <c r="AL39" s="86" t="b">
        <v>0</v>
      </c>
      <c r="AM39" s="86">
        <v>19</v>
      </c>
      <c r="AN39" s="94" t="s">
        <v>489</v>
      </c>
      <c r="AO39" s="86" t="s">
        <v>513</v>
      </c>
      <c r="AP39" s="86" t="b">
        <v>0</v>
      </c>
      <c r="AQ39" s="94" t="s">
        <v>489</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248</v>
      </c>
      <c r="B40" s="84" t="s">
        <v>249</v>
      </c>
      <c r="C40" s="53" t="s">
        <v>1325</v>
      </c>
      <c r="D40" s="54">
        <v>3</v>
      </c>
      <c r="E40" s="65" t="s">
        <v>132</v>
      </c>
      <c r="F40" s="55">
        <v>32</v>
      </c>
      <c r="G40" s="53"/>
      <c r="H40" s="57"/>
      <c r="I40" s="56"/>
      <c r="J40" s="56"/>
      <c r="K40" s="36" t="s">
        <v>65</v>
      </c>
      <c r="L40" s="83">
        <v>40</v>
      </c>
      <c r="M40" s="83"/>
      <c r="N40" s="63"/>
      <c r="O40" s="86" t="s">
        <v>264</v>
      </c>
      <c r="P40" s="88">
        <v>43778.08363425926</v>
      </c>
      <c r="Q40" s="86" t="s">
        <v>277</v>
      </c>
      <c r="R40" s="86"/>
      <c r="S40" s="86"/>
      <c r="T40" s="86" t="s">
        <v>301</v>
      </c>
      <c r="U40" s="90" t="s">
        <v>316</v>
      </c>
      <c r="V40" s="90" t="s">
        <v>316</v>
      </c>
      <c r="W40" s="88">
        <v>43778.08363425926</v>
      </c>
      <c r="X40" s="92">
        <v>43778</v>
      </c>
      <c r="Y40" s="94" t="s">
        <v>392</v>
      </c>
      <c r="Z40" s="90" t="s">
        <v>441</v>
      </c>
      <c r="AA40" s="86"/>
      <c r="AB40" s="86"/>
      <c r="AC40" s="94" t="s">
        <v>490</v>
      </c>
      <c r="AD40" s="86"/>
      <c r="AE40" s="86" t="b">
        <v>0</v>
      </c>
      <c r="AF40" s="86">
        <v>0</v>
      </c>
      <c r="AG40" s="94" t="s">
        <v>504</v>
      </c>
      <c r="AH40" s="86" t="b">
        <v>0</v>
      </c>
      <c r="AI40" s="86" t="s">
        <v>508</v>
      </c>
      <c r="AJ40" s="86"/>
      <c r="AK40" s="94" t="s">
        <v>504</v>
      </c>
      <c r="AL40" s="86" t="b">
        <v>0</v>
      </c>
      <c r="AM40" s="86">
        <v>19</v>
      </c>
      <c r="AN40" s="94" t="s">
        <v>489</v>
      </c>
      <c r="AO40" s="86" t="s">
        <v>513</v>
      </c>
      <c r="AP40" s="86" t="b">
        <v>0</v>
      </c>
      <c r="AQ40" s="94" t="s">
        <v>489</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v>0</v>
      </c>
      <c r="BG40" s="52">
        <v>0</v>
      </c>
      <c r="BH40" s="51">
        <v>0</v>
      </c>
      <c r="BI40" s="52">
        <v>0</v>
      </c>
      <c r="BJ40" s="51">
        <v>0</v>
      </c>
      <c r="BK40" s="52">
        <v>0</v>
      </c>
      <c r="BL40" s="51">
        <v>7</v>
      </c>
      <c r="BM40" s="52">
        <v>100</v>
      </c>
      <c r="BN40" s="51">
        <v>7</v>
      </c>
    </row>
    <row r="41" spans="1:66" ht="15">
      <c r="A41" s="84" t="s">
        <v>249</v>
      </c>
      <c r="B41" s="84" t="s">
        <v>256</v>
      </c>
      <c r="C41" s="53" t="s">
        <v>1325</v>
      </c>
      <c r="D41" s="54">
        <v>3</v>
      </c>
      <c r="E41" s="65" t="s">
        <v>132</v>
      </c>
      <c r="F41" s="55">
        <v>32</v>
      </c>
      <c r="G41" s="53"/>
      <c r="H41" s="57"/>
      <c r="I41" s="56"/>
      <c r="J41" s="56"/>
      <c r="K41" s="36" t="s">
        <v>65</v>
      </c>
      <c r="L41" s="83">
        <v>41</v>
      </c>
      <c r="M41" s="83"/>
      <c r="N41" s="63"/>
      <c r="O41" s="86" t="s">
        <v>265</v>
      </c>
      <c r="P41" s="88">
        <v>43778.385150462964</v>
      </c>
      <c r="Q41" s="86" t="s">
        <v>273</v>
      </c>
      <c r="R41" s="86"/>
      <c r="S41" s="86"/>
      <c r="T41" s="86" t="s">
        <v>305</v>
      </c>
      <c r="U41" s="86"/>
      <c r="V41" s="90" t="s">
        <v>350</v>
      </c>
      <c r="W41" s="88">
        <v>43778.385150462964</v>
      </c>
      <c r="X41" s="92">
        <v>43778</v>
      </c>
      <c r="Y41" s="94" t="s">
        <v>393</v>
      </c>
      <c r="Z41" s="90" t="s">
        <v>442</v>
      </c>
      <c r="AA41" s="86"/>
      <c r="AB41" s="86"/>
      <c r="AC41" s="94" t="s">
        <v>491</v>
      </c>
      <c r="AD41" s="86"/>
      <c r="AE41" s="86" t="b">
        <v>0</v>
      </c>
      <c r="AF41" s="86">
        <v>0</v>
      </c>
      <c r="AG41" s="94" t="s">
        <v>504</v>
      </c>
      <c r="AH41" s="86" t="b">
        <v>0</v>
      </c>
      <c r="AI41" s="86" t="s">
        <v>507</v>
      </c>
      <c r="AJ41" s="86"/>
      <c r="AK41" s="94" t="s">
        <v>504</v>
      </c>
      <c r="AL41" s="86" t="b">
        <v>0</v>
      </c>
      <c r="AM41" s="86">
        <v>16</v>
      </c>
      <c r="AN41" s="94" t="s">
        <v>501</v>
      </c>
      <c r="AO41" s="86" t="s">
        <v>512</v>
      </c>
      <c r="AP41" s="86" t="b">
        <v>0</v>
      </c>
      <c r="AQ41" s="94" t="s">
        <v>501</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1</v>
      </c>
      <c r="BF41" s="51">
        <v>1</v>
      </c>
      <c r="BG41" s="52">
        <v>2.9411764705882355</v>
      </c>
      <c r="BH41" s="51">
        <v>1</v>
      </c>
      <c r="BI41" s="52">
        <v>2.9411764705882355</v>
      </c>
      <c r="BJ41" s="51">
        <v>0</v>
      </c>
      <c r="BK41" s="52">
        <v>0</v>
      </c>
      <c r="BL41" s="51">
        <v>32</v>
      </c>
      <c r="BM41" s="52">
        <v>94.11764705882354</v>
      </c>
      <c r="BN41" s="51">
        <v>34</v>
      </c>
    </row>
    <row r="42" spans="1:66" ht="15">
      <c r="A42" s="84" t="s">
        <v>249</v>
      </c>
      <c r="B42" s="84" t="s">
        <v>253</v>
      </c>
      <c r="C42" s="53" t="s">
        <v>1325</v>
      </c>
      <c r="D42" s="54">
        <v>3</v>
      </c>
      <c r="E42" s="65" t="s">
        <v>132</v>
      </c>
      <c r="F42" s="55">
        <v>32</v>
      </c>
      <c r="G42" s="53"/>
      <c r="H42" s="57"/>
      <c r="I42" s="56"/>
      <c r="J42" s="56"/>
      <c r="K42" s="36" t="s">
        <v>65</v>
      </c>
      <c r="L42" s="83">
        <v>42</v>
      </c>
      <c r="M42" s="83"/>
      <c r="N42" s="63"/>
      <c r="O42" s="86" t="s">
        <v>265</v>
      </c>
      <c r="P42" s="88">
        <v>43778.88144675926</v>
      </c>
      <c r="Q42" s="86" t="s">
        <v>278</v>
      </c>
      <c r="R42" s="86"/>
      <c r="S42" s="86"/>
      <c r="T42" s="86"/>
      <c r="U42" s="86"/>
      <c r="V42" s="90" t="s">
        <v>350</v>
      </c>
      <c r="W42" s="88">
        <v>43778.88144675926</v>
      </c>
      <c r="X42" s="92">
        <v>43778</v>
      </c>
      <c r="Y42" s="94" t="s">
        <v>394</v>
      </c>
      <c r="Z42" s="90" t="s">
        <v>443</v>
      </c>
      <c r="AA42" s="86"/>
      <c r="AB42" s="86"/>
      <c r="AC42" s="94" t="s">
        <v>492</v>
      </c>
      <c r="AD42" s="86"/>
      <c r="AE42" s="86" t="b">
        <v>0</v>
      </c>
      <c r="AF42" s="86">
        <v>0</v>
      </c>
      <c r="AG42" s="94" t="s">
        <v>504</v>
      </c>
      <c r="AH42" s="86" t="b">
        <v>0</v>
      </c>
      <c r="AI42" s="86" t="s">
        <v>508</v>
      </c>
      <c r="AJ42" s="86"/>
      <c r="AK42" s="94" t="s">
        <v>504</v>
      </c>
      <c r="AL42" s="86" t="b">
        <v>0</v>
      </c>
      <c r="AM42" s="86">
        <v>4</v>
      </c>
      <c r="AN42" s="94" t="s">
        <v>497</v>
      </c>
      <c r="AO42" s="86" t="s">
        <v>512</v>
      </c>
      <c r="AP42" s="86" t="b">
        <v>0</v>
      </c>
      <c r="AQ42" s="94" t="s">
        <v>497</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15">
      <c r="A43" s="84" t="s">
        <v>249</v>
      </c>
      <c r="B43" s="84" t="s">
        <v>260</v>
      </c>
      <c r="C43" s="53" t="s">
        <v>1325</v>
      </c>
      <c r="D43" s="54">
        <v>3</v>
      </c>
      <c r="E43" s="65" t="s">
        <v>132</v>
      </c>
      <c r="F43" s="55">
        <v>32</v>
      </c>
      <c r="G43" s="53"/>
      <c r="H43" s="57"/>
      <c r="I43" s="56"/>
      <c r="J43" s="56"/>
      <c r="K43" s="36" t="s">
        <v>65</v>
      </c>
      <c r="L43" s="83">
        <v>43</v>
      </c>
      <c r="M43" s="83"/>
      <c r="N43" s="63"/>
      <c r="O43" s="86" t="s">
        <v>264</v>
      </c>
      <c r="P43" s="88">
        <v>43778.88144675926</v>
      </c>
      <c r="Q43" s="86" t="s">
        <v>278</v>
      </c>
      <c r="R43" s="86"/>
      <c r="S43" s="86"/>
      <c r="T43" s="86"/>
      <c r="U43" s="86"/>
      <c r="V43" s="90" t="s">
        <v>350</v>
      </c>
      <c r="W43" s="88">
        <v>43778.88144675926</v>
      </c>
      <c r="X43" s="92">
        <v>43778</v>
      </c>
      <c r="Y43" s="94" t="s">
        <v>394</v>
      </c>
      <c r="Z43" s="90" t="s">
        <v>443</v>
      </c>
      <c r="AA43" s="86"/>
      <c r="AB43" s="86"/>
      <c r="AC43" s="94" t="s">
        <v>492</v>
      </c>
      <c r="AD43" s="86"/>
      <c r="AE43" s="86" t="b">
        <v>0</v>
      </c>
      <c r="AF43" s="86">
        <v>0</v>
      </c>
      <c r="AG43" s="94" t="s">
        <v>504</v>
      </c>
      <c r="AH43" s="86" t="b">
        <v>0</v>
      </c>
      <c r="AI43" s="86" t="s">
        <v>508</v>
      </c>
      <c r="AJ43" s="86"/>
      <c r="AK43" s="94" t="s">
        <v>504</v>
      </c>
      <c r="AL43" s="86" t="b">
        <v>0</v>
      </c>
      <c r="AM43" s="86">
        <v>4</v>
      </c>
      <c r="AN43" s="94" t="s">
        <v>497</v>
      </c>
      <c r="AO43" s="86" t="s">
        <v>512</v>
      </c>
      <c r="AP43" s="86" t="b">
        <v>0</v>
      </c>
      <c r="AQ43" s="94" t="s">
        <v>497</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15">
      <c r="A44" s="84" t="s">
        <v>249</v>
      </c>
      <c r="B44" s="84" t="s">
        <v>261</v>
      </c>
      <c r="C44" s="53" t="s">
        <v>1325</v>
      </c>
      <c r="D44" s="54">
        <v>3</v>
      </c>
      <c r="E44" s="65" t="s">
        <v>132</v>
      </c>
      <c r="F44" s="55">
        <v>32</v>
      </c>
      <c r="G44" s="53"/>
      <c r="H44" s="57"/>
      <c r="I44" s="56"/>
      <c r="J44" s="56"/>
      <c r="K44" s="36" t="s">
        <v>65</v>
      </c>
      <c r="L44" s="83">
        <v>44</v>
      </c>
      <c r="M44" s="83"/>
      <c r="N44" s="63"/>
      <c r="O44" s="86" t="s">
        <v>264</v>
      </c>
      <c r="P44" s="88">
        <v>43778.88144675926</v>
      </c>
      <c r="Q44" s="86" t="s">
        <v>278</v>
      </c>
      <c r="R44" s="86"/>
      <c r="S44" s="86"/>
      <c r="T44" s="86"/>
      <c r="U44" s="86"/>
      <c r="V44" s="90" t="s">
        <v>350</v>
      </c>
      <c r="W44" s="88">
        <v>43778.88144675926</v>
      </c>
      <c r="X44" s="92">
        <v>43778</v>
      </c>
      <c r="Y44" s="94" t="s">
        <v>394</v>
      </c>
      <c r="Z44" s="90" t="s">
        <v>443</v>
      </c>
      <c r="AA44" s="86"/>
      <c r="AB44" s="86"/>
      <c r="AC44" s="94" t="s">
        <v>492</v>
      </c>
      <c r="AD44" s="86"/>
      <c r="AE44" s="86" t="b">
        <v>0</v>
      </c>
      <c r="AF44" s="86">
        <v>0</v>
      </c>
      <c r="AG44" s="94" t="s">
        <v>504</v>
      </c>
      <c r="AH44" s="86" t="b">
        <v>0</v>
      </c>
      <c r="AI44" s="86" t="s">
        <v>508</v>
      </c>
      <c r="AJ44" s="86"/>
      <c r="AK44" s="94" t="s">
        <v>504</v>
      </c>
      <c r="AL44" s="86" t="b">
        <v>0</v>
      </c>
      <c r="AM44" s="86">
        <v>4</v>
      </c>
      <c r="AN44" s="94" t="s">
        <v>497</v>
      </c>
      <c r="AO44" s="86" t="s">
        <v>512</v>
      </c>
      <c r="AP44" s="86" t="b">
        <v>0</v>
      </c>
      <c r="AQ44" s="94" t="s">
        <v>497</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0</v>
      </c>
      <c r="BG44" s="52">
        <v>0</v>
      </c>
      <c r="BH44" s="51">
        <v>0</v>
      </c>
      <c r="BI44" s="52">
        <v>0</v>
      </c>
      <c r="BJ44" s="51">
        <v>0</v>
      </c>
      <c r="BK44" s="52">
        <v>0</v>
      </c>
      <c r="BL44" s="51">
        <v>33</v>
      </c>
      <c r="BM44" s="52">
        <v>100</v>
      </c>
      <c r="BN44" s="51">
        <v>33</v>
      </c>
    </row>
    <row r="45" spans="1:66" ht="15">
      <c r="A45" s="84" t="s">
        <v>250</v>
      </c>
      <c r="B45" s="84" t="s">
        <v>256</v>
      </c>
      <c r="C45" s="53" t="s">
        <v>1325</v>
      </c>
      <c r="D45" s="54">
        <v>3</v>
      </c>
      <c r="E45" s="65" t="s">
        <v>132</v>
      </c>
      <c r="F45" s="55">
        <v>32</v>
      </c>
      <c r="G45" s="53"/>
      <c r="H45" s="57"/>
      <c r="I45" s="56"/>
      <c r="J45" s="56"/>
      <c r="K45" s="36" t="s">
        <v>65</v>
      </c>
      <c r="L45" s="83">
        <v>45</v>
      </c>
      <c r="M45" s="83"/>
      <c r="N45" s="63"/>
      <c r="O45" s="86" t="s">
        <v>264</v>
      </c>
      <c r="P45" s="88">
        <v>43779.208333333336</v>
      </c>
      <c r="Q45" s="86" t="s">
        <v>279</v>
      </c>
      <c r="R45" s="90" t="s">
        <v>288</v>
      </c>
      <c r="S45" s="86" t="s">
        <v>296</v>
      </c>
      <c r="T45" s="86" t="s">
        <v>307</v>
      </c>
      <c r="U45" s="86"/>
      <c r="V45" s="90" t="s">
        <v>351</v>
      </c>
      <c r="W45" s="88">
        <v>43779.208333333336</v>
      </c>
      <c r="X45" s="92">
        <v>43779</v>
      </c>
      <c r="Y45" s="94" t="s">
        <v>395</v>
      </c>
      <c r="Z45" s="90" t="s">
        <v>444</v>
      </c>
      <c r="AA45" s="86"/>
      <c r="AB45" s="86"/>
      <c r="AC45" s="94" t="s">
        <v>493</v>
      </c>
      <c r="AD45" s="86"/>
      <c r="AE45" s="86" t="b">
        <v>0</v>
      </c>
      <c r="AF45" s="86">
        <v>5</v>
      </c>
      <c r="AG45" s="94" t="s">
        <v>504</v>
      </c>
      <c r="AH45" s="86" t="b">
        <v>0</v>
      </c>
      <c r="AI45" s="86" t="s">
        <v>508</v>
      </c>
      <c r="AJ45" s="86"/>
      <c r="AK45" s="94" t="s">
        <v>504</v>
      </c>
      <c r="AL45" s="86" t="b">
        <v>0</v>
      </c>
      <c r="AM45" s="86">
        <v>1</v>
      </c>
      <c r="AN45" s="94" t="s">
        <v>504</v>
      </c>
      <c r="AO45" s="86" t="s">
        <v>516</v>
      </c>
      <c r="AP45" s="86" t="b">
        <v>0</v>
      </c>
      <c r="AQ45" s="94" t="s">
        <v>493</v>
      </c>
      <c r="AR45" s="86" t="s">
        <v>176</v>
      </c>
      <c r="AS45" s="86">
        <v>0</v>
      </c>
      <c r="AT45" s="86">
        <v>0</v>
      </c>
      <c r="AU45" s="86"/>
      <c r="AV45" s="86"/>
      <c r="AW45" s="86"/>
      <c r="AX45" s="86"/>
      <c r="AY45" s="86"/>
      <c r="AZ45" s="86"/>
      <c r="BA45" s="86"/>
      <c r="BB45" s="86"/>
      <c r="BC45">
        <v>1</v>
      </c>
      <c r="BD45" s="85" t="str">
        <f>REPLACE(INDEX(GroupVertices[Group],MATCH(Edges[[#This Row],[Vertex 1]],GroupVertices[Vertex],0)),1,1,"")</f>
        <v>4</v>
      </c>
      <c r="BE45" s="85" t="str">
        <f>REPLACE(INDEX(GroupVertices[Group],MATCH(Edges[[#This Row],[Vertex 2]],GroupVertices[Vertex],0)),1,1,"")</f>
        <v>1</v>
      </c>
      <c r="BF45" s="51"/>
      <c r="BG45" s="52"/>
      <c r="BH45" s="51"/>
      <c r="BI45" s="52"/>
      <c r="BJ45" s="51"/>
      <c r="BK45" s="52"/>
      <c r="BL45" s="51"/>
      <c r="BM45" s="52"/>
      <c r="BN45" s="51"/>
    </row>
    <row r="46" spans="1:66" ht="15">
      <c r="A46" s="84" t="s">
        <v>250</v>
      </c>
      <c r="B46" s="84" t="s">
        <v>262</v>
      </c>
      <c r="C46" s="53" t="s">
        <v>1325</v>
      </c>
      <c r="D46" s="54">
        <v>3</v>
      </c>
      <c r="E46" s="65" t="s">
        <v>132</v>
      </c>
      <c r="F46" s="55">
        <v>32</v>
      </c>
      <c r="G46" s="53"/>
      <c r="H46" s="57"/>
      <c r="I46" s="56"/>
      <c r="J46" s="56"/>
      <c r="K46" s="36" t="s">
        <v>65</v>
      </c>
      <c r="L46" s="83">
        <v>46</v>
      </c>
      <c r="M46" s="83"/>
      <c r="N46" s="63"/>
      <c r="O46" s="86" t="s">
        <v>264</v>
      </c>
      <c r="P46" s="88">
        <v>43779.208333333336</v>
      </c>
      <c r="Q46" s="86" t="s">
        <v>279</v>
      </c>
      <c r="R46" s="90" t="s">
        <v>288</v>
      </c>
      <c r="S46" s="86" t="s">
        <v>296</v>
      </c>
      <c r="T46" s="86" t="s">
        <v>307</v>
      </c>
      <c r="U46" s="86"/>
      <c r="V46" s="90" t="s">
        <v>351</v>
      </c>
      <c r="W46" s="88">
        <v>43779.208333333336</v>
      </c>
      <c r="X46" s="92">
        <v>43779</v>
      </c>
      <c r="Y46" s="94" t="s">
        <v>395</v>
      </c>
      <c r="Z46" s="90" t="s">
        <v>444</v>
      </c>
      <c r="AA46" s="86"/>
      <c r="AB46" s="86"/>
      <c r="AC46" s="94" t="s">
        <v>493</v>
      </c>
      <c r="AD46" s="86"/>
      <c r="AE46" s="86" t="b">
        <v>0</v>
      </c>
      <c r="AF46" s="86">
        <v>5</v>
      </c>
      <c r="AG46" s="94" t="s">
        <v>504</v>
      </c>
      <c r="AH46" s="86" t="b">
        <v>0</v>
      </c>
      <c r="AI46" s="86" t="s">
        <v>508</v>
      </c>
      <c r="AJ46" s="86"/>
      <c r="AK46" s="94" t="s">
        <v>504</v>
      </c>
      <c r="AL46" s="86" t="b">
        <v>0</v>
      </c>
      <c r="AM46" s="86">
        <v>1</v>
      </c>
      <c r="AN46" s="94" t="s">
        <v>504</v>
      </c>
      <c r="AO46" s="86" t="s">
        <v>516</v>
      </c>
      <c r="AP46" s="86" t="b">
        <v>0</v>
      </c>
      <c r="AQ46" s="94" t="s">
        <v>493</v>
      </c>
      <c r="AR46" s="86" t="s">
        <v>176</v>
      </c>
      <c r="AS46" s="86">
        <v>0</v>
      </c>
      <c r="AT46" s="86">
        <v>0</v>
      </c>
      <c r="AU46" s="86"/>
      <c r="AV46" s="86"/>
      <c r="AW46" s="86"/>
      <c r="AX46" s="86"/>
      <c r="AY46" s="86"/>
      <c r="AZ46" s="86"/>
      <c r="BA46" s="86"/>
      <c r="BB46" s="86"/>
      <c r="BC46">
        <v>1</v>
      </c>
      <c r="BD46" s="85" t="str">
        <f>REPLACE(INDEX(GroupVertices[Group],MATCH(Edges[[#This Row],[Vertex 1]],GroupVertices[Vertex],0)),1,1,"")</f>
        <v>4</v>
      </c>
      <c r="BE46" s="85" t="str">
        <f>REPLACE(INDEX(GroupVertices[Group],MATCH(Edges[[#This Row],[Vertex 2]],GroupVertices[Vertex],0)),1,1,"")</f>
        <v>4</v>
      </c>
      <c r="BF46" s="51">
        <v>0</v>
      </c>
      <c r="BG46" s="52">
        <v>0</v>
      </c>
      <c r="BH46" s="51">
        <v>0</v>
      </c>
      <c r="BI46" s="52">
        <v>0</v>
      </c>
      <c r="BJ46" s="51">
        <v>0</v>
      </c>
      <c r="BK46" s="52">
        <v>0</v>
      </c>
      <c r="BL46" s="51">
        <v>19</v>
      </c>
      <c r="BM46" s="52">
        <v>100</v>
      </c>
      <c r="BN46" s="51">
        <v>19</v>
      </c>
    </row>
    <row r="47" spans="1:66" ht="15">
      <c r="A47" s="84" t="s">
        <v>251</v>
      </c>
      <c r="B47" s="84" t="s">
        <v>250</v>
      </c>
      <c r="C47" s="53" t="s">
        <v>1325</v>
      </c>
      <c r="D47" s="54">
        <v>3</v>
      </c>
      <c r="E47" s="65" t="s">
        <v>132</v>
      </c>
      <c r="F47" s="55">
        <v>32</v>
      </c>
      <c r="G47" s="53"/>
      <c r="H47" s="57"/>
      <c r="I47" s="56"/>
      <c r="J47" s="56"/>
      <c r="K47" s="36" t="s">
        <v>65</v>
      </c>
      <c r="L47" s="83">
        <v>47</v>
      </c>
      <c r="M47" s="83"/>
      <c r="N47" s="63"/>
      <c r="O47" s="86" t="s">
        <v>265</v>
      </c>
      <c r="P47" s="88">
        <v>43779.20945601852</v>
      </c>
      <c r="Q47" s="86" t="s">
        <v>279</v>
      </c>
      <c r="R47" s="86"/>
      <c r="S47" s="86"/>
      <c r="T47" s="86" t="s">
        <v>308</v>
      </c>
      <c r="U47" s="86"/>
      <c r="V47" s="90" t="s">
        <v>352</v>
      </c>
      <c r="W47" s="88">
        <v>43779.20945601852</v>
      </c>
      <c r="X47" s="92">
        <v>43779</v>
      </c>
      <c r="Y47" s="94" t="s">
        <v>396</v>
      </c>
      <c r="Z47" s="90" t="s">
        <v>445</v>
      </c>
      <c r="AA47" s="86"/>
      <c r="AB47" s="86"/>
      <c r="AC47" s="94" t="s">
        <v>494</v>
      </c>
      <c r="AD47" s="86"/>
      <c r="AE47" s="86" t="b">
        <v>0</v>
      </c>
      <c r="AF47" s="86">
        <v>0</v>
      </c>
      <c r="AG47" s="94" t="s">
        <v>504</v>
      </c>
      <c r="AH47" s="86" t="b">
        <v>0</v>
      </c>
      <c r="AI47" s="86" t="s">
        <v>508</v>
      </c>
      <c r="AJ47" s="86"/>
      <c r="AK47" s="94" t="s">
        <v>504</v>
      </c>
      <c r="AL47" s="86" t="b">
        <v>0</v>
      </c>
      <c r="AM47" s="86">
        <v>1</v>
      </c>
      <c r="AN47" s="94" t="s">
        <v>493</v>
      </c>
      <c r="AO47" s="86" t="s">
        <v>517</v>
      </c>
      <c r="AP47" s="86" t="b">
        <v>0</v>
      </c>
      <c r="AQ47" s="94" t="s">
        <v>493</v>
      </c>
      <c r="AR47" s="86" t="s">
        <v>176</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c r="BF47" s="51"/>
      <c r="BG47" s="52"/>
      <c r="BH47" s="51"/>
      <c r="BI47" s="52"/>
      <c r="BJ47" s="51"/>
      <c r="BK47" s="52"/>
      <c r="BL47" s="51"/>
      <c r="BM47" s="52"/>
      <c r="BN47" s="51"/>
    </row>
    <row r="48" spans="1:66" ht="15">
      <c r="A48" s="84" t="s">
        <v>251</v>
      </c>
      <c r="B48" s="84" t="s">
        <v>262</v>
      </c>
      <c r="C48" s="53" t="s">
        <v>1325</v>
      </c>
      <c r="D48" s="54">
        <v>3</v>
      </c>
      <c r="E48" s="65" t="s">
        <v>132</v>
      </c>
      <c r="F48" s="55">
        <v>32</v>
      </c>
      <c r="G48" s="53"/>
      <c r="H48" s="57"/>
      <c r="I48" s="56"/>
      <c r="J48" s="56"/>
      <c r="K48" s="36" t="s">
        <v>65</v>
      </c>
      <c r="L48" s="83">
        <v>48</v>
      </c>
      <c r="M48" s="83"/>
      <c r="N48" s="63"/>
      <c r="O48" s="86" t="s">
        <v>264</v>
      </c>
      <c r="P48" s="88">
        <v>43779.20945601852</v>
      </c>
      <c r="Q48" s="86" t="s">
        <v>279</v>
      </c>
      <c r="R48" s="86"/>
      <c r="S48" s="86"/>
      <c r="T48" s="86" t="s">
        <v>308</v>
      </c>
      <c r="U48" s="86"/>
      <c r="V48" s="90" t="s">
        <v>352</v>
      </c>
      <c r="W48" s="88">
        <v>43779.20945601852</v>
      </c>
      <c r="X48" s="92">
        <v>43779</v>
      </c>
      <c r="Y48" s="94" t="s">
        <v>396</v>
      </c>
      <c r="Z48" s="90" t="s">
        <v>445</v>
      </c>
      <c r="AA48" s="86"/>
      <c r="AB48" s="86"/>
      <c r="AC48" s="94" t="s">
        <v>494</v>
      </c>
      <c r="AD48" s="86"/>
      <c r="AE48" s="86" t="b">
        <v>0</v>
      </c>
      <c r="AF48" s="86">
        <v>0</v>
      </c>
      <c r="AG48" s="94" t="s">
        <v>504</v>
      </c>
      <c r="AH48" s="86" t="b">
        <v>0</v>
      </c>
      <c r="AI48" s="86" t="s">
        <v>508</v>
      </c>
      <c r="AJ48" s="86"/>
      <c r="AK48" s="94" t="s">
        <v>504</v>
      </c>
      <c r="AL48" s="86" t="b">
        <v>0</v>
      </c>
      <c r="AM48" s="86">
        <v>1</v>
      </c>
      <c r="AN48" s="94" t="s">
        <v>493</v>
      </c>
      <c r="AO48" s="86" t="s">
        <v>517</v>
      </c>
      <c r="AP48" s="86" t="b">
        <v>0</v>
      </c>
      <c r="AQ48" s="94" t="s">
        <v>493</v>
      </c>
      <c r="AR48" s="86" t="s">
        <v>176</v>
      </c>
      <c r="AS48" s="86">
        <v>0</v>
      </c>
      <c r="AT48" s="86">
        <v>0</v>
      </c>
      <c r="AU48" s="86"/>
      <c r="AV48" s="86"/>
      <c r="AW48" s="86"/>
      <c r="AX48" s="86"/>
      <c r="AY48" s="86"/>
      <c r="AZ48" s="86"/>
      <c r="BA48" s="86"/>
      <c r="BB48" s="86"/>
      <c r="BC48">
        <v>1</v>
      </c>
      <c r="BD48" s="85" t="str">
        <f>REPLACE(INDEX(GroupVertices[Group],MATCH(Edges[[#This Row],[Vertex 1]],GroupVertices[Vertex],0)),1,1,"")</f>
        <v>4</v>
      </c>
      <c r="BE48" s="85" t="str">
        <f>REPLACE(INDEX(GroupVertices[Group],MATCH(Edges[[#This Row],[Vertex 2]],GroupVertices[Vertex],0)),1,1,"")</f>
        <v>4</v>
      </c>
      <c r="BF48" s="51"/>
      <c r="BG48" s="52"/>
      <c r="BH48" s="51"/>
      <c r="BI48" s="52"/>
      <c r="BJ48" s="51"/>
      <c r="BK48" s="52"/>
      <c r="BL48" s="51"/>
      <c r="BM48" s="52"/>
      <c r="BN48" s="51"/>
    </row>
    <row r="49" spans="1:66" ht="15">
      <c r="A49" s="84" t="s">
        <v>251</v>
      </c>
      <c r="B49" s="84" t="s">
        <v>253</v>
      </c>
      <c r="C49" s="53" t="s">
        <v>1325</v>
      </c>
      <c r="D49" s="54">
        <v>3</v>
      </c>
      <c r="E49" s="65" t="s">
        <v>132</v>
      </c>
      <c r="F49" s="55">
        <v>32</v>
      </c>
      <c r="G49" s="53"/>
      <c r="H49" s="57"/>
      <c r="I49" s="56"/>
      <c r="J49" s="56"/>
      <c r="K49" s="36" t="s">
        <v>65</v>
      </c>
      <c r="L49" s="83">
        <v>49</v>
      </c>
      <c r="M49" s="83"/>
      <c r="N49" s="63"/>
      <c r="O49" s="86" t="s">
        <v>265</v>
      </c>
      <c r="P49" s="88">
        <v>43778.87619212963</v>
      </c>
      <c r="Q49" s="86" t="s">
        <v>278</v>
      </c>
      <c r="R49" s="86"/>
      <c r="S49" s="86"/>
      <c r="T49" s="86"/>
      <c r="U49" s="86"/>
      <c r="V49" s="90" t="s">
        <v>352</v>
      </c>
      <c r="W49" s="88">
        <v>43778.87619212963</v>
      </c>
      <c r="X49" s="92">
        <v>43778</v>
      </c>
      <c r="Y49" s="94" t="s">
        <v>397</v>
      </c>
      <c r="Z49" s="90" t="s">
        <v>446</v>
      </c>
      <c r="AA49" s="86"/>
      <c r="AB49" s="86"/>
      <c r="AC49" s="94" t="s">
        <v>495</v>
      </c>
      <c r="AD49" s="86"/>
      <c r="AE49" s="86" t="b">
        <v>0</v>
      </c>
      <c r="AF49" s="86">
        <v>0</v>
      </c>
      <c r="AG49" s="94" t="s">
        <v>504</v>
      </c>
      <c r="AH49" s="86" t="b">
        <v>0</v>
      </c>
      <c r="AI49" s="86" t="s">
        <v>508</v>
      </c>
      <c r="AJ49" s="86"/>
      <c r="AK49" s="94" t="s">
        <v>504</v>
      </c>
      <c r="AL49" s="86" t="b">
        <v>0</v>
      </c>
      <c r="AM49" s="86">
        <v>4</v>
      </c>
      <c r="AN49" s="94" t="s">
        <v>497</v>
      </c>
      <c r="AO49" s="86" t="s">
        <v>517</v>
      </c>
      <c r="AP49" s="86" t="b">
        <v>0</v>
      </c>
      <c r="AQ49" s="94" t="s">
        <v>497</v>
      </c>
      <c r="AR49" s="86" t="s">
        <v>176</v>
      </c>
      <c r="AS49" s="86">
        <v>0</v>
      </c>
      <c r="AT49" s="86">
        <v>0</v>
      </c>
      <c r="AU49" s="86"/>
      <c r="AV49" s="86"/>
      <c r="AW49" s="86"/>
      <c r="AX49" s="86"/>
      <c r="AY49" s="86"/>
      <c r="AZ49" s="86"/>
      <c r="BA49" s="86"/>
      <c r="BB49" s="86"/>
      <c r="BC49">
        <v>1</v>
      </c>
      <c r="BD49" s="85" t="str">
        <f>REPLACE(INDEX(GroupVertices[Group],MATCH(Edges[[#This Row],[Vertex 1]],GroupVertices[Vertex],0)),1,1,"")</f>
        <v>4</v>
      </c>
      <c r="BE49" s="85" t="str">
        <f>REPLACE(INDEX(GroupVertices[Group],MATCH(Edges[[#This Row],[Vertex 2]],GroupVertices[Vertex],0)),1,1,"")</f>
        <v>2</v>
      </c>
      <c r="BF49" s="51"/>
      <c r="BG49" s="52"/>
      <c r="BH49" s="51"/>
      <c r="BI49" s="52"/>
      <c r="BJ49" s="51"/>
      <c r="BK49" s="52"/>
      <c r="BL49" s="51"/>
      <c r="BM49" s="52"/>
      <c r="BN49" s="51"/>
    </row>
    <row r="50" spans="1:66" ht="15">
      <c r="A50" s="84" t="s">
        <v>251</v>
      </c>
      <c r="B50" s="84" t="s">
        <v>260</v>
      </c>
      <c r="C50" s="53" t="s">
        <v>1325</v>
      </c>
      <c r="D50" s="54">
        <v>3</v>
      </c>
      <c r="E50" s="65" t="s">
        <v>132</v>
      </c>
      <c r="F50" s="55">
        <v>32</v>
      </c>
      <c r="G50" s="53"/>
      <c r="H50" s="57"/>
      <c r="I50" s="56"/>
      <c r="J50" s="56"/>
      <c r="K50" s="36" t="s">
        <v>65</v>
      </c>
      <c r="L50" s="83">
        <v>50</v>
      </c>
      <c r="M50" s="83"/>
      <c r="N50" s="63"/>
      <c r="O50" s="86" t="s">
        <v>264</v>
      </c>
      <c r="P50" s="88">
        <v>43778.87619212963</v>
      </c>
      <c r="Q50" s="86" t="s">
        <v>278</v>
      </c>
      <c r="R50" s="86"/>
      <c r="S50" s="86"/>
      <c r="T50" s="86"/>
      <c r="U50" s="86"/>
      <c r="V50" s="90" t="s">
        <v>352</v>
      </c>
      <c r="W50" s="88">
        <v>43778.87619212963</v>
      </c>
      <c r="X50" s="92">
        <v>43778</v>
      </c>
      <c r="Y50" s="94" t="s">
        <v>397</v>
      </c>
      <c r="Z50" s="90" t="s">
        <v>446</v>
      </c>
      <c r="AA50" s="86"/>
      <c r="AB50" s="86"/>
      <c r="AC50" s="94" t="s">
        <v>495</v>
      </c>
      <c r="AD50" s="86"/>
      <c r="AE50" s="86" t="b">
        <v>0</v>
      </c>
      <c r="AF50" s="86">
        <v>0</v>
      </c>
      <c r="AG50" s="94" t="s">
        <v>504</v>
      </c>
      <c r="AH50" s="86" t="b">
        <v>0</v>
      </c>
      <c r="AI50" s="86" t="s">
        <v>508</v>
      </c>
      <c r="AJ50" s="86"/>
      <c r="AK50" s="94" t="s">
        <v>504</v>
      </c>
      <c r="AL50" s="86" t="b">
        <v>0</v>
      </c>
      <c r="AM50" s="86">
        <v>4</v>
      </c>
      <c r="AN50" s="94" t="s">
        <v>497</v>
      </c>
      <c r="AO50" s="86" t="s">
        <v>517</v>
      </c>
      <c r="AP50" s="86" t="b">
        <v>0</v>
      </c>
      <c r="AQ50" s="94" t="s">
        <v>497</v>
      </c>
      <c r="AR50" s="86" t="s">
        <v>176</v>
      </c>
      <c r="AS50" s="86">
        <v>0</v>
      </c>
      <c r="AT50" s="86">
        <v>0</v>
      </c>
      <c r="AU50" s="86"/>
      <c r="AV50" s="86"/>
      <c r="AW50" s="86"/>
      <c r="AX50" s="86"/>
      <c r="AY50" s="86"/>
      <c r="AZ50" s="86"/>
      <c r="BA50" s="86"/>
      <c r="BB50" s="86"/>
      <c r="BC50">
        <v>1</v>
      </c>
      <c r="BD50" s="85" t="str">
        <f>REPLACE(INDEX(GroupVertices[Group],MATCH(Edges[[#This Row],[Vertex 1]],GroupVertices[Vertex],0)),1,1,"")</f>
        <v>4</v>
      </c>
      <c r="BE50" s="85" t="str">
        <f>REPLACE(INDEX(GroupVertices[Group],MATCH(Edges[[#This Row],[Vertex 2]],GroupVertices[Vertex],0)),1,1,"")</f>
        <v>2</v>
      </c>
      <c r="BF50" s="51"/>
      <c r="BG50" s="52"/>
      <c r="BH50" s="51"/>
      <c r="BI50" s="52"/>
      <c r="BJ50" s="51"/>
      <c r="BK50" s="52"/>
      <c r="BL50" s="51"/>
      <c r="BM50" s="52"/>
      <c r="BN50" s="51"/>
    </row>
    <row r="51" spans="1:66" ht="15">
      <c r="A51" s="84" t="s">
        <v>251</v>
      </c>
      <c r="B51" s="84" t="s">
        <v>261</v>
      </c>
      <c r="C51" s="53" t="s">
        <v>1325</v>
      </c>
      <c r="D51" s="54">
        <v>3</v>
      </c>
      <c r="E51" s="65" t="s">
        <v>132</v>
      </c>
      <c r="F51" s="55">
        <v>32</v>
      </c>
      <c r="G51" s="53"/>
      <c r="H51" s="57"/>
      <c r="I51" s="56"/>
      <c r="J51" s="56"/>
      <c r="K51" s="36" t="s">
        <v>65</v>
      </c>
      <c r="L51" s="83">
        <v>51</v>
      </c>
      <c r="M51" s="83"/>
      <c r="N51" s="63"/>
      <c r="O51" s="86" t="s">
        <v>264</v>
      </c>
      <c r="P51" s="88">
        <v>43778.87619212963</v>
      </c>
      <c r="Q51" s="86" t="s">
        <v>278</v>
      </c>
      <c r="R51" s="86"/>
      <c r="S51" s="86"/>
      <c r="T51" s="86"/>
      <c r="U51" s="86"/>
      <c r="V51" s="90" t="s">
        <v>352</v>
      </c>
      <c r="W51" s="88">
        <v>43778.87619212963</v>
      </c>
      <c r="X51" s="92">
        <v>43778</v>
      </c>
      <c r="Y51" s="94" t="s">
        <v>397</v>
      </c>
      <c r="Z51" s="90" t="s">
        <v>446</v>
      </c>
      <c r="AA51" s="86"/>
      <c r="AB51" s="86"/>
      <c r="AC51" s="94" t="s">
        <v>495</v>
      </c>
      <c r="AD51" s="86"/>
      <c r="AE51" s="86" t="b">
        <v>0</v>
      </c>
      <c r="AF51" s="86">
        <v>0</v>
      </c>
      <c r="AG51" s="94" t="s">
        <v>504</v>
      </c>
      <c r="AH51" s="86" t="b">
        <v>0</v>
      </c>
      <c r="AI51" s="86" t="s">
        <v>508</v>
      </c>
      <c r="AJ51" s="86"/>
      <c r="AK51" s="94" t="s">
        <v>504</v>
      </c>
      <c r="AL51" s="86" t="b">
        <v>0</v>
      </c>
      <c r="AM51" s="86">
        <v>4</v>
      </c>
      <c r="AN51" s="94" t="s">
        <v>497</v>
      </c>
      <c r="AO51" s="86" t="s">
        <v>517</v>
      </c>
      <c r="AP51" s="86" t="b">
        <v>0</v>
      </c>
      <c r="AQ51" s="94" t="s">
        <v>497</v>
      </c>
      <c r="AR51" s="86" t="s">
        <v>176</v>
      </c>
      <c r="AS51" s="86">
        <v>0</v>
      </c>
      <c r="AT51" s="86">
        <v>0</v>
      </c>
      <c r="AU51" s="86"/>
      <c r="AV51" s="86"/>
      <c r="AW51" s="86"/>
      <c r="AX51" s="86"/>
      <c r="AY51" s="86"/>
      <c r="AZ51" s="86"/>
      <c r="BA51" s="86"/>
      <c r="BB51" s="86"/>
      <c r="BC51">
        <v>1</v>
      </c>
      <c r="BD51" s="85" t="str">
        <f>REPLACE(INDEX(GroupVertices[Group],MATCH(Edges[[#This Row],[Vertex 1]],GroupVertices[Vertex],0)),1,1,"")</f>
        <v>4</v>
      </c>
      <c r="BE51" s="85" t="str">
        <f>REPLACE(INDEX(GroupVertices[Group],MATCH(Edges[[#This Row],[Vertex 2]],GroupVertices[Vertex],0)),1,1,"")</f>
        <v>2</v>
      </c>
      <c r="BF51" s="51">
        <v>0</v>
      </c>
      <c r="BG51" s="52">
        <v>0</v>
      </c>
      <c r="BH51" s="51">
        <v>0</v>
      </c>
      <c r="BI51" s="52">
        <v>0</v>
      </c>
      <c r="BJ51" s="51">
        <v>0</v>
      </c>
      <c r="BK51" s="52">
        <v>0</v>
      </c>
      <c r="BL51" s="51">
        <v>33</v>
      </c>
      <c r="BM51" s="52">
        <v>100</v>
      </c>
      <c r="BN51" s="51">
        <v>33</v>
      </c>
    </row>
    <row r="52" spans="1:66" ht="15">
      <c r="A52" s="84" t="s">
        <v>251</v>
      </c>
      <c r="B52" s="84" t="s">
        <v>256</v>
      </c>
      <c r="C52" s="53" t="s">
        <v>1325</v>
      </c>
      <c r="D52" s="54">
        <v>3</v>
      </c>
      <c r="E52" s="65" t="s">
        <v>132</v>
      </c>
      <c r="F52" s="55">
        <v>32</v>
      </c>
      <c r="G52" s="53"/>
      <c r="H52" s="57"/>
      <c r="I52" s="56"/>
      <c r="J52" s="56"/>
      <c r="K52" s="36" t="s">
        <v>65</v>
      </c>
      <c r="L52" s="83">
        <v>52</v>
      </c>
      <c r="M52" s="83"/>
      <c r="N52" s="63"/>
      <c r="O52" s="86" t="s">
        <v>264</v>
      </c>
      <c r="P52" s="88">
        <v>43779.20945601852</v>
      </c>
      <c r="Q52" s="86" t="s">
        <v>279</v>
      </c>
      <c r="R52" s="86"/>
      <c r="S52" s="86"/>
      <c r="T52" s="86" t="s">
        <v>308</v>
      </c>
      <c r="U52" s="86"/>
      <c r="V52" s="90" t="s">
        <v>352</v>
      </c>
      <c r="W52" s="88">
        <v>43779.20945601852</v>
      </c>
      <c r="X52" s="92">
        <v>43779</v>
      </c>
      <c r="Y52" s="94" t="s">
        <v>396</v>
      </c>
      <c r="Z52" s="90" t="s">
        <v>445</v>
      </c>
      <c r="AA52" s="86"/>
      <c r="AB52" s="86"/>
      <c r="AC52" s="94" t="s">
        <v>494</v>
      </c>
      <c r="AD52" s="86"/>
      <c r="AE52" s="86" t="b">
        <v>0</v>
      </c>
      <c r="AF52" s="86">
        <v>0</v>
      </c>
      <c r="AG52" s="94" t="s">
        <v>504</v>
      </c>
      <c r="AH52" s="86" t="b">
        <v>0</v>
      </c>
      <c r="AI52" s="86" t="s">
        <v>508</v>
      </c>
      <c r="AJ52" s="86"/>
      <c r="AK52" s="94" t="s">
        <v>504</v>
      </c>
      <c r="AL52" s="86" t="b">
        <v>0</v>
      </c>
      <c r="AM52" s="86">
        <v>1</v>
      </c>
      <c r="AN52" s="94" t="s">
        <v>493</v>
      </c>
      <c r="AO52" s="86" t="s">
        <v>517</v>
      </c>
      <c r="AP52" s="86" t="b">
        <v>0</v>
      </c>
      <c r="AQ52" s="94" t="s">
        <v>493</v>
      </c>
      <c r="AR52" s="86" t="s">
        <v>176</v>
      </c>
      <c r="AS52" s="86">
        <v>0</v>
      </c>
      <c r="AT52" s="86">
        <v>0</v>
      </c>
      <c r="AU52" s="86"/>
      <c r="AV52" s="86"/>
      <c r="AW52" s="86"/>
      <c r="AX52" s="86"/>
      <c r="AY52" s="86"/>
      <c r="AZ52" s="86"/>
      <c r="BA52" s="86"/>
      <c r="BB52" s="86"/>
      <c r="BC52">
        <v>1</v>
      </c>
      <c r="BD52" s="85" t="str">
        <f>REPLACE(INDEX(GroupVertices[Group],MATCH(Edges[[#This Row],[Vertex 1]],GroupVertices[Vertex],0)),1,1,"")</f>
        <v>4</v>
      </c>
      <c r="BE52" s="85" t="str">
        <f>REPLACE(INDEX(GroupVertices[Group],MATCH(Edges[[#This Row],[Vertex 2]],GroupVertices[Vertex],0)),1,1,"")</f>
        <v>1</v>
      </c>
      <c r="BF52" s="51">
        <v>0</v>
      </c>
      <c r="BG52" s="52">
        <v>0</v>
      </c>
      <c r="BH52" s="51">
        <v>0</v>
      </c>
      <c r="BI52" s="52">
        <v>0</v>
      </c>
      <c r="BJ52" s="51">
        <v>0</v>
      </c>
      <c r="BK52" s="52">
        <v>0</v>
      </c>
      <c r="BL52" s="51">
        <v>19</v>
      </c>
      <c r="BM52" s="52">
        <v>100</v>
      </c>
      <c r="BN52" s="51">
        <v>19</v>
      </c>
    </row>
    <row r="53" spans="1:66" ht="15">
      <c r="A53" s="84" t="s">
        <v>252</v>
      </c>
      <c r="B53" s="84" t="s">
        <v>253</v>
      </c>
      <c r="C53" s="53" t="s">
        <v>1325</v>
      </c>
      <c r="D53" s="54">
        <v>3</v>
      </c>
      <c r="E53" s="65" t="s">
        <v>132</v>
      </c>
      <c r="F53" s="55">
        <v>32</v>
      </c>
      <c r="G53" s="53"/>
      <c r="H53" s="57"/>
      <c r="I53" s="56"/>
      <c r="J53" s="56"/>
      <c r="K53" s="36" t="s">
        <v>65</v>
      </c>
      <c r="L53" s="83">
        <v>53</v>
      </c>
      <c r="M53" s="83"/>
      <c r="N53" s="63"/>
      <c r="O53" s="86" t="s">
        <v>265</v>
      </c>
      <c r="P53" s="88">
        <v>43779.4227662037</v>
      </c>
      <c r="Q53" s="86" t="s">
        <v>278</v>
      </c>
      <c r="R53" s="86"/>
      <c r="S53" s="86"/>
      <c r="T53" s="86"/>
      <c r="U53" s="86"/>
      <c r="V53" s="90" t="s">
        <v>353</v>
      </c>
      <c r="W53" s="88">
        <v>43779.4227662037</v>
      </c>
      <c r="X53" s="92">
        <v>43779</v>
      </c>
      <c r="Y53" s="94" t="s">
        <v>398</v>
      </c>
      <c r="Z53" s="90" t="s">
        <v>447</v>
      </c>
      <c r="AA53" s="86"/>
      <c r="AB53" s="86"/>
      <c r="AC53" s="94" t="s">
        <v>496</v>
      </c>
      <c r="AD53" s="86"/>
      <c r="AE53" s="86" t="b">
        <v>0</v>
      </c>
      <c r="AF53" s="86">
        <v>0</v>
      </c>
      <c r="AG53" s="94" t="s">
        <v>504</v>
      </c>
      <c r="AH53" s="86" t="b">
        <v>0</v>
      </c>
      <c r="AI53" s="86" t="s">
        <v>508</v>
      </c>
      <c r="AJ53" s="86"/>
      <c r="AK53" s="94" t="s">
        <v>504</v>
      </c>
      <c r="AL53" s="86" t="b">
        <v>0</v>
      </c>
      <c r="AM53" s="86">
        <v>4</v>
      </c>
      <c r="AN53" s="94" t="s">
        <v>497</v>
      </c>
      <c r="AO53" s="86" t="s">
        <v>514</v>
      </c>
      <c r="AP53" s="86" t="b">
        <v>0</v>
      </c>
      <c r="AQ53" s="94" t="s">
        <v>497</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c r="BG53" s="52"/>
      <c r="BH53" s="51"/>
      <c r="BI53" s="52"/>
      <c r="BJ53" s="51"/>
      <c r="BK53" s="52"/>
      <c r="BL53" s="51"/>
      <c r="BM53" s="52"/>
      <c r="BN53" s="51"/>
    </row>
    <row r="54" spans="1:66" ht="15">
      <c r="A54" s="84" t="s">
        <v>252</v>
      </c>
      <c r="B54" s="84" t="s">
        <v>260</v>
      </c>
      <c r="C54" s="53" t="s">
        <v>1325</v>
      </c>
      <c r="D54" s="54">
        <v>3</v>
      </c>
      <c r="E54" s="65" t="s">
        <v>132</v>
      </c>
      <c r="F54" s="55">
        <v>32</v>
      </c>
      <c r="G54" s="53"/>
      <c r="H54" s="57"/>
      <c r="I54" s="56"/>
      <c r="J54" s="56"/>
      <c r="K54" s="36" t="s">
        <v>65</v>
      </c>
      <c r="L54" s="83">
        <v>54</v>
      </c>
      <c r="M54" s="83"/>
      <c r="N54" s="63"/>
      <c r="O54" s="86" t="s">
        <v>264</v>
      </c>
      <c r="P54" s="88">
        <v>43779.4227662037</v>
      </c>
      <c r="Q54" s="86" t="s">
        <v>278</v>
      </c>
      <c r="R54" s="86"/>
      <c r="S54" s="86"/>
      <c r="T54" s="86"/>
      <c r="U54" s="86"/>
      <c r="V54" s="90" t="s">
        <v>353</v>
      </c>
      <c r="W54" s="88">
        <v>43779.4227662037</v>
      </c>
      <c r="X54" s="92">
        <v>43779</v>
      </c>
      <c r="Y54" s="94" t="s">
        <v>398</v>
      </c>
      <c r="Z54" s="90" t="s">
        <v>447</v>
      </c>
      <c r="AA54" s="86"/>
      <c r="AB54" s="86"/>
      <c r="AC54" s="94" t="s">
        <v>496</v>
      </c>
      <c r="AD54" s="86"/>
      <c r="AE54" s="86" t="b">
        <v>0</v>
      </c>
      <c r="AF54" s="86">
        <v>0</v>
      </c>
      <c r="AG54" s="94" t="s">
        <v>504</v>
      </c>
      <c r="AH54" s="86" t="b">
        <v>0</v>
      </c>
      <c r="AI54" s="86" t="s">
        <v>508</v>
      </c>
      <c r="AJ54" s="86"/>
      <c r="AK54" s="94" t="s">
        <v>504</v>
      </c>
      <c r="AL54" s="86" t="b">
        <v>0</v>
      </c>
      <c r="AM54" s="86">
        <v>4</v>
      </c>
      <c r="AN54" s="94" t="s">
        <v>497</v>
      </c>
      <c r="AO54" s="86" t="s">
        <v>514</v>
      </c>
      <c r="AP54" s="86" t="b">
        <v>0</v>
      </c>
      <c r="AQ54" s="94" t="s">
        <v>497</v>
      </c>
      <c r="AR54" s="86" t="s">
        <v>176</v>
      </c>
      <c r="AS54" s="86">
        <v>0</v>
      </c>
      <c r="AT54" s="86">
        <v>0</v>
      </c>
      <c r="AU54" s="86"/>
      <c r="AV54" s="86"/>
      <c r="AW54" s="86"/>
      <c r="AX54" s="86"/>
      <c r="AY54" s="86"/>
      <c r="AZ54" s="86"/>
      <c r="BA54" s="86"/>
      <c r="BB54" s="86"/>
      <c r="BC54">
        <v>1</v>
      </c>
      <c r="BD54" s="85" t="str">
        <f>REPLACE(INDEX(GroupVertices[Group],MATCH(Edges[[#This Row],[Vertex 1]],GroupVertices[Vertex],0)),1,1,"")</f>
        <v>2</v>
      </c>
      <c r="BE54" s="85" t="str">
        <f>REPLACE(INDEX(GroupVertices[Group],MATCH(Edges[[#This Row],[Vertex 2]],GroupVertices[Vertex],0)),1,1,"")</f>
        <v>2</v>
      </c>
      <c r="BF54" s="51"/>
      <c r="BG54" s="52"/>
      <c r="BH54" s="51"/>
      <c r="BI54" s="52"/>
      <c r="BJ54" s="51"/>
      <c r="BK54" s="52"/>
      <c r="BL54" s="51"/>
      <c r="BM54" s="52"/>
      <c r="BN54" s="51"/>
    </row>
    <row r="55" spans="1:66" ht="15">
      <c r="A55" s="84" t="s">
        <v>252</v>
      </c>
      <c r="B55" s="84" t="s">
        <v>261</v>
      </c>
      <c r="C55" s="53" t="s">
        <v>1325</v>
      </c>
      <c r="D55" s="54">
        <v>3</v>
      </c>
      <c r="E55" s="65" t="s">
        <v>132</v>
      </c>
      <c r="F55" s="55">
        <v>32</v>
      </c>
      <c r="G55" s="53"/>
      <c r="H55" s="57"/>
      <c r="I55" s="56"/>
      <c r="J55" s="56"/>
      <c r="K55" s="36" t="s">
        <v>65</v>
      </c>
      <c r="L55" s="83">
        <v>55</v>
      </c>
      <c r="M55" s="83"/>
      <c r="N55" s="63"/>
      <c r="O55" s="86" t="s">
        <v>264</v>
      </c>
      <c r="P55" s="88">
        <v>43779.4227662037</v>
      </c>
      <c r="Q55" s="86" t="s">
        <v>278</v>
      </c>
      <c r="R55" s="86"/>
      <c r="S55" s="86"/>
      <c r="T55" s="86"/>
      <c r="U55" s="86"/>
      <c r="V55" s="90" t="s">
        <v>353</v>
      </c>
      <c r="W55" s="88">
        <v>43779.4227662037</v>
      </c>
      <c r="X55" s="92">
        <v>43779</v>
      </c>
      <c r="Y55" s="94" t="s">
        <v>398</v>
      </c>
      <c r="Z55" s="90" t="s">
        <v>447</v>
      </c>
      <c r="AA55" s="86"/>
      <c r="AB55" s="86"/>
      <c r="AC55" s="94" t="s">
        <v>496</v>
      </c>
      <c r="AD55" s="86"/>
      <c r="AE55" s="86" t="b">
        <v>0</v>
      </c>
      <c r="AF55" s="86">
        <v>0</v>
      </c>
      <c r="AG55" s="94" t="s">
        <v>504</v>
      </c>
      <c r="AH55" s="86" t="b">
        <v>0</v>
      </c>
      <c r="AI55" s="86" t="s">
        <v>508</v>
      </c>
      <c r="AJ55" s="86"/>
      <c r="AK55" s="94" t="s">
        <v>504</v>
      </c>
      <c r="AL55" s="86" t="b">
        <v>0</v>
      </c>
      <c r="AM55" s="86">
        <v>4</v>
      </c>
      <c r="AN55" s="94" t="s">
        <v>497</v>
      </c>
      <c r="AO55" s="86" t="s">
        <v>514</v>
      </c>
      <c r="AP55" s="86" t="b">
        <v>0</v>
      </c>
      <c r="AQ55" s="94" t="s">
        <v>497</v>
      </c>
      <c r="AR55" s="86" t="s">
        <v>176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2</v>
      </c>
      <c r="BF55" s="51">
        <v>0</v>
      </c>
      <c r="BG55" s="52">
        <v>0</v>
      </c>
      <c r="BH55" s="51">
        <v>0</v>
      </c>
      <c r="BI55" s="52">
        <v>0</v>
      </c>
      <c r="BJ55" s="51">
        <v>0</v>
      </c>
      <c r="BK55" s="52">
        <v>0</v>
      </c>
      <c r="BL55" s="51">
        <v>33</v>
      </c>
      <c r="BM55" s="52">
        <v>100</v>
      </c>
      <c r="BN55" s="51">
        <v>33</v>
      </c>
    </row>
    <row r="56" spans="1:66" ht="15">
      <c r="A56" s="84" t="s">
        <v>253</v>
      </c>
      <c r="B56" s="84" t="s">
        <v>260</v>
      </c>
      <c r="C56" s="53" t="s">
        <v>1325</v>
      </c>
      <c r="D56" s="54">
        <v>3</v>
      </c>
      <c r="E56" s="65" t="s">
        <v>132</v>
      </c>
      <c r="F56" s="55">
        <v>32</v>
      </c>
      <c r="G56" s="53"/>
      <c r="H56" s="57"/>
      <c r="I56" s="56"/>
      <c r="J56" s="56"/>
      <c r="K56" s="36" t="s">
        <v>65</v>
      </c>
      <c r="L56" s="83">
        <v>56</v>
      </c>
      <c r="M56" s="83"/>
      <c r="N56" s="63"/>
      <c r="O56" s="86" t="s">
        <v>264</v>
      </c>
      <c r="P56" s="88">
        <v>43778.87201388889</v>
      </c>
      <c r="Q56" s="86" t="s">
        <v>278</v>
      </c>
      <c r="R56" s="86"/>
      <c r="S56" s="86"/>
      <c r="T56" s="86" t="s">
        <v>309</v>
      </c>
      <c r="U56" s="90" t="s">
        <v>317</v>
      </c>
      <c r="V56" s="90" t="s">
        <v>317</v>
      </c>
      <c r="W56" s="88">
        <v>43778.87201388889</v>
      </c>
      <c r="X56" s="92">
        <v>43778</v>
      </c>
      <c r="Y56" s="94" t="s">
        <v>399</v>
      </c>
      <c r="Z56" s="90" t="s">
        <v>448</v>
      </c>
      <c r="AA56" s="86"/>
      <c r="AB56" s="86"/>
      <c r="AC56" s="94" t="s">
        <v>497</v>
      </c>
      <c r="AD56" s="86"/>
      <c r="AE56" s="86" t="b">
        <v>0</v>
      </c>
      <c r="AF56" s="86">
        <v>22</v>
      </c>
      <c r="AG56" s="94" t="s">
        <v>504</v>
      </c>
      <c r="AH56" s="86" t="b">
        <v>0</v>
      </c>
      <c r="AI56" s="86" t="s">
        <v>508</v>
      </c>
      <c r="AJ56" s="86"/>
      <c r="AK56" s="94" t="s">
        <v>504</v>
      </c>
      <c r="AL56" s="86" t="b">
        <v>0</v>
      </c>
      <c r="AM56" s="86">
        <v>4</v>
      </c>
      <c r="AN56" s="94" t="s">
        <v>504</v>
      </c>
      <c r="AO56" s="86" t="s">
        <v>513</v>
      </c>
      <c r="AP56" s="86" t="b">
        <v>0</v>
      </c>
      <c r="AQ56" s="94" t="s">
        <v>497</v>
      </c>
      <c r="AR56" s="86" t="s">
        <v>176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c r="BG56" s="52"/>
      <c r="BH56" s="51"/>
      <c r="BI56" s="52"/>
      <c r="BJ56" s="51"/>
      <c r="BK56" s="52"/>
      <c r="BL56" s="51"/>
      <c r="BM56" s="52"/>
      <c r="BN56" s="51"/>
    </row>
    <row r="57" spans="1:66" ht="15">
      <c r="A57" s="84" t="s">
        <v>253</v>
      </c>
      <c r="B57" s="84" t="s">
        <v>261</v>
      </c>
      <c r="C57" s="53" t="s">
        <v>1325</v>
      </c>
      <c r="D57" s="54">
        <v>3</v>
      </c>
      <c r="E57" s="65" t="s">
        <v>132</v>
      </c>
      <c r="F57" s="55">
        <v>32</v>
      </c>
      <c r="G57" s="53"/>
      <c r="H57" s="57"/>
      <c r="I57" s="56"/>
      <c r="J57" s="56"/>
      <c r="K57" s="36" t="s">
        <v>65</v>
      </c>
      <c r="L57" s="83">
        <v>57</v>
      </c>
      <c r="M57" s="83"/>
      <c r="N57" s="63"/>
      <c r="O57" s="86" t="s">
        <v>264</v>
      </c>
      <c r="P57" s="88">
        <v>43778.87201388889</v>
      </c>
      <c r="Q57" s="86" t="s">
        <v>278</v>
      </c>
      <c r="R57" s="86"/>
      <c r="S57" s="86"/>
      <c r="T57" s="86" t="s">
        <v>309</v>
      </c>
      <c r="U57" s="90" t="s">
        <v>317</v>
      </c>
      <c r="V57" s="90" t="s">
        <v>317</v>
      </c>
      <c r="W57" s="88">
        <v>43778.87201388889</v>
      </c>
      <c r="X57" s="92">
        <v>43778</v>
      </c>
      <c r="Y57" s="94" t="s">
        <v>399</v>
      </c>
      <c r="Z57" s="90" t="s">
        <v>448</v>
      </c>
      <c r="AA57" s="86"/>
      <c r="AB57" s="86"/>
      <c r="AC57" s="94" t="s">
        <v>497</v>
      </c>
      <c r="AD57" s="86"/>
      <c r="AE57" s="86" t="b">
        <v>0</v>
      </c>
      <c r="AF57" s="86">
        <v>22</v>
      </c>
      <c r="AG57" s="94" t="s">
        <v>504</v>
      </c>
      <c r="AH57" s="86" t="b">
        <v>0</v>
      </c>
      <c r="AI57" s="86" t="s">
        <v>508</v>
      </c>
      <c r="AJ57" s="86"/>
      <c r="AK57" s="94" t="s">
        <v>504</v>
      </c>
      <c r="AL57" s="86" t="b">
        <v>0</v>
      </c>
      <c r="AM57" s="86">
        <v>4</v>
      </c>
      <c r="AN57" s="94" t="s">
        <v>504</v>
      </c>
      <c r="AO57" s="86" t="s">
        <v>513</v>
      </c>
      <c r="AP57" s="86" t="b">
        <v>0</v>
      </c>
      <c r="AQ57" s="94" t="s">
        <v>497</v>
      </c>
      <c r="AR57" s="86" t="s">
        <v>176</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51">
        <v>0</v>
      </c>
      <c r="BG57" s="52">
        <v>0</v>
      </c>
      <c r="BH57" s="51">
        <v>0</v>
      </c>
      <c r="BI57" s="52">
        <v>0</v>
      </c>
      <c r="BJ57" s="51">
        <v>0</v>
      </c>
      <c r="BK57" s="52">
        <v>0</v>
      </c>
      <c r="BL57" s="51">
        <v>33</v>
      </c>
      <c r="BM57" s="52">
        <v>100</v>
      </c>
      <c r="BN57" s="51">
        <v>33</v>
      </c>
    </row>
    <row r="58" spans="1:66" ht="15">
      <c r="A58" s="84" t="s">
        <v>254</v>
      </c>
      <c r="B58" s="84" t="s">
        <v>253</v>
      </c>
      <c r="C58" s="53" t="s">
        <v>1325</v>
      </c>
      <c r="D58" s="54">
        <v>3</v>
      </c>
      <c r="E58" s="65" t="s">
        <v>132</v>
      </c>
      <c r="F58" s="55">
        <v>32</v>
      </c>
      <c r="G58" s="53"/>
      <c r="H58" s="57"/>
      <c r="I58" s="56"/>
      <c r="J58" s="56"/>
      <c r="K58" s="36" t="s">
        <v>65</v>
      </c>
      <c r="L58" s="83">
        <v>58</v>
      </c>
      <c r="M58" s="83"/>
      <c r="N58" s="63"/>
      <c r="O58" s="86" t="s">
        <v>265</v>
      </c>
      <c r="P58" s="88">
        <v>43779.47016203704</v>
      </c>
      <c r="Q58" s="86" t="s">
        <v>278</v>
      </c>
      <c r="R58" s="86"/>
      <c r="S58" s="86"/>
      <c r="T58" s="86"/>
      <c r="U58" s="86"/>
      <c r="V58" s="90" t="s">
        <v>334</v>
      </c>
      <c r="W58" s="88">
        <v>43779.47016203704</v>
      </c>
      <c r="X58" s="92">
        <v>43779</v>
      </c>
      <c r="Y58" s="94" t="s">
        <v>400</v>
      </c>
      <c r="Z58" s="90" t="s">
        <v>449</v>
      </c>
      <c r="AA58" s="86"/>
      <c r="AB58" s="86"/>
      <c r="AC58" s="94" t="s">
        <v>498</v>
      </c>
      <c r="AD58" s="86"/>
      <c r="AE58" s="86" t="b">
        <v>0</v>
      </c>
      <c r="AF58" s="86">
        <v>0</v>
      </c>
      <c r="AG58" s="94" t="s">
        <v>504</v>
      </c>
      <c r="AH58" s="86" t="b">
        <v>0</v>
      </c>
      <c r="AI58" s="86" t="s">
        <v>508</v>
      </c>
      <c r="AJ58" s="86"/>
      <c r="AK58" s="94" t="s">
        <v>504</v>
      </c>
      <c r="AL58" s="86" t="b">
        <v>0</v>
      </c>
      <c r="AM58" s="86">
        <v>4</v>
      </c>
      <c r="AN58" s="94" t="s">
        <v>497</v>
      </c>
      <c r="AO58" s="86" t="s">
        <v>514</v>
      </c>
      <c r="AP58" s="86" t="b">
        <v>0</v>
      </c>
      <c r="AQ58" s="94" t="s">
        <v>497</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2</v>
      </c>
      <c r="BF58" s="51"/>
      <c r="BG58" s="52"/>
      <c r="BH58" s="51"/>
      <c r="BI58" s="52"/>
      <c r="BJ58" s="51"/>
      <c r="BK58" s="52"/>
      <c r="BL58" s="51"/>
      <c r="BM58" s="52"/>
      <c r="BN58" s="51"/>
    </row>
    <row r="59" spans="1:66" ht="15">
      <c r="A59" s="84" t="s">
        <v>254</v>
      </c>
      <c r="B59" s="84" t="s">
        <v>260</v>
      </c>
      <c r="C59" s="53" t="s">
        <v>1325</v>
      </c>
      <c r="D59" s="54">
        <v>3</v>
      </c>
      <c r="E59" s="65" t="s">
        <v>132</v>
      </c>
      <c r="F59" s="55">
        <v>32</v>
      </c>
      <c r="G59" s="53"/>
      <c r="H59" s="57"/>
      <c r="I59" s="56"/>
      <c r="J59" s="56"/>
      <c r="K59" s="36" t="s">
        <v>65</v>
      </c>
      <c r="L59" s="83">
        <v>59</v>
      </c>
      <c r="M59" s="83"/>
      <c r="N59" s="63"/>
      <c r="O59" s="86" t="s">
        <v>264</v>
      </c>
      <c r="P59" s="88">
        <v>43779.47016203704</v>
      </c>
      <c r="Q59" s="86" t="s">
        <v>278</v>
      </c>
      <c r="R59" s="86"/>
      <c r="S59" s="86"/>
      <c r="T59" s="86"/>
      <c r="U59" s="86"/>
      <c r="V59" s="90" t="s">
        <v>334</v>
      </c>
      <c r="W59" s="88">
        <v>43779.47016203704</v>
      </c>
      <c r="X59" s="92">
        <v>43779</v>
      </c>
      <c r="Y59" s="94" t="s">
        <v>400</v>
      </c>
      <c r="Z59" s="90" t="s">
        <v>449</v>
      </c>
      <c r="AA59" s="86"/>
      <c r="AB59" s="86"/>
      <c r="AC59" s="94" t="s">
        <v>498</v>
      </c>
      <c r="AD59" s="86"/>
      <c r="AE59" s="86" t="b">
        <v>0</v>
      </c>
      <c r="AF59" s="86">
        <v>0</v>
      </c>
      <c r="AG59" s="94" t="s">
        <v>504</v>
      </c>
      <c r="AH59" s="86" t="b">
        <v>0</v>
      </c>
      <c r="AI59" s="86" t="s">
        <v>508</v>
      </c>
      <c r="AJ59" s="86"/>
      <c r="AK59" s="94" t="s">
        <v>504</v>
      </c>
      <c r="AL59" s="86" t="b">
        <v>0</v>
      </c>
      <c r="AM59" s="86">
        <v>4</v>
      </c>
      <c r="AN59" s="94" t="s">
        <v>497</v>
      </c>
      <c r="AO59" s="86" t="s">
        <v>514</v>
      </c>
      <c r="AP59" s="86" t="b">
        <v>0</v>
      </c>
      <c r="AQ59" s="94" t="s">
        <v>497</v>
      </c>
      <c r="AR59" s="86" t="s">
        <v>176</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51"/>
      <c r="BG59" s="52"/>
      <c r="BH59" s="51"/>
      <c r="BI59" s="52"/>
      <c r="BJ59" s="51"/>
      <c r="BK59" s="52"/>
      <c r="BL59" s="51"/>
      <c r="BM59" s="52"/>
      <c r="BN59" s="51"/>
    </row>
    <row r="60" spans="1:66" ht="15">
      <c r="A60" s="84" t="s">
        <v>254</v>
      </c>
      <c r="B60" s="84" t="s">
        <v>261</v>
      </c>
      <c r="C60" s="53" t="s">
        <v>1325</v>
      </c>
      <c r="D60" s="54">
        <v>3</v>
      </c>
      <c r="E60" s="65" t="s">
        <v>132</v>
      </c>
      <c r="F60" s="55">
        <v>32</v>
      </c>
      <c r="G60" s="53"/>
      <c r="H60" s="57"/>
      <c r="I60" s="56"/>
      <c r="J60" s="56"/>
      <c r="K60" s="36" t="s">
        <v>65</v>
      </c>
      <c r="L60" s="83">
        <v>60</v>
      </c>
      <c r="M60" s="83"/>
      <c r="N60" s="63"/>
      <c r="O60" s="86" t="s">
        <v>264</v>
      </c>
      <c r="P60" s="88">
        <v>43779.47016203704</v>
      </c>
      <c r="Q60" s="86" t="s">
        <v>278</v>
      </c>
      <c r="R60" s="86"/>
      <c r="S60" s="86"/>
      <c r="T60" s="86"/>
      <c r="U60" s="86"/>
      <c r="V60" s="90" t="s">
        <v>334</v>
      </c>
      <c r="W60" s="88">
        <v>43779.47016203704</v>
      </c>
      <c r="X60" s="92">
        <v>43779</v>
      </c>
      <c r="Y60" s="94" t="s">
        <v>400</v>
      </c>
      <c r="Z60" s="90" t="s">
        <v>449</v>
      </c>
      <c r="AA60" s="86"/>
      <c r="AB60" s="86"/>
      <c r="AC60" s="94" t="s">
        <v>498</v>
      </c>
      <c r="AD60" s="86"/>
      <c r="AE60" s="86" t="b">
        <v>0</v>
      </c>
      <c r="AF60" s="86">
        <v>0</v>
      </c>
      <c r="AG60" s="94" t="s">
        <v>504</v>
      </c>
      <c r="AH60" s="86" t="b">
        <v>0</v>
      </c>
      <c r="AI60" s="86" t="s">
        <v>508</v>
      </c>
      <c r="AJ60" s="86"/>
      <c r="AK60" s="94" t="s">
        <v>504</v>
      </c>
      <c r="AL60" s="86" t="b">
        <v>0</v>
      </c>
      <c r="AM60" s="86">
        <v>4</v>
      </c>
      <c r="AN60" s="94" t="s">
        <v>497</v>
      </c>
      <c r="AO60" s="86" t="s">
        <v>514</v>
      </c>
      <c r="AP60" s="86" t="b">
        <v>0</v>
      </c>
      <c r="AQ60" s="94" t="s">
        <v>497</v>
      </c>
      <c r="AR60" s="86" t="s">
        <v>176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v>0</v>
      </c>
      <c r="BG60" s="52">
        <v>0</v>
      </c>
      <c r="BH60" s="51">
        <v>0</v>
      </c>
      <c r="BI60" s="52">
        <v>0</v>
      </c>
      <c r="BJ60" s="51">
        <v>0</v>
      </c>
      <c r="BK60" s="52">
        <v>0</v>
      </c>
      <c r="BL60" s="51">
        <v>33</v>
      </c>
      <c r="BM60" s="52">
        <v>100</v>
      </c>
      <c r="BN60" s="51">
        <v>33</v>
      </c>
    </row>
    <row r="61" spans="1:66" ht="15">
      <c r="A61" s="84" t="s">
        <v>255</v>
      </c>
      <c r="B61" s="84" t="s">
        <v>263</v>
      </c>
      <c r="C61" s="53" t="s">
        <v>1325</v>
      </c>
      <c r="D61" s="54">
        <v>3</v>
      </c>
      <c r="E61" s="65" t="s">
        <v>132</v>
      </c>
      <c r="F61" s="55">
        <v>32</v>
      </c>
      <c r="G61" s="53"/>
      <c r="H61" s="57"/>
      <c r="I61" s="56"/>
      <c r="J61" s="56"/>
      <c r="K61" s="36" t="s">
        <v>65</v>
      </c>
      <c r="L61" s="83">
        <v>61</v>
      </c>
      <c r="M61" s="83"/>
      <c r="N61" s="63"/>
      <c r="O61" s="86" t="s">
        <v>264</v>
      </c>
      <c r="P61" s="88">
        <v>43779.61686342592</v>
      </c>
      <c r="Q61" s="86" t="s">
        <v>280</v>
      </c>
      <c r="R61" s="90" t="s">
        <v>289</v>
      </c>
      <c r="S61" s="86" t="s">
        <v>297</v>
      </c>
      <c r="T61" s="86" t="s">
        <v>310</v>
      </c>
      <c r="U61" s="86"/>
      <c r="V61" s="90" t="s">
        <v>354</v>
      </c>
      <c r="W61" s="88">
        <v>43779.61686342592</v>
      </c>
      <c r="X61" s="92">
        <v>43779</v>
      </c>
      <c r="Y61" s="94" t="s">
        <v>401</v>
      </c>
      <c r="Z61" s="90" t="s">
        <v>450</v>
      </c>
      <c r="AA61" s="86"/>
      <c r="AB61" s="86"/>
      <c r="AC61" s="94" t="s">
        <v>499</v>
      </c>
      <c r="AD61" s="86"/>
      <c r="AE61" s="86" t="b">
        <v>0</v>
      </c>
      <c r="AF61" s="86">
        <v>1</v>
      </c>
      <c r="AG61" s="94" t="s">
        <v>504</v>
      </c>
      <c r="AH61" s="86" t="b">
        <v>0</v>
      </c>
      <c r="AI61" s="86" t="s">
        <v>508</v>
      </c>
      <c r="AJ61" s="86"/>
      <c r="AK61" s="94" t="s">
        <v>504</v>
      </c>
      <c r="AL61" s="86" t="b">
        <v>0</v>
      </c>
      <c r="AM61" s="86">
        <v>0</v>
      </c>
      <c r="AN61" s="94" t="s">
        <v>504</v>
      </c>
      <c r="AO61" s="86" t="s">
        <v>513</v>
      </c>
      <c r="AP61" s="86" t="b">
        <v>0</v>
      </c>
      <c r="AQ61" s="94" t="s">
        <v>499</v>
      </c>
      <c r="AR61" s="86" t="s">
        <v>176</v>
      </c>
      <c r="AS61" s="86">
        <v>0</v>
      </c>
      <c r="AT61" s="86">
        <v>0</v>
      </c>
      <c r="AU61" s="86"/>
      <c r="AV61" s="86"/>
      <c r="AW61" s="86"/>
      <c r="AX61" s="86"/>
      <c r="AY61" s="86"/>
      <c r="AZ61" s="86"/>
      <c r="BA61" s="86"/>
      <c r="BB61" s="86"/>
      <c r="BC61">
        <v>1</v>
      </c>
      <c r="BD61" s="85" t="str">
        <f>REPLACE(INDEX(GroupVertices[Group],MATCH(Edges[[#This Row],[Vertex 1]],GroupVertices[Vertex],0)),1,1,"")</f>
        <v>6</v>
      </c>
      <c r="BE61" s="85" t="str">
        <f>REPLACE(INDEX(GroupVertices[Group],MATCH(Edges[[#This Row],[Vertex 2]],GroupVertices[Vertex],0)),1,1,"")</f>
        <v>6</v>
      </c>
      <c r="BF61" s="51">
        <v>0</v>
      </c>
      <c r="BG61" s="52">
        <v>0</v>
      </c>
      <c r="BH61" s="51">
        <v>0</v>
      </c>
      <c r="BI61" s="52">
        <v>0</v>
      </c>
      <c r="BJ61" s="51">
        <v>0</v>
      </c>
      <c r="BK61" s="52">
        <v>0</v>
      </c>
      <c r="BL61" s="51">
        <v>28</v>
      </c>
      <c r="BM61" s="52">
        <v>100</v>
      </c>
      <c r="BN61" s="51">
        <v>28</v>
      </c>
    </row>
    <row r="62" spans="1:66" ht="15">
      <c r="A62" s="84" t="s">
        <v>255</v>
      </c>
      <c r="B62" s="84" t="s">
        <v>256</v>
      </c>
      <c r="C62" s="53" t="s">
        <v>1325</v>
      </c>
      <c r="D62" s="54">
        <v>3</v>
      </c>
      <c r="E62" s="65" t="s">
        <v>132</v>
      </c>
      <c r="F62" s="55">
        <v>32</v>
      </c>
      <c r="G62" s="53"/>
      <c r="H62" s="57"/>
      <c r="I62" s="56"/>
      <c r="J62" s="56"/>
      <c r="K62" s="36" t="s">
        <v>65</v>
      </c>
      <c r="L62" s="83">
        <v>62</v>
      </c>
      <c r="M62" s="83"/>
      <c r="N62" s="63"/>
      <c r="O62" s="86" t="s">
        <v>264</v>
      </c>
      <c r="P62" s="88">
        <v>43779.61686342592</v>
      </c>
      <c r="Q62" s="86" t="s">
        <v>280</v>
      </c>
      <c r="R62" s="90" t="s">
        <v>289</v>
      </c>
      <c r="S62" s="86" t="s">
        <v>297</v>
      </c>
      <c r="T62" s="86" t="s">
        <v>310</v>
      </c>
      <c r="U62" s="86"/>
      <c r="V62" s="90" t="s">
        <v>354</v>
      </c>
      <c r="W62" s="88">
        <v>43779.61686342592</v>
      </c>
      <c r="X62" s="92">
        <v>43779</v>
      </c>
      <c r="Y62" s="94" t="s">
        <v>401</v>
      </c>
      <c r="Z62" s="90" t="s">
        <v>450</v>
      </c>
      <c r="AA62" s="86"/>
      <c r="AB62" s="86"/>
      <c r="AC62" s="94" t="s">
        <v>499</v>
      </c>
      <c r="AD62" s="86"/>
      <c r="AE62" s="86" t="b">
        <v>0</v>
      </c>
      <c r="AF62" s="86">
        <v>1</v>
      </c>
      <c r="AG62" s="94" t="s">
        <v>504</v>
      </c>
      <c r="AH62" s="86" t="b">
        <v>0</v>
      </c>
      <c r="AI62" s="86" t="s">
        <v>508</v>
      </c>
      <c r="AJ62" s="86"/>
      <c r="AK62" s="94" t="s">
        <v>504</v>
      </c>
      <c r="AL62" s="86" t="b">
        <v>0</v>
      </c>
      <c r="AM62" s="86">
        <v>0</v>
      </c>
      <c r="AN62" s="94" t="s">
        <v>504</v>
      </c>
      <c r="AO62" s="86" t="s">
        <v>513</v>
      </c>
      <c r="AP62" s="86" t="b">
        <v>0</v>
      </c>
      <c r="AQ62" s="94" t="s">
        <v>499</v>
      </c>
      <c r="AR62" s="86" t="s">
        <v>176</v>
      </c>
      <c r="AS62" s="86">
        <v>0</v>
      </c>
      <c r="AT62" s="86">
        <v>0</v>
      </c>
      <c r="AU62" s="86"/>
      <c r="AV62" s="86"/>
      <c r="AW62" s="86"/>
      <c r="AX62" s="86"/>
      <c r="AY62" s="86"/>
      <c r="AZ62" s="86"/>
      <c r="BA62" s="86"/>
      <c r="BB62" s="86"/>
      <c r="BC62">
        <v>1</v>
      </c>
      <c r="BD62" s="85" t="str">
        <f>REPLACE(INDEX(GroupVertices[Group],MATCH(Edges[[#This Row],[Vertex 1]],GroupVertices[Vertex],0)),1,1,"")</f>
        <v>6</v>
      </c>
      <c r="BE62" s="85" t="str">
        <f>REPLACE(INDEX(GroupVertices[Group],MATCH(Edges[[#This Row],[Vertex 2]],GroupVertices[Vertex],0)),1,1,"")</f>
        <v>1</v>
      </c>
      <c r="BF62" s="51"/>
      <c r="BG62" s="52"/>
      <c r="BH62" s="51"/>
      <c r="BI62" s="52"/>
      <c r="BJ62" s="51"/>
      <c r="BK62" s="52"/>
      <c r="BL62" s="51"/>
      <c r="BM62" s="52"/>
      <c r="BN62" s="51"/>
    </row>
    <row r="63" spans="1:66" ht="30">
      <c r="A63" s="84" t="s">
        <v>256</v>
      </c>
      <c r="B63" s="84" t="s">
        <v>256</v>
      </c>
      <c r="C63" s="53" t="s">
        <v>1326</v>
      </c>
      <c r="D63" s="54">
        <v>3</v>
      </c>
      <c r="E63" s="65" t="s">
        <v>136</v>
      </c>
      <c r="F63" s="55">
        <v>6</v>
      </c>
      <c r="G63" s="53"/>
      <c r="H63" s="57"/>
      <c r="I63" s="56"/>
      <c r="J63" s="56"/>
      <c r="K63" s="36" t="s">
        <v>65</v>
      </c>
      <c r="L63" s="83">
        <v>63</v>
      </c>
      <c r="M63" s="83"/>
      <c r="N63" s="63"/>
      <c r="O63" s="86" t="s">
        <v>176</v>
      </c>
      <c r="P63" s="88">
        <v>43776.49107638889</v>
      </c>
      <c r="Q63" s="86" t="s">
        <v>272</v>
      </c>
      <c r="R63" s="90" t="s">
        <v>290</v>
      </c>
      <c r="S63" s="86" t="s">
        <v>298</v>
      </c>
      <c r="T63" s="86" t="s">
        <v>311</v>
      </c>
      <c r="U63" s="90" t="s">
        <v>318</v>
      </c>
      <c r="V63" s="90" t="s">
        <v>318</v>
      </c>
      <c r="W63" s="88">
        <v>43776.49107638889</v>
      </c>
      <c r="X63" s="92">
        <v>43776</v>
      </c>
      <c r="Y63" s="94" t="s">
        <v>402</v>
      </c>
      <c r="Z63" s="90" t="s">
        <v>451</v>
      </c>
      <c r="AA63" s="86"/>
      <c r="AB63" s="86"/>
      <c r="AC63" s="94" t="s">
        <v>500</v>
      </c>
      <c r="AD63" s="86"/>
      <c r="AE63" s="86" t="b">
        <v>0</v>
      </c>
      <c r="AF63" s="86">
        <v>68</v>
      </c>
      <c r="AG63" s="94" t="s">
        <v>504</v>
      </c>
      <c r="AH63" s="86" t="b">
        <v>0</v>
      </c>
      <c r="AI63" s="86" t="s">
        <v>508</v>
      </c>
      <c r="AJ63" s="86"/>
      <c r="AK63" s="94" t="s">
        <v>504</v>
      </c>
      <c r="AL63" s="86" t="b">
        <v>0</v>
      </c>
      <c r="AM63" s="86">
        <v>12</v>
      </c>
      <c r="AN63" s="94" t="s">
        <v>504</v>
      </c>
      <c r="AO63" s="86" t="s">
        <v>518</v>
      </c>
      <c r="AP63" s="86" t="b">
        <v>0</v>
      </c>
      <c r="AQ63" s="94" t="s">
        <v>500</v>
      </c>
      <c r="AR63" s="86" t="s">
        <v>176</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v>1</v>
      </c>
      <c r="BG63" s="52">
        <v>2.7777777777777777</v>
      </c>
      <c r="BH63" s="51">
        <v>1</v>
      </c>
      <c r="BI63" s="52">
        <v>2.7777777777777777</v>
      </c>
      <c r="BJ63" s="51">
        <v>0</v>
      </c>
      <c r="BK63" s="52">
        <v>0</v>
      </c>
      <c r="BL63" s="51">
        <v>34</v>
      </c>
      <c r="BM63" s="52">
        <v>94.44444444444444</v>
      </c>
      <c r="BN63" s="51">
        <v>36</v>
      </c>
    </row>
    <row r="64" spans="1:66" ht="30">
      <c r="A64" s="84" t="s">
        <v>256</v>
      </c>
      <c r="B64" s="84" t="s">
        <v>256</v>
      </c>
      <c r="C64" s="53" t="s">
        <v>1326</v>
      </c>
      <c r="D64" s="54">
        <v>3</v>
      </c>
      <c r="E64" s="65" t="s">
        <v>136</v>
      </c>
      <c r="F64" s="55">
        <v>6</v>
      </c>
      <c r="G64" s="53"/>
      <c r="H64" s="57"/>
      <c r="I64" s="56"/>
      <c r="J64" s="56"/>
      <c r="K64" s="36" t="s">
        <v>65</v>
      </c>
      <c r="L64" s="83">
        <v>64</v>
      </c>
      <c r="M64" s="83"/>
      <c r="N64" s="63"/>
      <c r="O64" s="86" t="s">
        <v>176</v>
      </c>
      <c r="P64" s="88">
        <v>43776.5009375</v>
      </c>
      <c r="Q64" s="86" t="s">
        <v>273</v>
      </c>
      <c r="R64" s="90" t="s">
        <v>291</v>
      </c>
      <c r="S64" s="86" t="s">
        <v>298</v>
      </c>
      <c r="T64" s="86" t="s">
        <v>311</v>
      </c>
      <c r="U64" s="90" t="s">
        <v>319</v>
      </c>
      <c r="V64" s="90" t="s">
        <v>319</v>
      </c>
      <c r="W64" s="88">
        <v>43776.5009375</v>
      </c>
      <c r="X64" s="92">
        <v>43776</v>
      </c>
      <c r="Y64" s="94" t="s">
        <v>403</v>
      </c>
      <c r="Z64" s="90" t="s">
        <v>452</v>
      </c>
      <c r="AA64" s="86"/>
      <c r="AB64" s="86"/>
      <c r="AC64" s="94" t="s">
        <v>501</v>
      </c>
      <c r="AD64" s="86"/>
      <c r="AE64" s="86" t="b">
        <v>0</v>
      </c>
      <c r="AF64" s="86">
        <v>59</v>
      </c>
      <c r="AG64" s="94" t="s">
        <v>504</v>
      </c>
      <c r="AH64" s="86" t="b">
        <v>0</v>
      </c>
      <c r="AI64" s="86" t="s">
        <v>507</v>
      </c>
      <c r="AJ64" s="86"/>
      <c r="AK64" s="94" t="s">
        <v>504</v>
      </c>
      <c r="AL64" s="86" t="b">
        <v>0</v>
      </c>
      <c r="AM64" s="86">
        <v>16</v>
      </c>
      <c r="AN64" s="94" t="s">
        <v>504</v>
      </c>
      <c r="AO64" s="86" t="s">
        <v>518</v>
      </c>
      <c r="AP64" s="86" t="b">
        <v>0</v>
      </c>
      <c r="AQ64" s="94" t="s">
        <v>501</v>
      </c>
      <c r="AR64" s="86" t="s">
        <v>176</v>
      </c>
      <c r="AS64" s="86">
        <v>0</v>
      </c>
      <c r="AT64" s="86">
        <v>0</v>
      </c>
      <c r="AU64" s="86"/>
      <c r="AV64" s="86"/>
      <c r="AW64" s="86"/>
      <c r="AX64" s="86"/>
      <c r="AY64" s="86"/>
      <c r="AZ64" s="86"/>
      <c r="BA64" s="86"/>
      <c r="BB64" s="86"/>
      <c r="BC64">
        <v>2</v>
      </c>
      <c r="BD64" s="85" t="str">
        <f>REPLACE(INDEX(GroupVertices[Group],MATCH(Edges[[#This Row],[Vertex 1]],GroupVertices[Vertex],0)),1,1,"")</f>
        <v>1</v>
      </c>
      <c r="BE64" s="85" t="str">
        <f>REPLACE(INDEX(GroupVertices[Group],MATCH(Edges[[#This Row],[Vertex 2]],GroupVertices[Vertex],0)),1,1,"")</f>
        <v>1</v>
      </c>
      <c r="BF64" s="51">
        <v>1</v>
      </c>
      <c r="BG64" s="52">
        <v>2.9411764705882355</v>
      </c>
      <c r="BH64" s="51">
        <v>1</v>
      </c>
      <c r="BI64" s="52">
        <v>2.9411764705882355</v>
      </c>
      <c r="BJ64" s="51">
        <v>0</v>
      </c>
      <c r="BK64" s="52">
        <v>0</v>
      </c>
      <c r="BL64" s="51">
        <v>32</v>
      </c>
      <c r="BM64" s="52">
        <v>94.11764705882354</v>
      </c>
      <c r="BN64" s="51">
        <v>34</v>
      </c>
    </row>
    <row r="65" spans="1:66" ht="15">
      <c r="A65" s="84" t="s">
        <v>257</v>
      </c>
      <c r="B65" s="84" t="s">
        <v>256</v>
      </c>
      <c r="C65" s="53" t="s">
        <v>1325</v>
      </c>
      <c r="D65" s="54">
        <v>3</v>
      </c>
      <c r="E65" s="65" t="s">
        <v>132</v>
      </c>
      <c r="F65" s="55">
        <v>32</v>
      </c>
      <c r="G65" s="53"/>
      <c r="H65" s="57"/>
      <c r="I65" s="56"/>
      <c r="J65" s="56"/>
      <c r="K65" s="36" t="s">
        <v>65</v>
      </c>
      <c r="L65" s="83">
        <v>65</v>
      </c>
      <c r="M65" s="83"/>
      <c r="N65" s="63"/>
      <c r="O65" s="86" t="s">
        <v>265</v>
      </c>
      <c r="P65" s="88">
        <v>43780.599027777775</v>
      </c>
      <c r="Q65" s="86" t="s">
        <v>272</v>
      </c>
      <c r="R65" s="86"/>
      <c r="S65" s="86"/>
      <c r="T65" s="86" t="s">
        <v>305</v>
      </c>
      <c r="U65" s="86"/>
      <c r="V65" s="90" t="s">
        <v>355</v>
      </c>
      <c r="W65" s="88">
        <v>43780.599027777775</v>
      </c>
      <c r="X65" s="92">
        <v>43780</v>
      </c>
      <c r="Y65" s="94" t="s">
        <v>404</v>
      </c>
      <c r="Z65" s="90" t="s">
        <v>453</v>
      </c>
      <c r="AA65" s="86"/>
      <c r="AB65" s="86"/>
      <c r="AC65" s="94" t="s">
        <v>502</v>
      </c>
      <c r="AD65" s="86"/>
      <c r="AE65" s="86" t="b">
        <v>0</v>
      </c>
      <c r="AF65" s="86">
        <v>0</v>
      </c>
      <c r="AG65" s="94" t="s">
        <v>504</v>
      </c>
      <c r="AH65" s="86" t="b">
        <v>0</v>
      </c>
      <c r="AI65" s="86" t="s">
        <v>508</v>
      </c>
      <c r="AJ65" s="86"/>
      <c r="AK65" s="94" t="s">
        <v>504</v>
      </c>
      <c r="AL65" s="86" t="b">
        <v>0</v>
      </c>
      <c r="AM65" s="86">
        <v>12</v>
      </c>
      <c r="AN65" s="94" t="s">
        <v>500</v>
      </c>
      <c r="AO65" s="86" t="s">
        <v>514</v>
      </c>
      <c r="AP65" s="86" t="b">
        <v>0</v>
      </c>
      <c r="AQ65" s="94" t="s">
        <v>500</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v>1</v>
      </c>
      <c r="BG65" s="52">
        <v>2.7777777777777777</v>
      </c>
      <c r="BH65" s="51">
        <v>1</v>
      </c>
      <c r="BI65" s="52">
        <v>2.7777777777777777</v>
      </c>
      <c r="BJ65" s="51">
        <v>0</v>
      </c>
      <c r="BK65" s="52">
        <v>0</v>
      </c>
      <c r="BL65" s="51">
        <v>34</v>
      </c>
      <c r="BM65" s="52">
        <v>94.44444444444444</v>
      </c>
      <c r="BN65" s="51">
        <v>36</v>
      </c>
    </row>
    <row r="66" spans="1:66" ht="15">
      <c r="A66" s="84" t="s">
        <v>258</v>
      </c>
      <c r="B66" s="84" t="s">
        <v>258</v>
      </c>
      <c r="C66" s="53" t="s">
        <v>1325</v>
      </c>
      <c r="D66" s="54">
        <v>3</v>
      </c>
      <c r="E66" s="65" t="s">
        <v>132</v>
      </c>
      <c r="F66" s="55">
        <v>32</v>
      </c>
      <c r="G66" s="53"/>
      <c r="H66" s="57"/>
      <c r="I66" s="56"/>
      <c r="J66" s="56"/>
      <c r="K66" s="36" t="s">
        <v>65</v>
      </c>
      <c r="L66" s="83">
        <v>66</v>
      </c>
      <c r="M66" s="83"/>
      <c r="N66" s="63"/>
      <c r="O66" s="86" t="s">
        <v>176</v>
      </c>
      <c r="P66" s="88">
        <v>43782.30153935185</v>
      </c>
      <c r="Q66" s="86" t="s">
        <v>281</v>
      </c>
      <c r="R66" s="90" t="s">
        <v>292</v>
      </c>
      <c r="S66" s="86" t="s">
        <v>299</v>
      </c>
      <c r="T66" s="86" t="s">
        <v>312</v>
      </c>
      <c r="U66" s="86"/>
      <c r="V66" s="90" t="s">
        <v>356</v>
      </c>
      <c r="W66" s="88">
        <v>43782.30153935185</v>
      </c>
      <c r="X66" s="92">
        <v>43782</v>
      </c>
      <c r="Y66" s="94" t="s">
        <v>405</v>
      </c>
      <c r="Z66" s="90" t="s">
        <v>454</v>
      </c>
      <c r="AA66" s="86"/>
      <c r="AB66" s="86"/>
      <c r="AC66" s="94" t="s">
        <v>503</v>
      </c>
      <c r="AD66" s="86"/>
      <c r="AE66" s="86" t="b">
        <v>0</v>
      </c>
      <c r="AF66" s="86">
        <v>1</v>
      </c>
      <c r="AG66" s="94" t="s">
        <v>504</v>
      </c>
      <c r="AH66" s="86" t="b">
        <v>0</v>
      </c>
      <c r="AI66" s="86" t="s">
        <v>507</v>
      </c>
      <c r="AJ66" s="86"/>
      <c r="AK66" s="94" t="s">
        <v>504</v>
      </c>
      <c r="AL66" s="86" t="b">
        <v>0</v>
      </c>
      <c r="AM66" s="86">
        <v>0</v>
      </c>
      <c r="AN66" s="94" t="s">
        <v>504</v>
      </c>
      <c r="AO66" s="86" t="s">
        <v>513</v>
      </c>
      <c r="AP66" s="86" t="b">
        <v>0</v>
      </c>
      <c r="AQ66" s="94" t="s">
        <v>503</v>
      </c>
      <c r="AR66" s="86" t="s">
        <v>176</v>
      </c>
      <c r="AS66" s="86">
        <v>0</v>
      </c>
      <c r="AT66" s="86">
        <v>0</v>
      </c>
      <c r="AU66" s="86"/>
      <c r="AV66" s="86"/>
      <c r="AW66" s="86"/>
      <c r="AX66" s="86"/>
      <c r="AY66" s="86"/>
      <c r="AZ66" s="86"/>
      <c r="BA66" s="86"/>
      <c r="BB66" s="86"/>
      <c r="BC66">
        <v>1</v>
      </c>
      <c r="BD66" s="85" t="str">
        <f>REPLACE(INDEX(GroupVertices[Group],MATCH(Edges[[#This Row],[Vertex 1]],GroupVertices[Vertex],0)),1,1,"")</f>
        <v>3</v>
      </c>
      <c r="BE66" s="85" t="str">
        <f>REPLACE(INDEX(GroupVertices[Group],MATCH(Edges[[#This Row],[Vertex 2]],GroupVertices[Vertex],0)),1,1,"")</f>
        <v>3</v>
      </c>
      <c r="BF66" s="51">
        <v>2</v>
      </c>
      <c r="BG66" s="52">
        <v>5.2631578947368425</v>
      </c>
      <c r="BH66" s="51">
        <v>0</v>
      </c>
      <c r="BI66" s="52">
        <v>0</v>
      </c>
      <c r="BJ66" s="51">
        <v>0</v>
      </c>
      <c r="BK66" s="52">
        <v>0</v>
      </c>
      <c r="BL66" s="51">
        <v>36</v>
      </c>
      <c r="BM66" s="52">
        <v>94.73684210526316</v>
      </c>
      <c r="BN66"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hyperlinks>
    <hyperlink ref="R3" r:id="rId1" display="https://www.instagram.com/p/B4eZ2PiKu1Z/?igshid=sx4sfcdxmsuw"/>
    <hyperlink ref="R4" r:id="rId2" display="https://www.centralcharts.com/en/1676-dassault-aviation/analysis/72830-dassault-aviation-daily"/>
    <hyperlink ref="R5" r:id="rId3" display="https://www.centralcharts.com/en/1676-dassault-aviation/analysis/72830-dassault-aviation-daily?utm_source=dlvr.it&amp;utm_medium=twitter"/>
    <hyperlink ref="R33" r:id="rId4" display="https://www.asianskymedia.com/interviews/2019/10/22/expanding-support"/>
    <hyperlink ref="R34" r:id="rId5" display="https://www.centralcharts.com/fr/1676-dassault-aviation/analysis/73782-dassault-aviation-journalier"/>
    <hyperlink ref="R35" r:id="rId6" display="https://www.centralcharts.com/fr/1676-dassault-aviation/analysis/73782-dassault-aviation-daily?utm_source=dlvr.it&amp;utm_medium=twitter"/>
    <hyperlink ref="R45" r:id="rId7" display="http://bdd.deltareflex.com/cns_affiche.php?image=13863"/>
    <hyperlink ref="R46" r:id="rId8" display="http://bdd.deltareflex.com/cns_affiche.php?image=13863"/>
    <hyperlink ref="R61" r:id="rId9" display="https://gameo.link/XflNK"/>
    <hyperlink ref="R62" r:id="rId10" display="https://gameo.link/XflNK"/>
    <hyperlink ref="R63" r:id="rId11" display="https://www.dassault-aviation.com/fr/groupe/presse/press-kits/aboard-the-rafale-la-nouvelle-application-ludo-pedagogique-de-dassault-aviation/"/>
    <hyperlink ref="R64" r:id="rId12" display="https://www.dassault-aviation.com/en/group/press/press-kits/aboard-the-rafale-dassault-aviations-new-fun-and-educational-application/"/>
    <hyperlink ref="R66" r:id="rId13" display="https://www.dailypioneer.com/2019/top-stories/sc-to-pronounce-verdict-on-pleas-seeking-rafale-judgment-review-on-thursday.html"/>
    <hyperlink ref="U6" r:id="rId14" display="https://pbs.twimg.com/media/EIjiyxAWkAIs_Z3.jpg"/>
    <hyperlink ref="U9" r:id="rId15" display="https://pbs.twimg.com/media/EIwnzYOXUAEX_RI.jpg"/>
    <hyperlink ref="U33" r:id="rId16" display="https://pbs.twimg.com/media/EI1OZymWsAE-Hqk.jpg"/>
    <hyperlink ref="U38" r:id="rId17" display="https://pbs.twimg.com/media/DDHsdvKXoAAo1MW.jpg"/>
    <hyperlink ref="U39" r:id="rId18" display="https://pbs.twimg.com/media/DDHsdvKXoAAo1MW.jpg"/>
    <hyperlink ref="U40" r:id="rId19" display="https://pbs.twimg.com/media/DDHsdvKXoAAo1MW.jpg"/>
    <hyperlink ref="U56" r:id="rId20" display="https://pbs.twimg.com/media/EI9Zm9KWoAA-c45.jpg"/>
    <hyperlink ref="U57" r:id="rId21" display="https://pbs.twimg.com/media/EI9Zm9KWoAA-c45.jpg"/>
    <hyperlink ref="U63" r:id="rId22" display="https://pbs.twimg.com/media/EIxI4maWoAEvwRu.jpg"/>
    <hyperlink ref="U64" r:id="rId23" display="https://pbs.twimg.com/media/EIxMIQ7WoAA9e3p.jpg"/>
    <hyperlink ref="V3" r:id="rId24" display="http://pbs.twimg.com/profile_images/1172464885843845120/Ais6UqgV_normal.jpg"/>
    <hyperlink ref="V4" r:id="rId25" display="http://pbs.twimg.com/profile_images/1140533491534352384/3Gu8u6Wr_normal.png"/>
    <hyperlink ref="V5" r:id="rId26" display="http://pbs.twimg.com/profile_images/511620866958848001/D0S5gp2s_normal.png"/>
    <hyperlink ref="V6" r:id="rId27" display="https://pbs.twimg.com/media/EIjiyxAWkAIs_Z3.jpg"/>
    <hyperlink ref="V7" r:id="rId28" display="http://pbs.twimg.com/profile_images/1190199495230918657/R3Nx_3JC_normal.jpg"/>
    <hyperlink ref="V8" r:id="rId29" display="http://pbs.twimg.com/profile_images/1190199495230918657/R3Nx_3JC_normal.jpg"/>
    <hyperlink ref="V9" r:id="rId30" display="https://pbs.twimg.com/media/EIwnzYOXUAEX_RI.jpg"/>
    <hyperlink ref="V10" r:id="rId31" display="http://pbs.twimg.com/profile_images/1384391317/180779_1768176214982_1556492857_31761246_7636515_n_normal.jpg"/>
    <hyperlink ref="V11" r:id="rId32" display="http://pbs.twimg.com/profile_images/1191997297254514690/effqK8xk_normal.png"/>
    <hyperlink ref="V12" r:id="rId33" display="http://pbs.twimg.com/profile_images/1180155689127178240/-Ceo30FI_normal.jpg"/>
    <hyperlink ref="V13" r:id="rId34" display="http://pbs.twimg.com/profile_images/948311881105756161/DFiL1Nef_normal.jpg"/>
    <hyperlink ref="V14" r:id="rId35" display="http://pbs.twimg.com/profile_images/948311881105756161/DFiL1Nef_normal.jpg"/>
    <hyperlink ref="V15" r:id="rId36" display="http://pbs.twimg.com/profile_images/695012275892174848/LsnPMpHE_normal.jpg"/>
    <hyperlink ref="V16" r:id="rId37" display="http://pbs.twimg.com/profile_images/1342709095/729963eagle_head_normal.jpg"/>
    <hyperlink ref="V17" r:id="rId38" display="http://pbs.twimg.com/profile_images/666187327891513344/PiQXv9dk_normal.jpg"/>
    <hyperlink ref="V18" r:id="rId39" display="http://pbs.twimg.com/profile_images/1193939503561543682/Up4D4kRv_normal.jpg"/>
    <hyperlink ref="V19" r:id="rId40" display="http://pbs.twimg.com/profile_images/1193170493106507777/7W3dC2WH_normal.jpg"/>
    <hyperlink ref="V20" r:id="rId41" display="http://pbs.twimg.com/profile_images/973958381009596422/P_V_cTnE_normal.jpg"/>
    <hyperlink ref="V21" r:id="rId42" display="http://abs.twimg.com/sticky/default_profile_images/default_profile_normal.png"/>
    <hyperlink ref="V22" r:id="rId43" display="http://pbs.twimg.com/profile_images/983036591009685504/WG2I5xsQ_normal.jpg"/>
    <hyperlink ref="V23" r:id="rId44" display="http://pbs.twimg.com/profile_images/574711215890432000/bCoZ6WUa_normal.jpeg"/>
    <hyperlink ref="V24" r:id="rId45" display="http://pbs.twimg.com/profile_images/1062740650934878208/FoHWLft2_normal.jpg"/>
    <hyperlink ref="V25" r:id="rId46" display="http://pbs.twimg.com/profile_images/1097254905306378240/jg_cKO0Q_normal.jpg"/>
    <hyperlink ref="V26" r:id="rId47" display="http://pbs.twimg.com/profile_images/1132179366895587330/wBJBxrGE_normal.png"/>
    <hyperlink ref="V27" r:id="rId48" display="http://pbs.twimg.com/profile_images/522076190085894144/AzHcGdeJ_normal.jpeg"/>
    <hyperlink ref="V28" r:id="rId49" display="http://pbs.twimg.com/profile_images/723515976227131392/9gDumz3g_normal.jpg"/>
    <hyperlink ref="V29" r:id="rId50" display="http://pbs.twimg.com/profile_images/1158283282393509888/wDS9armp_normal.jpg"/>
    <hyperlink ref="V30" r:id="rId51" display="http://pbs.twimg.com/profile_images/1142767560796135425/0zwcPCvh_normal.jpg"/>
    <hyperlink ref="V31" r:id="rId52" display="http://pbs.twimg.com/profile_images/721522123467014144/S0QBzqo__normal.jpg"/>
    <hyperlink ref="V32" r:id="rId53" display="http://pbs.twimg.com/profile_images/1005440492224548865/LRaFkT99_normal.jpg"/>
    <hyperlink ref="V33" r:id="rId54" display="https://pbs.twimg.com/media/EI1OZymWsAE-Hqk.jpg"/>
    <hyperlink ref="V34" r:id="rId55" display="http://pbs.twimg.com/profile_images/1140534044687523841/BXlKBmbQ_normal.png"/>
    <hyperlink ref="V35" r:id="rId56" display="http://pbs.twimg.com/profile_images/684473844732661766/iOwwFGTg_normal.png"/>
    <hyperlink ref="V36" r:id="rId57" display="http://pbs.twimg.com/profile_images/1060994592328294401/0PFdVRYW_normal.jpg"/>
    <hyperlink ref="V37" r:id="rId58" display="http://pbs.twimg.com/profile_images/729368597026512896/4dzAoSwf_normal.jpg"/>
    <hyperlink ref="V38" r:id="rId59" display="https://pbs.twimg.com/media/DDHsdvKXoAAo1MW.jpg"/>
    <hyperlink ref="V39" r:id="rId60" display="https://pbs.twimg.com/media/DDHsdvKXoAAo1MW.jpg"/>
    <hyperlink ref="V40" r:id="rId61" display="https://pbs.twimg.com/media/DDHsdvKXoAAo1MW.jpg"/>
    <hyperlink ref="V41" r:id="rId62" display="http://pbs.twimg.com/profile_images/1173533614459539456/3PqV9lRs_normal.jpg"/>
    <hyperlink ref="V42" r:id="rId63" display="http://pbs.twimg.com/profile_images/1173533614459539456/3PqV9lRs_normal.jpg"/>
    <hyperlink ref="V43" r:id="rId64" display="http://pbs.twimg.com/profile_images/1173533614459539456/3PqV9lRs_normal.jpg"/>
    <hyperlink ref="V44" r:id="rId65" display="http://pbs.twimg.com/profile_images/1173533614459539456/3PqV9lRs_normal.jpg"/>
    <hyperlink ref="V45" r:id="rId66" display="http://pbs.twimg.com/profile_images/1073112836363161602/9jmhmkrX_normal.jpg"/>
    <hyperlink ref="V46" r:id="rId67" display="http://pbs.twimg.com/profile_images/1073112836363161602/9jmhmkrX_normal.jpg"/>
    <hyperlink ref="V47" r:id="rId68" display="http://pbs.twimg.com/profile_images/875665682691764224/ml5CCics_normal.jpg"/>
    <hyperlink ref="V48" r:id="rId69" display="http://pbs.twimg.com/profile_images/875665682691764224/ml5CCics_normal.jpg"/>
    <hyperlink ref="V49" r:id="rId70" display="http://pbs.twimg.com/profile_images/875665682691764224/ml5CCics_normal.jpg"/>
    <hyperlink ref="V50" r:id="rId71" display="http://pbs.twimg.com/profile_images/875665682691764224/ml5CCics_normal.jpg"/>
    <hyperlink ref="V51" r:id="rId72" display="http://pbs.twimg.com/profile_images/875665682691764224/ml5CCics_normal.jpg"/>
    <hyperlink ref="V52" r:id="rId73" display="http://pbs.twimg.com/profile_images/875665682691764224/ml5CCics_normal.jpg"/>
    <hyperlink ref="V53" r:id="rId74" display="http://pbs.twimg.com/profile_images/756775943419621376/SFrhP83h_normal.jpg"/>
    <hyperlink ref="V54" r:id="rId75" display="http://pbs.twimg.com/profile_images/756775943419621376/SFrhP83h_normal.jpg"/>
    <hyperlink ref="V55" r:id="rId76" display="http://pbs.twimg.com/profile_images/756775943419621376/SFrhP83h_normal.jpg"/>
    <hyperlink ref="V56" r:id="rId77" display="https://pbs.twimg.com/media/EI9Zm9KWoAA-c45.jpg"/>
    <hyperlink ref="V57" r:id="rId78" display="https://pbs.twimg.com/media/EI9Zm9KWoAA-c45.jpg"/>
    <hyperlink ref="V58" r:id="rId79" display="http://abs.twimg.com/sticky/default_profile_images/default_profile_normal.png"/>
    <hyperlink ref="V59" r:id="rId80" display="http://abs.twimg.com/sticky/default_profile_images/default_profile_normal.png"/>
    <hyperlink ref="V60" r:id="rId81" display="http://abs.twimg.com/sticky/default_profile_images/default_profile_normal.png"/>
    <hyperlink ref="V61" r:id="rId82" display="http://pbs.twimg.com/profile_images/1109093990719258630/JDzAk0ig_normal.png"/>
    <hyperlink ref="V62" r:id="rId83" display="http://pbs.twimg.com/profile_images/1109093990719258630/JDzAk0ig_normal.png"/>
    <hyperlink ref="V63" r:id="rId84" display="https://pbs.twimg.com/media/EIxI4maWoAEvwRu.jpg"/>
    <hyperlink ref="V64" r:id="rId85" display="https://pbs.twimg.com/media/EIxMIQ7WoAA9e3p.jpg"/>
    <hyperlink ref="V65" r:id="rId86" display="http://pbs.twimg.com/profile_images/1029428413172465664/5hBplyYI_normal.jpg"/>
    <hyperlink ref="V66" r:id="rId87" display="http://pbs.twimg.com/profile_images/907495854289805312/Cgzn3nmb_normal.jpg"/>
    <hyperlink ref="Z3" r:id="rId88" display="https://twitter.com/icemanf13/status/1191615509071941632"/>
    <hyperlink ref="Z4" r:id="rId89" display="https://twitter.com/londinia_ia/status/1191676695935406080"/>
    <hyperlink ref="Z5" r:id="rId90" display="https://twitter.com/centralchartsen/status/1191678684068892672"/>
    <hyperlink ref="Z6" r:id="rId91" display="https://twitter.com/thelanjampod/status/1191451480659767298"/>
    <hyperlink ref="Z7" r:id="rId92" display="https://twitter.com/sastaghafoora/status/1191812692685639680"/>
    <hyperlink ref="Z8" r:id="rId93" display="https://twitter.com/sastaghafoora/status/1191812692685639680"/>
    <hyperlink ref="Z9" r:id="rId94" display="https://twitter.com/sogitec/status/1192371772349394944"/>
    <hyperlink ref="Z10" r:id="rId95" display="https://twitter.com/brunoastro/status/1192408411410980864"/>
    <hyperlink ref="Z11" r:id="rId96" display="https://twitter.com/phantom_rafale/status/1192408684099276800"/>
    <hyperlink ref="Z12" r:id="rId97" display="https://twitter.com/bhatiavbkb/status/1192413899661824000"/>
    <hyperlink ref="Z13" r:id="rId98" display="https://twitter.com/charlesprats/status/1192415606299136000"/>
    <hyperlink ref="Z14" r:id="rId99" display="https://twitter.com/charlesprats/status/1192415673416396800"/>
    <hyperlink ref="Z15" r:id="rId100" display="https://twitter.com/vincentmattei/status/1192422350911881216"/>
    <hyperlink ref="Z16" r:id="rId101" display="https://twitter.com/flightdreamz/status/1192422870124810240"/>
    <hyperlink ref="Z17" r:id="rId102" display="https://twitter.com/jeantonnerot/status/1192437240653172736"/>
    <hyperlink ref="Z18" r:id="rId103" display="https://twitter.com/cocarde15/status/1192438738619707398"/>
    <hyperlink ref="Z19" r:id="rId104" display="https://twitter.com/marianamaurel/status/1192460353235501056"/>
    <hyperlink ref="Z20" r:id="rId105" display="https://twitter.com/cfecgc_a_dds/status/1192464393365344256"/>
    <hyperlink ref="Z21" r:id="rId106" display="https://twitter.com/julienwzk/status/1192506438897278976"/>
    <hyperlink ref="Z22" r:id="rId107" display="https://twitter.com/sebastnoel/status/1192509505222971393"/>
    <hyperlink ref="Z23" r:id="rId108" display="https://twitter.com/clavierwrkspace/status/1192527114140110849"/>
    <hyperlink ref="Z24" r:id="rId109" display="https://twitter.com/itsme_leclerc/status/1192527224437694464"/>
    <hyperlink ref="Z25" r:id="rId110" display="https://twitter.com/alexandreschw88/status/1192527463240388609"/>
    <hyperlink ref="Z26" r:id="rId111" display="https://twitter.com/fanaaviationmag/status/1192542978197393408"/>
    <hyperlink ref="Z27" r:id="rId112" display="https://twitter.com/f1mij/status/1192543717435092995"/>
    <hyperlink ref="Z28" r:id="rId113" display="https://twitter.com/gifasofficiel/status/1192544732561444864"/>
    <hyperlink ref="Z29" r:id="rId114" display="https://twitter.com/thalassa2008/status/1192545306359083024"/>
    <hyperlink ref="Z30" r:id="rId115" display="https://twitter.com/marine_binet/status/1192596586402140160"/>
    <hyperlink ref="Z31" r:id="rId116" display="https://twitter.com/hernanfavier/status/1192665027884572672"/>
    <hyperlink ref="Z32" r:id="rId117" display="https://twitter.com/cochesebastien/status/1192691905429200896"/>
    <hyperlink ref="Z33" r:id="rId118" display="https://twitter.com/asianskygroup/status/1192695683570118656"/>
    <hyperlink ref="Z34" r:id="rId119" display="https://twitter.com/lutessia_ia/status/1192712237833687040"/>
    <hyperlink ref="Z35" r:id="rId120" display="https://twitter.com/centralcharts/status/1192714135428972544"/>
    <hyperlink ref="Z36" r:id="rId121" display="https://twitter.com/murielledumas88/status/1192780826435637248"/>
    <hyperlink ref="Z37" r:id="rId122" display="https://twitter.com/vincedoumas/status/1192793673966243840"/>
    <hyperlink ref="Z38" r:id="rId123" display="https://twitter.com/romainhugault/status/878743408164077568"/>
    <hyperlink ref="Z39" r:id="rId124" display="https://twitter.com/khgcjgmzjdb1njg/status/1192985263925948416"/>
    <hyperlink ref="Z40" r:id="rId125" display="https://twitter.com/khgcjgmzjdb1njg/status/1192985263925948416"/>
    <hyperlink ref="Z41" r:id="rId126" display="https://twitter.com/stephane_fort/status/1193094532310687744"/>
    <hyperlink ref="Z42" r:id="rId127" display="https://twitter.com/stephane_fort/status/1193274383336386567"/>
    <hyperlink ref="Z43" r:id="rId128" display="https://twitter.com/stephane_fort/status/1193274383336386567"/>
    <hyperlink ref="Z44" r:id="rId129" display="https://twitter.com/stephane_fort/status/1193274383336386567"/>
    <hyperlink ref="Z45" r:id="rId130" display="https://twitter.com/delta_reflex/status/1193392841852178432"/>
    <hyperlink ref="Z46" r:id="rId131" display="https://twitter.com/delta_reflex/status/1193392841852178432"/>
    <hyperlink ref="Z47" r:id="rId132" display="https://twitter.com/planespotiscool/status/1193393250725515265"/>
    <hyperlink ref="Z48" r:id="rId133" display="https://twitter.com/planespotiscool/status/1193393250725515265"/>
    <hyperlink ref="Z49" r:id="rId134" display="https://twitter.com/planespotiscool/status/1193272479264972800"/>
    <hyperlink ref="Z50" r:id="rId135" display="https://twitter.com/planespotiscool/status/1193272479264972800"/>
    <hyperlink ref="Z51" r:id="rId136" display="https://twitter.com/planespotiscool/status/1193272479264972800"/>
    <hyperlink ref="Z52" r:id="rId137" display="https://twitter.com/planespotiscool/status/1193393250725515265"/>
    <hyperlink ref="Z53" r:id="rId138" display="https://twitter.com/hydra_66/status/1193470552046030848"/>
    <hyperlink ref="Z54" r:id="rId139" display="https://twitter.com/hydra_66/status/1193470552046030848"/>
    <hyperlink ref="Z55" r:id="rId140" display="https://twitter.com/hydra_66/status/1193470552046030848"/>
    <hyperlink ref="Z56" r:id="rId141" display="https://twitter.com/planesoflegend/status/1193270962676011008"/>
    <hyperlink ref="Z57" r:id="rId142" display="https://twitter.com/planesoflegend/status/1193270962676011008"/>
    <hyperlink ref="Z58" r:id="rId143" display="https://twitter.com/raymondbt76/status/1193487727058202624"/>
    <hyperlink ref="Z59" r:id="rId144" display="https://twitter.com/raymondbt76/status/1193487727058202624"/>
    <hyperlink ref="Z60" r:id="rId145" display="https://twitter.com/raymondbt76/status/1193487727058202624"/>
    <hyperlink ref="Z61" r:id="rId146" display="https://twitter.com/game_o_matic/status/1193540888745656321"/>
    <hyperlink ref="Z62" r:id="rId147" display="https://twitter.com/game_o_matic/status/1193540888745656321"/>
    <hyperlink ref="Z63" r:id="rId148" display="https://twitter.com/dassault_onair/status/1192408142765854720"/>
    <hyperlink ref="Z64" r:id="rId149" display="https://twitter.com/dassault_onair/status/1192411716837105665"/>
    <hyperlink ref="Z65" r:id="rId150" display="https://twitter.com/chapsdom/status/1193896814489079808"/>
    <hyperlink ref="Z66" r:id="rId151" display="https://twitter.com/thedailypioneer/status/1194513782858346497"/>
    <hyperlink ref="BB3" r:id="rId152" display="https://api.twitter.com/1.1/geo/id/d250d8ed0e20d4c2.json"/>
  </hyperlinks>
  <printOptions/>
  <pageMargins left="0.7" right="0.7" top="0.75" bottom="0.75" header="0.3" footer="0.3"/>
  <pageSetup horizontalDpi="600" verticalDpi="600" orientation="portrait" r:id="rId156"/>
  <legacyDrawing r:id="rId154"/>
  <tableParts>
    <tablePart r:id="rId1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1272</v>
      </c>
      <c r="B1" s="13" t="s">
        <v>1273</v>
      </c>
      <c r="C1" s="13" t="s">
        <v>1266</v>
      </c>
      <c r="D1" s="13" t="s">
        <v>1267</v>
      </c>
      <c r="E1" s="13" t="s">
        <v>1274</v>
      </c>
      <c r="F1" s="13" t="s">
        <v>144</v>
      </c>
      <c r="G1" s="13" t="s">
        <v>1275</v>
      </c>
      <c r="H1" s="13" t="s">
        <v>1276</v>
      </c>
      <c r="I1" s="13" t="s">
        <v>1277</v>
      </c>
      <c r="J1" s="13" t="s">
        <v>1278</v>
      </c>
      <c r="K1" s="13" t="s">
        <v>1279</v>
      </c>
      <c r="L1" s="13" t="s">
        <v>1280</v>
      </c>
    </row>
    <row r="2" spans="1:12" ht="15">
      <c r="A2" s="93" t="s">
        <v>988</v>
      </c>
      <c r="B2" s="93" t="s">
        <v>987</v>
      </c>
      <c r="C2" s="93">
        <v>29</v>
      </c>
      <c r="D2" s="133">
        <v>0.005675381771269047</v>
      </c>
      <c r="E2" s="133">
        <v>1.3555533397672888</v>
      </c>
      <c r="F2" s="93" t="s">
        <v>1268</v>
      </c>
      <c r="G2" s="93" t="b">
        <v>0</v>
      </c>
      <c r="H2" s="93" t="b">
        <v>0</v>
      </c>
      <c r="I2" s="93" t="b">
        <v>0</v>
      </c>
      <c r="J2" s="93" t="b">
        <v>0</v>
      </c>
      <c r="K2" s="93" t="b">
        <v>0</v>
      </c>
      <c r="L2" s="93" t="b">
        <v>0</v>
      </c>
    </row>
    <row r="3" spans="1:12" ht="15">
      <c r="A3" s="93" t="s">
        <v>993</v>
      </c>
      <c r="B3" s="93" t="s">
        <v>994</v>
      </c>
      <c r="C3" s="93">
        <v>29</v>
      </c>
      <c r="D3" s="133">
        <v>0.005675381771269047</v>
      </c>
      <c r="E3" s="133">
        <v>1.5848768694852233</v>
      </c>
      <c r="F3" s="93" t="s">
        <v>1268</v>
      </c>
      <c r="G3" s="93" t="b">
        <v>0</v>
      </c>
      <c r="H3" s="93" t="b">
        <v>0</v>
      </c>
      <c r="I3" s="93" t="b">
        <v>0</v>
      </c>
      <c r="J3" s="93" t="b">
        <v>0</v>
      </c>
      <c r="K3" s="93" t="b">
        <v>1</v>
      </c>
      <c r="L3" s="93" t="b">
        <v>0</v>
      </c>
    </row>
    <row r="4" spans="1:12" ht="15">
      <c r="A4" s="93" t="s">
        <v>989</v>
      </c>
      <c r="B4" s="93" t="s">
        <v>996</v>
      </c>
      <c r="C4" s="93">
        <v>17</v>
      </c>
      <c r="D4" s="133">
        <v>0.00671452035829388</v>
      </c>
      <c r="E4" s="133">
        <v>1.570153612664517</v>
      </c>
      <c r="F4" s="93" t="s">
        <v>1268</v>
      </c>
      <c r="G4" s="93" t="b">
        <v>0</v>
      </c>
      <c r="H4" s="93" t="b">
        <v>0</v>
      </c>
      <c r="I4" s="93" t="b">
        <v>0</v>
      </c>
      <c r="J4" s="93" t="b">
        <v>0</v>
      </c>
      <c r="K4" s="93" t="b">
        <v>0</v>
      </c>
      <c r="L4" s="93" t="b">
        <v>0</v>
      </c>
    </row>
    <row r="5" spans="1:12" ht="15">
      <c r="A5" s="93" t="s">
        <v>996</v>
      </c>
      <c r="B5" s="93" t="s">
        <v>1187</v>
      </c>
      <c r="C5" s="93">
        <v>17</v>
      </c>
      <c r="D5" s="133">
        <v>0.00671452035829388</v>
      </c>
      <c r="E5" s="133">
        <v>1.8168259460059055</v>
      </c>
      <c r="F5" s="93" t="s">
        <v>1268</v>
      </c>
      <c r="G5" s="93" t="b">
        <v>0</v>
      </c>
      <c r="H5" s="93" t="b">
        <v>0</v>
      </c>
      <c r="I5" s="93" t="b">
        <v>0</v>
      </c>
      <c r="J5" s="93" t="b">
        <v>0</v>
      </c>
      <c r="K5" s="93" t="b">
        <v>0</v>
      </c>
      <c r="L5" s="93" t="b">
        <v>0</v>
      </c>
    </row>
    <row r="6" spans="1:12" ht="15">
      <c r="A6" s="93" t="s">
        <v>1187</v>
      </c>
      <c r="B6" s="93" t="s">
        <v>1188</v>
      </c>
      <c r="C6" s="93">
        <v>17</v>
      </c>
      <c r="D6" s="133">
        <v>0.00671452035829388</v>
      </c>
      <c r="E6" s="133">
        <v>1.8168259460059055</v>
      </c>
      <c r="F6" s="93" t="s">
        <v>1268</v>
      </c>
      <c r="G6" s="93" t="b">
        <v>0</v>
      </c>
      <c r="H6" s="93" t="b">
        <v>0</v>
      </c>
      <c r="I6" s="93" t="b">
        <v>0</v>
      </c>
      <c r="J6" s="93" t="b">
        <v>0</v>
      </c>
      <c r="K6" s="93" t="b">
        <v>0</v>
      </c>
      <c r="L6" s="93" t="b">
        <v>0</v>
      </c>
    </row>
    <row r="7" spans="1:12" ht="15">
      <c r="A7" s="93" t="s">
        <v>1188</v>
      </c>
      <c r="B7" s="93" t="s">
        <v>1189</v>
      </c>
      <c r="C7" s="93">
        <v>17</v>
      </c>
      <c r="D7" s="133">
        <v>0.00671452035829388</v>
      </c>
      <c r="E7" s="133">
        <v>1.8168259460059055</v>
      </c>
      <c r="F7" s="93" t="s">
        <v>1268</v>
      </c>
      <c r="G7" s="93" t="b">
        <v>0</v>
      </c>
      <c r="H7" s="93" t="b">
        <v>0</v>
      </c>
      <c r="I7" s="93" t="b">
        <v>0</v>
      </c>
      <c r="J7" s="93" t="b">
        <v>0</v>
      </c>
      <c r="K7" s="93" t="b">
        <v>0</v>
      </c>
      <c r="L7" s="93" t="b">
        <v>0</v>
      </c>
    </row>
    <row r="8" spans="1:12" ht="15">
      <c r="A8" s="93" t="s">
        <v>1189</v>
      </c>
      <c r="B8" s="93" t="s">
        <v>1190</v>
      </c>
      <c r="C8" s="93">
        <v>17</v>
      </c>
      <c r="D8" s="133">
        <v>0.00671452035829388</v>
      </c>
      <c r="E8" s="133">
        <v>1.8168259460059055</v>
      </c>
      <c r="F8" s="93" t="s">
        <v>1268</v>
      </c>
      <c r="G8" s="93" t="b">
        <v>0</v>
      </c>
      <c r="H8" s="93" t="b">
        <v>0</v>
      </c>
      <c r="I8" s="93" t="b">
        <v>0</v>
      </c>
      <c r="J8" s="93" t="b">
        <v>0</v>
      </c>
      <c r="K8" s="93" t="b">
        <v>0</v>
      </c>
      <c r="L8" s="93" t="b">
        <v>0</v>
      </c>
    </row>
    <row r="9" spans="1:12" ht="15">
      <c r="A9" s="93" t="s">
        <v>1190</v>
      </c>
      <c r="B9" s="93" t="s">
        <v>955</v>
      </c>
      <c r="C9" s="93">
        <v>17</v>
      </c>
      <c r="D9" s="133">
        <v>0.00671452035829388</v>
      </c>
      <c r="E9" s="133">
        <v>1.8168259460059055</v>
      </c>
      <c r="F9" s="93" t="s">
        <v>1268</v>
      </c>
      <c r="G9" s="93" t="b">
        <v>0</v>
      </c>
      <c r="H9" s="93" t="b">
        <v>0</v>
      </c>
      <c r="I9" s="93" t="b">
        <v>0</v>
      </c>
      <c r="J9" s="93" t="b">
        <v>0</v>
      </c>
      <c r="K9" s="93" t="b">
        <v>0</v>
      </c>
      <c r="L9" s="93" t="b">
        <v>0</v>
      </c>
    </row>
    <row r="10" spans="1:12" ht="15">
      <c r="A10" s="93" t="s">
        <v>955</v>
      </c>
      <c r="B10" s="93" t="s">
        <v>1191</v>
      </c>
      <c r="C10" s="93">
        <v>17</v>
      </c>
      <c r="D10" s="133">
        <v>0.00671452035829388</v>
      </c>
      <c r="E10" s="133">
        <v>1.8168259460059055</v>
      </c>
      <c r="F10" s="93" t="s">
        <v>1268</v>
      </c>
      <c r="G10" s="93" t="b">
        <v>0</v>
      </c>
      <c r="H10" s="93" t="b">
        <v>0</v>
      </c>
      <c r="I10" s="93" t="b">
        <v>0</v>
      </c>
      <c r="J10" s="93" t="b">
        <v>0</v>
      </c>
      <c r="K10" s="93" t="b">
        <v>0</v>
      </c>
      <c r="L10" s="93" t="b">
        <v>0</v>
      </c>
    </row>
    <row r="11" spans="1:12" ht="15">
      <c r="A11" s="93" t="s">
        <v>1191</v>
      </c>
      <c r="B11" s="93" t="s">
        <v>1192</v>
      </c>
      <c r="C11" s="93">
        <v>17</v>
      </c>
      <c r="D11" s="133">
        <v>0.00671452035829388</v>
      </c>
      <c r="E11" s="133">
        <v>1.8168259460059055</v>
      </c>
      <c r="F11" s="93" t="s">
        <v>1268</v>
      </c>
      <c r="G11" s="93" t="b">
        <v>0</v>
      </c>
      <c r="H11" s="93" t="b">
        <v>0</v>
      </c>
      <c r="I11" s="93" t="b">
        <v>0</v>
      </c>
      <c r="J11" s="93" t="b">
        <v>0</v>
      </c>
      <c r="K11" s="93" t="b">
        <v>0</v>
      </c>
      <c r="L11" s="93" t="b">
        <v>0</v>
      </c>
    </row>
    <row r="12" spans="1:12" ht="15">
      <c r="A12" s="93" t="s">
        <v>1192</v>
      </c>
      <c r="B12" s="93" t="s">
        <v>990</v>
      </c>
      <c r="C12" s="93">
        <v>17</v>
      </c>
      <c r="D12" s="133">
        <v>0.00671452035829388</v>
      </c>
      <c r="E12" s="133">
        <v>1.5848768694852233</v>
      </c>
      <c r="F12" s="93" t="s">
        <v>1268</v>
      </c>
      <c r="G12" s="93" t="b">
        <v>0</v>
      </c>
      <c r="H12" s="93" t="b">
        <v>0</v>
      </c>
      <c r="I12" s="93" t="b">
        <v>0</v>
      </c>
      <c r="J12" s="93" t="b">
        <v>0</v>
      </c>
      <c r="K12" s="93" t="b">
        <v>0</v>
      </c>
      <c r="L12" s="93" t="b">
        <v>0</v>
      </c>
    </row>
    <row r="13" spans="1:12" ht="15">
      <c r="A13" s="93" t="s">
        <v>990</v>
      </c>
      <c r="B13" s="93" t="s">
        <v>1193</v>
      </c>
      <c r="C13" s="93">
        <v>17</v>
      </c>
      <c r="D13" s="133">
        <v>0.00671452035829388</v>
      </c>
      <c r="E13" s="133">
        <v>1.5848768694852233</v>
      </c>
      <c r="F13" s="93" t="s">
        <v>1268</v>
      </c>
      <c r="G13" s="93" t="b">
        <v>0</v>
      </c>
      <c r="H13" s="93" t="b">
        <v>0</v>
      </c>
      <c r="I13" s="93" t="b">
        <v>0</v>
      </c>
      <c r="J13" s="93" t="b">
        <v>0</v>
      </c>
      <c r="K13" s="93" t="b">
        <v>0</v>
      </c>
      <c r="L13" s="93" t="b">
        <v>0</v>
      </c>
    </row>
    <row r="14" spans="1:12" ht="15">
      <c r="A14" s="93" t="s">
        <v>1193</v>
      </c>
      <c r="B14" s="93" t="s">
        <v>1194</v>
      </c>
      <c r="C14" s="93">
        <v>17</v>
      </c>
      <c r="D14" s="133">
        <v>0.00671452035829388</v>
      </c>
      <c r="E14" s="133">
        <v>1.8168259460059055</v>
      </c>
      <c r="F14" s="93" t="s">
        <v>1268</v>
      </c>
      <c r="G14" s="93" t="b">
        <v>0</v>
      </c>
      <c r="H14" s="93" t="b">
        <v>0</v>
      </c>
      <c r="I14" s="93" t="b">
        <v>0</v>
      </c>
      <c r="J14" s="93" t="b">
        <v>0</v>
      </c>
      <c r="K14" s="93" t="b">
        <v>0</v>
      </c>
      <c r="L14" s="93" t="b">
        <v>0</v>
      </c>
    </row>
    <row r="15" spans="1:12" ht="15">
      <c r="A15" s="93" t="s">
        <v>1194</v>
      </c>
      <c r="B15" s="93" t="s">
        <v>1195</v>
      </c>
      <c r="C15" s="93">
        <v>17</v>
      </c>
      <c r="D15" s="133">
        <v>0.00671452035829388</v>
      </c>
      <c r="E15" s="133">
        <v>1.8168259460059055</v>
      </c>
      <c r="F15" s="93" t="s">
        <v>1268</v>
      </c>
      <c r="G15" s="93" t="b">
        <v>0</v>
      </c>
      <c r="H15" s="93" t="b">
        <v>0</v>
      </c>
      <c r="I15" s="93" t="b">
        <v>0</v>
      </c>
      <c r="J15" s="93" t="b">
        <v>0</v>
      </c>
      <c r="K15" s="93" t="b">
        <v>0</v>
      </c>
      <c r="L15" s="93" t="b">
        <v>0</v>
      </c>
    </row>
    <row r="16" spans="1:12" ht="15">
      <c r="A16" s="93" t="s">
        <v>1195</v>
      </c>
      <c r="B16" s="93" t="s">
        <v>988</v>
      </c>
      <c r="C16" s="93">
        <v>17</v>
      </c>
      <c r="D16" s="133">
        <v>0.00671452035829388</v>
      </c>
      <c r="E16" s="133">
        <v>1.5559131735499068</v>
      </c>
      <c r="F16" s="93" t="s">
        <v>1268</v>
      </c>
      <c r="G16" s="93" t="b">
        <v>0</v>
      </c>
      <c r="H16" s="93" t="b">
        <v>0</v>
      </c>
      <c r="I16" s="93" t="b">
        <v>0</v>
      </c>
      <c r="J16" s="93" t="b">
        <v>0</v>
      </c>
      <c r="K16" s="93" t="b">
        <v>0</v>
      </c>
      <c r="L16" s="93" t="b">
        <v>0</v>
      </c>
    </row>
    <row r="17" spans="1:12" ht="15">
      <c r="A17" s="93" t="s">
        <v>987</v>
      </c>
      <c r="B17" s="93" t="s">
        <v>1196</v>
      </c>
      <c r="C17" s="93">
        <v>17</v>
      </c>
      <c r="D17" s="133">
        <v>0.00671452035829388</v>
      </c>
      <c r="E17" s="133">
        <v>1.403822190897992</v>
      </c>
      <c r="F17" s="93" t="s">
        <v>1268</v>
      </c>
      <c r="G17" s="93" t="b">
        <v>0</v>
      </c>
      <c r="H17" s="93" t="b">
        <v>0</v>
      </c>
      <c r="I17" s="93" t="b">
        <v>0</v>
      </c>
      <c r="J17" s="93" t="b">
        <v>0</v>
      </c>
      <c r="K17" s="93" t="b">
        <v>0</v>
      </c>
      <c r="L17" s="93" t="b">
        <v>0</v>
      </c>
    </row>
    <row r="18" spans="1:12" ht="15">
      <c r="A18" s="93" t="s">
        <v>1196</v>
      </c>
      <c r="B18" s="93" t="s">
        <v>992</v>
      </c>
      <c r="C18" s="93">
        <v>17</v>
      </c>
      <c r="D18" s="133">
        <v>0.00671452035829388</v>
      </c>
      <c r="E18" s="133">
        <v>1.5848768694852233</v>
      </c>
      <c r="F18" s="93" t="s">
        <v>1268</v>
      </c>
      <c r="G18" s="93" t="b">
        <v>0</v>
      </c>
      <c r="H18" s="93" t="b">
        <v>0</v>
      </c>
      <c r="I18" s="93" t="b">
        <v>0</v>
      </c>
      <c r="J18" s="93" t="b">
        <v>1</v>
      </c>
      <c r="K18" s="93" t="b">
        <v>0</v>
      </c>
      <c r="L18" s="93" t="b">
        <v>0</v>
      </c>
    </row>
    <row r="19" spans="1:12" ht="15">
      <c r="A19" s="93" t="s">
        <v>992</v>
      </c>
      <c r="B19" s="93" t="s">
        <v>993</v>
      </c>
      <c r="C19" s="93">
        <v>17</v>
      </c>
      <c r="D19" s="133">
        <v>0.00671452035829388</v>
      </c>
      <c r="E19" s="133">
        <v>1.3529277929645411</v>
      </c>
      <c r="F19" s="93" t="s">
        <v>1268</v>
      </c>
      <c r="G19" s="93" t="b">
        <v>1</v>
      </c>
      <c r="H19" s="93" t="b">
        <v>0</v>
      </c>
      <c r="I19" s="93" t="b">
        <v>0</v>
      </c>
      <c r="J19" s="93" t="b">
        <v>0</v>
      </c>
      <c r="K19" s="93" t="b">
        <v>0</v>
      </c>
      <c r="L19" s="93" t="b">
        <v>0</v>
      </c>
    </row>
    <row r="20" spans="1:12" ht="15">
      <c r="A20" s="93" t="s">
        <v>994</v>
      </c>
      <c r="B20" s="93" t="s">
        <v>1197</v>
      </c>
      <c r="C20" s="93">
        <v>17</v>
      </c>
      <c r="D20" s="133">
        <v>0.00671452035829388</v>
      </c>
      <c r="E20" s="133">
        <v>1.8168259460059055</v>
      </c>
      <c r="F20" s="93" t="s">
        <v>1268</v>
      </c>
      <c r="G20" s="93" t="b">
        <v>0</v>
      </c>
      <c r="H20" s="93" t="b">
        <v>1</v>
      </c>
      <c r="I20" s="93" t="b">
        <v>0</v>
      </c>
      <c r="J20" s="93" t="b">
        <v>0</v>
      </c>
      <c r="K20" s="93" t="b">
        <v>0</v>
      </c>
      <c r="L20" s="93" t="b">
        <v>0</v>
      </c>
    </row>
    <row r="21" spans="1:12" ht="15">
      <c r="A21" s="93" t="s">
        <v>1197</v>
      </c>
      <c r="B21" s="93" t="s">
        <v>1198</v>
      </c>
      <c r="C21" s="93">
        <v>17</v>
      </c>
      <c r="D21" s="133">
        <v>0.00671452035829388</v>
      </c>
      <c r="E21" s="133">
        <v>1.8168259460059055</v>
      </c>
      <c r="F21" s="93" t="s">
        <v>1268</v>
      </c>
      <c r="G21" s="93" t="b">
        <v>0</v>
      </c>
      <c r="H21" s="93" t="b">
        <v>0</v>
      </c>
      <c r="I21" s="93" t="b">
        <v>0</v>
      </c>
      <c r="J21" s="93" t="b">
        <v>0</v>
      </c>
      <c r="K21" s="93" t="b">
        <v>0</v>
      </c>
      <c r="L21" s="93" t="b">
        <v>0</v>
      </c>
    </row>
    <row r="22" spans="1:12" ht="15">
      <c r="A22" s="93" t="s">
        <v>1198</v>
      </c>
      <c r="B22" s="93" t="s">
        <v>1199</v>
      </c>
      <c r="C22" s="93">
        <v>17</v>
      </c>
      <c r="D22" s="133">
        <v>0.00671452035829388</v>
      </c>
      <c r="E22" s="133">
        <v>1.8168259460059055</v>
      </c>
      <c r="F22" s="93" t="s">
        <v>1268</v>
      </c>
      <c r="G22" s="93" t="b">
        <v>0</v>
      </c>
      <c r="H22" s="93" t="b">
        <v>0</v>
      </c>
      <c r="I22" s="93" t="b">
        <v>0</v>
      </c>
      <c r="J22" s="93" t="b">
        <v>0</v>
      </c>
      <c r="K22" s="93" t="b">
        <v>0</v>
      </c>
      <c r="L22" s="93" t="b">
        <v>0</v>
      </c>
    </row>
    <row r="23" spans="1:12" ht="15">
      <c r="A23" s="93" t="s">
        <v>1200</v>
      </c>
      <c r="B23" s="93" t="s">
        <v>1201</v>
      </c>
      <c r="C23" s="93">
        <v>13</v>
      </c>
      <c r="D23" s="133">
        <v>0.006435812251187114</v>
      </c>
      <c r="E23" s="133">
        <v>1.9333315150773427</v>
      </c>
      <c r="F23" s="93" t="s">
        <v>1268</v>
      </c>
      <c r="G23" s="93" t="b">
        <v>0</v>
      </c>
      <c r="H23" s="93" t="b">
        <v>0</v>
      </c>
      <c r="I23" s="93" t="b">
        <v>0</v>
      </c>
      <c r="J23" s="93" t="b">
        <v>0</v>
      </c>
      <c r="K23" s="93" t="b">
        <v>0</v>
      </c>
      <c r="L23" s="93" t="b">
        <v>0</v>
      </c>
    </row>
    <row r="24" spans="1:12" ht="15">
      <c r="A24" s="93" t="s">
        <v>1202</v>
      </c>
      <c r="B24" s="93" t="s">
        <v>989</v>
      </c>
      <c r="C24" s="93">
        <v>12</v>
      </c>
      <c r="D24" s="133">
        <v>0.006299121999802978</v>
      </c>
      <c r="E24" s="133">
        <v>1.9333315150773427</v>
      </c>
      <c r="F24" s="93" t="s">
        <v>1268</v>
      </c>
      <c r="G24" s="93" t="b">
        <v>0</v>
      </c>
      <c r="H24" s="93" t="b">
        <v>0</v>
      </c>
      <c r="I24" s="93" t="b">
        <v>0</v>
      </c>
      <c r="J24" s="93" t="b">
        <v>0</v>
      </c>
      <c r="K24" s="93" t="b">
        <v>0</v>
      </c>
      <c r="L24" s="93" t="b">
        <v>0</v>
      </c>
    </row>
    <row r="25" spans="1:12" ht="15">
      <c r="A25" s="93" t="s">
        <v>989</v>
      </c>
      <c r="B25" s="93" t="s">
        <v>995</v>
      </c>
      <c r="C25" s="93">
        <v>12</v>
      </c>
      <c r="D25" s="133">
        <v>0.006299121999802978</v>
      </c>
      <c r="E25" s="133">
        <v>1.2513948500401042</v>
      </c>
      <c r="F25" s="93" t="s">
        <v>1268</v>
      </c>
      <c r="G25" s="93" t="b">
        <v>0</v>
      </c>
      <c r="H25" s="93" t="b">
        <v>0</v>
      </c>
      <c r="I25" s="93" t="b">
        <v>0</v>
      </c>
      <c r="J25" s="93" t="b">
        <v>0</v>
      </c>
      <c r="K25" s="93" t="b">
        <v>0</v>
      </c>
      <c r="L25" s="93" t="b">
        <v>0</v>
      </c>
    </row>
    <row r="26" spans="1:12" ht="15">
      <c r="A26" s="93" t="s">
        <v>995</v>
      </c>
      <c r="B26" s="93" t="s">
        <v>1203</v>
      </c>
      <c r="C26" s="93">
        <v>12</v>
      </c>
      <c r="D26" s="133">
        <v>0.006299121999802978</v>
      </c>
      <c r="E26" s="133">
        <v>1.649334858712142</v>
      </c>
      <c r="F26" s="93" t="s">
        <v>1268</v>
      </c>
      <c r="G26" s="93" t="b">
        <v>0</v>
      </c>
      <c r="H26" s="93" t="b">
        <v>0</v>
      </c>
      <c r="I26" s="93" t="b">
        <v>0</v>
      </c>
      <c r="J26" s="93" t="b">
        <v>0</v>
      </c>
      <c r="K26" s="93" t="b">
        <v>0</v>
      </c>
      <c r="L26" s="93" t="b">
        <v>0</v>
      </c>
    </row>
    <row r="27" spans="1:12" ht="15">
      <c r="A27" s="93" t="s">
        <v>1203</v>
      </c>
      <c r="B27" s="93" t="s">
        <v>1204</v>
      </c>
      <c r="C27" s="93">
        <v>12</v>
      </c>
      <c r="D27" s="133">
        <v>0.006299121999802978</v>
      </c>
      <c r="E27" s="133">
        <v>1.9680936213365545</v>
      </c>
      <c r="F27" s="93" t="s">
        <v>1268</v>
      </c>
      <c r="G27" s="93" t="b">
        <v>0</v>
      </c>
      <c r="H27" s="93" t="b">
        <v>0</v>
      </c>
      <c r="I27" s="93" t="b">
        <v>0</v>
      </c>
      <c r="J27" s="93" t="b">
        <v>0</v>
      </c>
      <c r="K27" s="93" t="b">
        <v>0</v>
      </c>
      <c r="L27" s="93" t="b">
        <v>0</v>
      </c>
    </row>
    <row r="28" spans="1:12" ht="15">
      <c r="A28" s="93" t="s">
        <v>1204</v>
      </c>
      <c r="B28" s="93" t="s">
        <v>1205</v>
      </c>
      <c r="C28" s="93">
        <v>12</v>
      </c>
      <c r="D28" s="133">
        <v>0.006299121999802978</v>
      </c>
      <c r="E28" s="133">
        <v>1.9680936213365545</v>
      </c>
      <c r="F28" s="93" t="s">
        <v>1268</v>
      </c>
      <c r="G28" s="93" t="b">
        <v>0</v>
      </c>
      <c r="H28" s="93" t="b">
        <v>0</v>
      </c>
      <c r="I28" s="93" t="b">
        <v>0</v>
      </c>
      <c r="J28" s="93" t="b">
        <v>0</v>
      </c>
      <c r="K28" s="93" t="b">
        <v>0</v>
      </c>
      <c r="L28" s="93" t="b">
        <v>0</v>
      </c>
    </row>
    <row r="29" spans="1:12" ht="15">
      <c r="A29" s="93" t="s">
        <v>1205</v>
      </c>
      <c r="B29" s="93" t="s">
        <v>986</v>
      </c>
      <c r="C29" s="93">
        <v>12</v>
      </c>
      <c r="D29" s="133">
        <v>0.006299121999802978</v>
      </c>
      <c r="E29" s="133">
        <v>1.3229989977833905</v>
      </c>
      <c r="F29" s="93" t="s">
        <v>1268</v>
      </c>
      <c r="G29" s="93" t="b">
        <v>0</v>
      </c>
      <c r="H29" s="93" t="b">
        <v>0</v>
      </c>
      <c r="I29" s="93" t="b">
        <v>0</v>
      </c>
      <c r="J29" s="93" t="b">
        <v>0</v>
      </c>
      <c r="K29" s="93" t="b">
        <v>0</v>
      </c>
      <c r="L29" s="93" t="b">
        <v>0</v>
      </c>
    </row>
    <row r="30" spans="1:12" ht="15">
      <c r="A30" s="93" t="s">
        <v>986</v>
      </c>
      <c r="B30" s="93" t="s">
        <v>1206</v>
      </c>
      <c r="C30" s="93">
        <v>12</v>
      </c>
      <c r="D30" s="133">
        <v>0.006299121999802978</v>
      </c>
      <c r="E30" s="133">
        <v>1.3229989977833905</v>
      </c>
      <c r="F30" s="93" t="s">
        <v>1268</v>
      </c>
      <c r="G30" s="93" t="b">
        <v>0</v>
      </c>
      <c r="H30" s="93" t="b">
        <v>0</v>
      </c>
      <c r="I30" s="93" t="b">
        <v>0</v>
      </c>
      <c r="J30" s="93" t="b">
        <v>0</v>
      </c>
      <c r="K30" s="93" t="b">
        <v>0</v>
      </c>
      <c r="L30" s="93" t="b">
        <v>0</v>
      </c>
    </row>
    <row r="31" spans="1:12" ht="15">
      <c r="A31" s="93" t="s">
        <v>1206</v>
      </c>
      <c r="B31" s="93" t="s">
        <v>1207</v>
      </c>
      <c r="C31" s="93">
        <v>12</v>
      </c>
      <c r="D31" s="133">
        <v>0.006299121999802978</v>
      </c>
      <c r="E31" s="133">
        <v>1.9680936213365545</v>
      </c>
      <c r="F31" s="93" t="s">
        <v>1268</v>
      </c>
      <c r="G31" s="93" t="b">
        <v>0</v>
      </c>
      <c r="H31" s="93" t="b">
        <v>0</v>
      </c>
      <c r="I31" s="93" t="b">
        <v>0</v>
      </c>
      <c r="J31" s="93" t="b">
        <v>0</v>
      </c>
      <c r="K31" s="93" t="b">
        <v>0</v>
      </c>
      <c r="L31" s="93" t="b">
        <v>0</v>
      </c>
    </row>
    <row r="32" spans="1:12" ht="15">
      <c r="A32" s="93" t="s">
        <v>1207</v>
      </c>
      <c r="B32" s="93" t="s">
        <v>1208</v>
      </c>
      <c r="C32" s="93">
        <v>12</v>
      </c>
      <c r="D32" s="133">
        <v>0.006299121999802978</v>
      </c>
      <c r="E32" s="133">
        <v>1.9680936213365545</v>
      </c>
      <c r="F32" s="93" t="s">
        <v>1268</v>
      </c>
      <c r="G32" s="93" t="b">
        <v>0</v>
      </c>
      <c r="H32" s="93" t="b">
        <v>0</v>
      </c>
      <c r="I32" s="93" t="b">
        <v>0</v>
      </c>
      <c r="J32" s="93" t="b">
        <v>0</v>
      </c>
      <c r="K32" s="93" t="b">
        <v>0</v>
      </c>
      <c r="L32" s="93" t="b">
        <v>0</v>
      </c>
    </row>
    <row r="33" spans="1:12" ht="15">
      <c r="A33" s="93" t="s">
        <v>1208</v>
      </c>
      <c r="B33" s="93" t="s">
        <v>1209</v>
      </c>
      <c r="C33" s="93">
        <v>12</v>
      </c>
      <c r="D33" s="133">
        <v>0.006299121999802978</v>
      </c>
      <c r="E33" s="133">
        <v>1.9680936213365545</v>
      </c>
      <c r="F33" s="93" t="s">
        <v>1268</v>
      </c>
      <c r="G33" s="93" t="b">
        <v>0</v>
      </c>
      <c r="H33" s="93" t="b">
        <v>0</v>
      </c>
      <c r="I33" s="93" t="b">
        <v>0</v>
      </c>
      <c r="J33" s="93" t="b">
        <v>0</v>
      </c>
      <c r="K33" s="93" t="b">
        <v>0</v>
      </c>
      <c r="L33" s="93" t="b">
        <v>0</v>
      </c>
    </row>
    <row r="34" spans="1:12" ht="15">
      <c r="A34" s="93" t="s">
        <v>1209</v>
      </c>
      <c r="B34" s="93" t="s">
        <v>1210</v>
      </c>
      <c r="C34" s="93">
        <v>12</v>
      </c>
      <c r="D34" s="133">
        <v>0.006299121999802978</v>
      </c>
      <c r="E34" s="133">
        <v>1.9680936213365545</v>
      </c>
      <c r="F34" s="93" t="s">
        <v>1268</v>
      </c>
      <c r="G34" s="93" t="b">
        <v>0</v>
      </c>
      <c r="H34" s="93" t="b">
        <v>0</v>
      </c>
      <c r="I34" s="93" t="b">
        <v>0</v>
      </c>
      <c r="J34" s="93" t="b">
        <v>0</v>
      </c>
      <c r="K34" s="93" t="b">
        <v>0</v>
      </c>
      <c r="L34" s="93" t="b">
        <v>0</v>
      </c>
    </row>
    <row r="35" spans="1:12" ht="15">
      <c r="A35" s="93" t="s">
        <v>1210</v>
      </c>
      <c r="B35" s="93" t="s">
        <v>986</v>
      </c>
      <c r="C35" s="93">
        <v>12</v>
      </c>
      <c r="D35" s="133">
        <v>0.006299121999802978</v>
      </c>
      <c r="E35" s="133">
        <v>1.3229989977833905</v>
      </c>
      <c r="F35" s="93" t="s">
        <v>1268</v>
      </c>
      <c r="G35" s="93" t="b">
        <v>0</v>
      </c>
      <c r="H35" s="93" t="b">
        <v>0</v>
      </c>
      <c r="I35" s="93" t="b">
        <v>0</v>
      </c>
      <c r="J35" s="93" t="b">
        <v>0</v>
      </c>
      <c r="K35" s="93" t="b">
        <v>0</v>
      </c>
      <c r="L35" s="93" t="b">
        <v>0</v>
      </c>
    </row>
    <row r="36" spans="1:12" ht="15">
      <c r="A36" s="93" t="s">
        <v>986</v>
      </c>
      <c r="B36" s="93" t="s">
        <v>990</v>
      </c>
      <c r="C36" s="93">
        <v>12</v>
      </c>
      <c r="D36" s="133">
        <v>0.006299121999802978</v>
      </c>
      <c r="E36" s="133">
        <v>0.9397822459320592</v>
      </c>
      <c r="F36" s="93" t="s">
        <v>1268</v>
      </c>
      <c r="G36" s="93" t="b">
        <v>0</v>
      </c>
      <c r="H36" s="93" t="b">
        <v>0</v>
      </c>
      <c r="I36" s="93" t="b">
        <v>0</v>
      </c>
      <c r="J36" s="93" t="b">
        <v>0</v>
      </c>
      <c r="K36" s="93" t="b">
        <v>0</v>
      </c>
      <c r="L36" s="93" t="b">
        <v>0</v>
      </c>
    </row>
    <row r="37" spans="1:12" ht="15">
      <c r="A37" s="93" t="s">
        <v>990</v>
      </c>
      <c r="B37" s="93" t="s">
        <v>1211</v>
      </c>
      <c r="C37" s="93">
        <v>12</v>
      </c>
      <c r="D37" s="133">
        <v>0.006299121999802978</v>
      </c>
      <c r="E37" s="133">
        <v>1.5848768694852233</v>
      </c>
      <c r="F37" s="93" t="s">
        <v>1268</v>
      </c>
      <c r="G37" s="93" t="b">
        <v>0</v>
      </c>
      <c r="H37" s="93" t="b">
        <v>0</v>
      </c>
      <c r="I37" s="93" t="b">
        <v>0</v>
      </c>
      <c r="J37" s="93" t="b">
        <v>0</v>
      </c>
      <c r="K37" s="93" t="b">
        <v>0</v>
      </c>
      <c r="L37" s="93" t="b">
        <v>0</v>
      </c>
    </row>
    <row r="38" spans="1:12" ht="15">
      <c r="A38" s="93" t="s">
        <v>1211</v>
      </c>
      <c r="B38" s="93" t="s">
        <v>1212</v>
      </c>
      <c r="C38" s="93">
        <v>12</v>
      </c>
      <c r="D38" s="133">
        <v>0.006299121999802978</v>
      </c>
      <c r="E38" s="133">
        <v>1.9680936213365545</v>
      </c>
      <c r="F38" s="93" t="s">
        <v>1268</v>
      </c>
      <c r="G38" s="93" t="b">
        <v>0</v>
      </c>
      <c r="H38" s="93" t="b">
        <v>0</v>
      </c>
      <c r="I38" s="93" t="b">
        <v>0</v>
      </c>
      <c r="J38" s="93" t="b">
        <v>0</v>
      </c>
      <c r="K38" s="93" t="b">
        <v>0</v>
      </c>
      <c r="L38" s="93" t="b">
        <v>0</v>
      </c>
    </row>
    <row r="39" spans="1:12" ht="15">
      <c r="A39" s="93" t="s">
        <v>1212</v>
      </c>
      <c r="B39" s="93" t="s">
        <v>995</v>
      </c>
      <c r="C39" s="93">
        <v>12</v>
      </c>
      <c r="D39" s="133">
        <v>0.006299121999802978</v>
      </c>
      <c r="E39" s="133">
        <v>1.649334858712142</v>
      </c>
      <c r="F39" s="93" t="s">
        <v>1268</v>
      </c>
      <c r="G39" s="93" t="b">
        <v>0</v>
      </c>
      <c r="H39" s="93" t="b">
        <v>0</v>
      </c>
      <c r="I39" s="93" t="b">
        <v>0</v>
      </c>
      <c r="J39" s="93" t="b">
        <v>0</v>
      </c>
      <c r="K39" s="93" t="b">
        <v>0</v>
      </c>
      <c r="L39" s="93" t="b">
        <v>0</v>
      </c>
    </row>
    <row r="40" spans="1:12" ht="15">
      <c r="A40" s="93" t="s">
        <v>995</v>
      </c>
      <c r="B40" s="93" t="s">
        <v>1213</v>
      </c>
      <c r="C40" s="93">
        <v>12</v>
      </c>
      <c r="D40" s="133">
        <v>0.006299121999802978</v>
      </c>
      <c r="E40" s="133">
        <v>1.649334858712142</v>
      </c>
      <c r="F40" s="93" t="s">
        <v>1268</v>
      </c>
      <c r="G40" s="93" t="b">
        <v>0</v>
      </c>
      <c r="H40" s="93" t="b">
        <v>0</v>
      </c>
      <c r="I40" s="93" t="b">
        <v>0</v>
      </c>
      <c r="J40" s="93" t="b">
        <v>0</v>
      </c>
      <c r="K40" s="93" t="b">
        <v>0</v>
      </c>
      <c r="L40" s="93" t="b">
        <v>0</v>
      </c>
    </row>
    <row r="41" spans="1:12" ht="15">
      <c r="A41" s="93" t="s">
        <v>1213</v>
      </c>
      <c r="B41" s="93" t="s">
        <v>986</v>
      </c>
      <c r="C41" s="93">
        <v>12</v>
      </c>
      <c r="D41" s="133">
        <v>0.006299121999802978</v>
      </c>
      <c r="E41" s="133">
        <v>1.3229989977833905</v>
      </c>
      <c r="F41" s="93" t="s">
        <v>1268</v>
      </c>
      <c r="G41" s="93" t="b">
        <v>0</v>
      </c>
      <c r="H41" s="93" t="b">
        <v>0</v>
      </c>
      <c r="I41" s="93" t="b">
        <v>0</v>
      </c>
      <c r="J41" s="93" t="b">
        <v>0</v>
      </c>
      <c r="K41" s="93" t="b">
        <v>0</v>
      </c>
      <c r="L41" s="93" t="b">
        <v>0</v>
      </c>
    </row>
    <row r="42" spans="1:12" ht="15">
      <c r="A42" s="93" t="s">
        <v>986</v>
      </c>
      <c r="B42" s="93" t="s">
        <v>1214</v>
      </c>
      <c r="C42" s="93">
        <v>12</v>
      </c>
      <c r="D42" s="133">
        <v>0.006299121999802978</v>
      </c>
      <c r="E42" s="133">
        <v>1.3229989977833905</v>
      </c>
      <c r="F42" s="93" t="s">
        <v>1268</v>
      </c>
      <c r="G42" s="93" t="b">
        <v>0</v>
      </c>
      <c r="H42" s="93" t="b">
        <v>0</v>
      </c>
      <c r="I42" s="93" t="b">
        <v>0</v>
      </c>
      <c r="J42" s="93" t="b">
        <v>0</v>
      </c>
      <c r="K42" s="93" t="b">
        <v>0</v>
      </c>
      <c r="L42" s="93" t="b">
        <v>0</v>
      </c>
    </row>
    <row r="43" spans="1:12" ht="15">
      <c r="A43" s="93" t="s">
        <v>1214</v>
      </c>
      <c r="B43" s="93" t="s">
        <v>988</v>
      </c>
      <c r="C43" s="93">
        <v>12</v>
      </c>
      <c r="D43" s="133">
        <v>0.006299121999802978</v>
      </c>
      <c r="E43" s="133">
        <v>1.5559131735499068</v>
      </c>
      <c r="F43" s="93" t="s">
        <v>1268</v>
      </c>
      <c r="G43" s="93" t="b">
        <v>0</v>
      </c>
      <c r="H43" s="93" t="b">
        <v>0</v>
      </c>
      <c r="I43" s="93" t="b">
        <v>0</v>
      </c>
      <c r="J43" s="93" t="b">
        <v>0</v>
      </c>
      <c r="K43" s="93" t="b">
        <v>0</v>
      </c>
      <c r="L43" s="93" t="b">
        <v>0</v>
      </c>
    </row>
    <row r="44" spans="1:12" ht="15">
      <c r="A44" s="93" t="s">
        <v>987</v>
      </c>
      <c r="B44" s="93" t="s">
        <v>992</v>
      </c>
      <c r="C44" s="93">
        <v>12</v>
      </c>
      <c r="D44" s="133">
        <v>0.006299121999802978</v>
      </c>
      <c r="E44" s="133">
        <v>1.0206054390466608</v>
      </c>
      <c r="F44" s="93" t="s">
        <v>1268</v>
      </c>
      <c r="G44" s="93" t="b">
        <v>0</v>
      </c>
      <c r="H44" s="93" t="b">
        <v>0</v>
      </c>
      <c r="I44" s="93" t="b">
        <v>0</v>
      </c>
      <c r="J44" s="93" t="b">
        <v>1</v>
      </c>
      <c r="K44" s="93" t="b">
        <v>0</v>
      </c>
      <c r="L44" s="93" t="b">
        <v>0</v>
      </c>
    </row>
    <row r="45" spans="1:12" ht="15">
      <c r="A45" s="93" t="s">
        <v>992</v>
      </c>
      <c r="B45" s="93" t="s">
        <v>1215</v>
      </c>
      <c r="C45" s="93">
        <v>12</v>
      </c>
      <c r="D45" s="133">
        <v>0.006299121999802978</v>
      </c>
      <c r="E45" s="133">
        <v>1.5848768694852233</v>
      </c>
      <c r="F45" s="93" t="s">
        <v>1268</v>
      </c>
      <c r="G45" s="93" t="b">
        <v>1</v>
      </c>
      <c r="H45" s="93" t="b">
        <v>0</v>
      </c>
      <c r="I45" s="93" t="b">
        <v>0</v>
      </c>
      <c r="J45" s="93" t="b">
        <v>0</v>
      </c>
      <c r="K45" s="93" t="b">
        <v>0</v>
      </c>
      <c r="L45" s="93" t="b">
        <v>0</v>
      </c>
    </row>
    <row r="46" spans="1:12" ht="15">
      <c r="A46" s="93" t="s">
        <v>1215</v>
      </c>
      <c r="B46" s="93" t="s">
        <v>986</v>
      </c>
      <c r="C46" s="93">
        <v>12</v>
      </c>
      <c r="D46" s="133">
        <v>0.006299121999802978</v>
      </c>
      <c r="E46" s="133">
        <v>1.3229989977833905</v>
      </c>
      <c r="F46" s="93" t="s">
        <v>1268</v>
      </c>
      <c r="G46" s="93" t="b">
        <v>0</v>
      </c>
      <c r="H46" s="93" t="b">
        <v>0</v>
      </c>
      <c r="I46" s="93" t="b">
        <v>0</v>
      </c>
      <c r="J46" s="93" t="b">
        <v>0</v>
      </c>
      <c r="K46" s="93" t="b">
        <v>0</v>
      </c>
      <c r="L46" s="93" t="b">
        <v>0</v>
      </c>
    </row>
    <row r="47" spans="1:12" ht="15">
      <c r="A47" s="93" t="s">
        <v>986</v>
      </c>
      <c r="B47" s="93" t="s">
        <v>1216</v>
      </c>
      <c r="C47" s="93">
        <v>12</v>
      </c>
      <c r="D47" s="133">
        <v>0.006299121999802978</v>
      </c>
      <c r="E47" s="133">
        <v>1.3229989977833905</v>
      </c>
      <c r="F47" s="93" t="s">
        <v>1268</v>
      </c>
      <c r="G47" s="93" t="b">
        <v>0</v>
      </c>
      <c r="H47" s="93" t="b">
        <v>0</v>
      </c>
      <c r="I47" s="93" t="b">
        <v>0</v>
      </c>
      <c r="J47" s="93" t="b">
        <v>0</v>
      </c>
      <c r="K47" s="93" t="b">
        <v>0</v>
      </c>
      <c r="L47" s="93" t="b">
        <v>0</v>
      </c>
    </row>
    <row r="48" spans="1:12" ht="15">
      <c r="A48" s="93" t="s">
        <v>1216</v>
      </c>
      <c r="B48" s="93" t="s">
        <v>1200</v>
      </c>
      <c r="C48" s="93">
        <v>12</v>
      </c>
      <c r="D48" s="133">
        <v>0.006299121999802978</v>
      </c>
      <c r="E48" s="133">
        <v>1.9333315150773427</v>
      </c>
      <c r="F48" s="93" t="s">
        <v>1268</v>
      </c>
      <c r="G48" s="93" t="b">
        <v>0</v>
      </c>
      <c r="H48" s="93" t="b">
        <v>0</v>
      </c>
      <c r="I48" s="93" t="b">
        <v>0</v>
      </c>
      <c r="J48" s="93" t="b">
        <v>0</v>
      </c>
      <c r="K48" s="93" t="b">
        <v>0</v>
      </c>
      <c r="L48" s="93" t="b">
        <v>0</v>
      </c>
    </row>
    <row r="49" spans="1:12" ht="15">
      <c r="A49" s="93" t="s">
        <v>1201</v>
      </c>
      <c r="B49" s="93" t="s">
        <v>993</v>
      </c>
      <c r="C49" s="93">
        <v>12</v>
      </c>
      <c r="D49" s="133">
        <v>0.006299121999802978</v>
      </c>
      <c r="E49" s="133">
        <v>1.5501147632260115</v>
      </c>
      <c r="F49" s="93" t="s">
        <v>1268</v>
      </c>
      <c r="G49" s="93" t="b">
        <v>0</v>
      </c>
      <c r="H49" s="93" t="b">
        <v>0</v>
      </c>
      <c r="I49" s="93" t="b">
        <v>0</v>
      </c>
      <c r="J49" s="93" t="b">
        <v>0</v>
      </c>
      <c r="K49" s="93" t="b">
        <v>0</v>
      </c>
      <c r="L49" s="93" t="b">
        <v>0</v>
      </c>
    </row>
    <row r="50" spans="1:12" ht="15">
      <c r="A50" s="93" t="s">
        <v>998</v>
      </c>
      <c r="B50" s="93" t="s">
        <v>999</v>
      </c>
      <c r="C50" s="93">
        <v>7</v>
      </c>
      <c r="D50" s="133">
        <v>0.005082204707989518</v>
      </c>
      <c r="E50" s="133">
        <v>1.9333315150773427</v>
      </c>
      <c r="F50" s="93" t="s">
        <v>1268</v>
      </c>
      <c r="G50" s="93" t="b">
        <v>0</v>
      </c>
      <c r="H50" s="93" t="b">
        <v>0</v>
      </c>
      <c r="I50" s="93" t="b">
        <v>0</v>
      </c>
      <c r="J50" s="93" t="b">
        <v>0</v>
      </c>
      <c r="K50" s="93" t="b">
        <v>0</v>
      </c>
      <c r="L50" s="93" t="b">
        <v>0</v>
      </c>
    </row>
    <row r="51" spans="1:12" ht="15">
      <c r="A51" s="93" t="s">
        <v>1015</v>
      </c>
      <c r="B51" s="93" t="s">
        <v>1016</v>
      </c>
      <c r="C51" s="93">
        <v>7</v>
      </c>
      <c r="D51" s="133">
        <v>0.005082204707989518</v>
      </c>
      <c r="E51" s="133">
        <v>2.2021768273699225</v>
      </c>
      <c r="F51" s="93" t="s">
        <v>1268</v>
      </c>
      <c r="G51" s="93" t="b">
        <v>0</v>
      </c>
      <c r="H51" s="93" t="b">
        <v>0</v>
      </c>
      <c r="I51" s="93" t="b">
        <v>0</v>
      </c>
      <c r="J51" s="93" t="b">
        <v>0</v>
      </c>
      <c r="K51" s="93" t="b">
        <v>0</v>
      </c>
      <c r="L51" s="93" t="b">
        <v>0</v>
      </c>
    </row>
    <row r="52" spans="1:12" ht="15">
      <c r="A52" s="93" t="s">
        <v>650</v>
      </c>
      <c r="B52" s="93" t="s">
        <v>1000</v>
      </c>
      <c r="C52" s="93">
        <v>5</v>
      </c>
      <c r="D52" s="133">
        <v>0.004257843967751267</v>
      </c>
      <c r="E52" s="133">
        <v>2.3483048630481607</v>
      </c>
      <c r="F52" s="93" t="s">
        <v>1268</v>
      </c>
      <c r="G52" s="93" t="b">
        <v>0</v>
      </c>
      <c r="H52" s="93" t="b">
        <v>0</v>
      </c>
      <c r="I52" s="93" t="b">
        <v>0</v>
      </c>
      <c r="J52" s="93" t="b">
        <v>0</v>
      </c>
      <c r="K52" s="93" t="b">
        <v>0</v>
      </c>
      <c r="L52" s="93" t="b">
        <v>0</v>
      </c>
    </row>
    <row r="53" spans="1:12" ht="15">
      <c r="A53" s="93" t="s">
        <v>1000</v>
      </c>
      <c r="B53" s="93" t="s">
        <v>1001</v>
      </c>
      <c r="C53" s="93">
        <v>5</v>
      </c>
      <c r="D53" s="133">
        <v>0.004257843967751267</v>
      </c>
      <c r="E53" s="133">
        <v>2.3483048630481607</v>
      </c>
      <c r="F53" s="93" t="s">
        <v>1268</v>
      </c>
      <c r="G53" s="93" t="b">
        <v>0</v>
      </c>
      <c r="H53" s="93" t="b">
        <v>0</v>
      </c>
      <c r="I53" s="93" t="b">
        <v>0</v>
      </c>
      <c r="J53" s="93" t="b">
        <v>0</v>
      </c>
      <c r="K53" s="93" t="b">
        <v>0</v>
      </c>
      <c r="L53" s="93" t="b">
        <v>0</v>
      </c>
    </row>
    <row r="54" spans="1:12" ht="15">
      <c r="A54" s="93" t="s">
        <v>1001</v>
      </c>
      <c r="B54" s="93" t="s">
        <v>1002</v>
      </c>
      <c r="C54" s="93">
        <v>5</v>
      </c>
      <c r="D54" s="133">
        <v>0.004257843967751267</v>
      </c>
      <c r="E54" s="133">
        <v>2.3483048630481607</v>
      </c>
      <c r="F54" s="93" t="s">
        <v>1268</v>
      </c>
      <c r="G54" s="93" t="b">
        <v>0</v>
      </c>
      <c r="H54" s="93" t="b">
        <v>0</v>
      </c>
      <c r="I54" s="93" t="b">
        <v>0</v>
      </c>
      <c r="J54" s="93" t="b">
        <v>0</v>
      </c>
      <c r="K54" s="93" t="b">
        <v>0</v>
      </c>
      <c r="L54" s="93" t="b">
        <v>0</v>
      </c>
    </row>
    <row r="55" spans="1:12" ht="15">
      <c r="A55" s="93" t="s">
        <v>1002</v>
      </c>
      <c r="B55" s="93" t="s">
        <v>1003</v>
      </c>
      <c r="C55" s="93">
        <v>5</v>
      </c>
      <c r="D55" s="133">
        <v>0.004257843967751267</v>
      </c>
      <c r="E55" s="133">
        <v>2.3483048630481607</v>
      </c>
      <c r="F55" s="93" t="s">
        <v>1268</v>
      </c>
      <c r="G55" s="93" t="b">
        <v>0</v>
      </c>
      <c r="H55" s="93" t="b">
        <v>0</v>
      </c>
      <c r="I55" s="93" t="b">
        <v>0</v>
      </c>
      <c r="J55" s="93" t="b">
        <v>0</v>
      </c>
      <c r="K55" s="93" t="b">
        <v>0</v>
      </c>
      <c r="L55" s="93" t="b">
        <v>0</v>
      </c>
    </row>
    <row r="56" spans="1:12" ht="15">
      <c r="A56" s="93" t="s">
        <v>1003</v>
      </c>
      <c r="B56" s="93" t="s">
        <v>1004</v>
      </c>
      <c r="C56" s="93">
        <v>5</v>
      </c>
      <c r="D56" s="133">
        <v>0.004257843967751267</v>
      </c>
      <c r="E56" s="133">
        <v>2.3483048630481607</v>
      </c>
      <c r="F56" s="93" t="s">
        <v>1268</v>
      </c>
      <c r="G56" s="93" t="b">
        <v>0</v>
      </c>
      <c r="H56" s="93" t="b">
        <v>0</v>
      </c>
      <c r="I56" s="93" t="b">
        <v>0</v>
      </c>
      <c r="J56" s="93" t="b">
        <v>0</v>
      </c>
      <c r="K56" s="93" t="b">
        <v>0</v>
      </c>
      <c r="L56" s="93" t="b">
        <v>0</v>
      </c>
    </row>
    <row r="57" spans="1:12" ht="15">
      <c r="A57" s="93" t="s">
        <v>1004</v>
      </c>
      <c r="B57" s="93" t="s">
        <v>1005</v>
      </c>
      <c r="C57" s="93">
        <v>5</v>
      </c>
      <c r="D57" s="133">
        <v>0.004257843967751267</v>
      </c>
      <c r="E57" s="133">
        <v>2.3483048630481607</v>
      </c>
      <c r="F57" s="93" t="s">
        <v>1268</v>
      </c>
      <c r="G57" s="93" t="b">
        <v>0</v>
      </c>
      <c r="H57" s="93" t="b">
        <v>0</v>
      </c>
      <c r="I57" s="93" t="b">
        <v>0</v>
      </c>
      <c r="J57" s="93" t="b">
        <v>0</v>
      </c>
      <c r="K57" s="93" t="b">
        <v>0</v>
      </c>
      <c r="L57" s="93" t="b">
        <v>0</v>
      </c>
    </row>
    <row r="58" spans="1:12" ht="15">
      <c r="A58" s="93" t="s">
        <v>1005</v>
      </c>
      <c r="B58" s="93" t="s">
        <v>1218</v>
      </c>
      <c r="C58" s="93">
        <v>5</v>
      </c>
      <c r="D58" s="133">
        <v>0.004257843967751267</v>
      </c>
      <c r="E58" s="133">
        <v>2.3483048630481607</v>
      </c>
      <c r="F58" s="93" t="s">
        <v>1268</v>
      </c>
      <c r="G58" s="93" t="b">
        <v>0</v>
      </c>
      <c r="H58" s="93" t="b">
        <v>0</v>
      </c>
      <c r="I58" s="93" t="b">
        <v>0</v>
      </c>
      <c r="J58" s="93" t="b">
        <v>0</v>
      </c>
      <c r="K58" s="93" t="b">
        <v>0</v>
      </c>
      <c r="L58" s="93" t="b">
        <v>0</v>
      </c>
    </row>
    <row r="59" spans="1:12" ht="15">
      <c r="A59" s="93" t="s">
        <v>1218</v>
      </c>
      <c r="B59" s="93" t="s">
        <v>1219</v>
      </c>
      <c r="C59" s="93">
        <v>5</v>
      </c>
      <c r="D59" s="133">
        <v>0.004257843967751267</v>
      </c>
      <c r="E59" s="133">
        <v>2.3483048630481607</v>
      </c>
      <c r="F59" s="93" t="s">
        <v>1268</v>
      </c>
      <c r="G59" s="93" t="b">
        <v>0</v>
      </c>
      <c r="H59" s="93" t="b">
        <v>0</v>
      </c>
      <c r="I59" s="93" t="b">
        <v>0</v>
      </c>
      <c r="J59" s="93" t="b">
        <v>0</v>
      </c>
      <c r="K59" s="93" t="b">
        <v>0</v>
      </c>
      <c r="L59" s="93" t="b">
        <v>0</v>
      </c>
    </row>
    <row r="60" spans="1:12" ht="15">
      <c r="A60" s="93" t="s">
        <v>1219</v>
      </c>
      <c r="B60" s="93" t="s">
        <v>1217</v>
      </c>
      <c r="C60" s="93">
        <v>5</v>
      </c>
      <c r="D60" s="133">
        <v>0.004257843967751267</v>
      </c>
      <c r="E60" s="133">
        <v>2.2021768273699225</v>
      </c>
      <c r="F60" s="93" t="s">
        <v>1268</v>
      </c>
      <c r="G60" s="93" t="b">
        <v>0</v>
      </c>
      <c r="H60" s="93" t="b">
        <v>0</v>
      </c>
      <c r="I60" s="93" t="b">
        <v>0</v>
      </c>
      <c r="J60" s="93" t="b">
        <v>0</v>
      </c>
      <c r="K60" s="93" t="b">
        <v>0</v>
      </c>
      <c r="L60" s="93" t="b">
        <v>0</v>
      </c>
    </row>
    <row r="61" spans="1:12" ht="15">
      <c r="A61" s="93" t="s">
        <v>1217</v>
      </c>
      <c r="B61" s="93" t="s">
        <v>998</v>
      </c>
      <c r="C61" s="93">
        <v>5</v>
      </c>
      <c r="D61" s="133">
        <v>0.004257843967751267</v>
      </c>
      <c r="E61" s="133">
        <v>1.7872034793991047</v>
      </c>
      <c r="F61" s="93" t="s">
        <v>1268</v>
      </c>
      <c r="G61" s="93" t="b">
        <v>0</v>
      </c>
      <c r="H61" s="93" t="b">
        <v>0</v>
      </c>
      <c r="I61" s="93" t="b">
        <v>0</v>
      </c>
      <c r="J61" s="93" t="b">
        <v>0</v>
      </c>
      <c r="K61" s="93" t="b">
        <v>0</v>
      </c>
      <c r="L61" s="93" t="b">
        <v>0</v>
      </c>
    </row>
    <row r="62" spans="1:12" ht="15">
      <c r="A62" s="93" t="s">
        <v>998</v>
      </c>
      <c r="B62" s="93" t="s">
        <v>939</v>
      </c>
      <c r="C62" s="93">
        <v>5</v>
      </c>
      <c r="D62" s="133">
        <v>0.004257843967751267</v>
      </c>
      <c r="E62" s="133">
        <v>1.729211532421418</v>
      </c>
      <c r="F62" s="93" t="s">
        <v>1268</v>
      </c>
      <c r="G62" s="93" t="b">
        <v>0</v>
      </c>
      <c r="H62" s="93" t="b">
        <v>0</v>
      </c>
      <c r="I62" s="93" t="b">
        <v>0</v>
      </c>
      <c r="J62" s="93" t="b">
        <v>0</v>
      </c>
      <c r="K62" s="93" t="b">
        <v>0</v>
      </c>
      <c r="L62" s="93" t="b">
        <v>0</v>
      </c>
    </row>
    <row r="63" spans="1:12" ht="15">
      <c r="A63" s="93" t="s">
        <v>939</v>
      </c>
      <c r="B63" s="93" t="s">
        <v>1220</v>
      </c>
      <c r="C63" s="93">
        <v>5</v>
      </c>
      <c r="D63" s="133">
        <v>0.004257843967751267</v>
      </c>
      <c r="E63" s="133">
        <v>2.1441848803922356</v>
      </c>
      <c r="F63" s="93" t="s">
        <v>1268</v>
      </c>
      <c r="G63" s="93" t="b">
        <v>0</v>
      </c>
      <c r="H63" s="93" t="b">
        <v>0</v>
      </c>
      <c r="I63" s="93" t="b">
        <v>0</v>
      </c>
      <c r="J63" s="93" t="b">
        <v>0</v>
      </c>
      <c r="K63" s="93" t="b">
        <v>0</v>
      </c>
      <c r="L63" s="93" t="b">
        <v>0</v>
      </c>
    </row>
    <row r="64" spans="1:12" ht="15">
      <c r="A64" s="93" t="s">
        <v>1220</v>
      </c>
      <c r="B64" s="93" t="s">
        <v>998</v>
      </c>
      <c r="C64" s="93">
        <v>5</v>
      </c>
      <c r="D64" s="133">
        <v>0.004257843967751267</v>
      </c>
      <c r="E64" s="133">
        <v>1.9333315150773427</v>
      </c>
      <c r="F64" s="93" t="s">
        <v>1268</v>
      </c>
      <c r="G64" s="93" t="b">
        <v>0</v>
      </c>
      <c r="H64" s="93" t="b">
        <v>0</v>
      </c>
      <c r="I64" s="93" t="b">
        <v>0</v>
      </c>
      <c r="J64" s="93" t="b">
        <v>0</v>
      </c>
      <c r="K64" s="93" t="b">
        <v>0</v>
      </c>
      <c r="L64" s="93" t="b">
        <v>0</v>
      </c>
    </row>
    <row r="65" spans="1:12" ht="15">
      <c r="A65" s="93" t="s">
        <v>999</v>
      </c>
      <c r="B65" s="93" t="s">
        <v>986</v>
      </c>
      <c r="C65" s="93">
        <v>5</v>
      </c>
      <c r="D65" s="133">
        <v>0.004257843967751267</v>
      </c>
      <c r="E65" s="133">
        <v>1.1768709621051523</v>
      </c>
      <c r="F65" s="93" t="s">
        <v>1268</v>
      </c>
      <c r="G65" s="93" t="b">
        <v>0</v>
      </c>
      <c r="H65" s="93" t="b">
        <v>0</v>
      </c>
      <c r="I65" s="93" t="b">
        <v>0</v>
      </c>
      <c r="J65" s="93" t="b">
        <v>0</v>
      </c>
      <c r="K65" s="93" t="b">
        <v>0</v>
      </c>
      <c r="L65" s="93" t="b">
        <v>0</v>
      </c>
    </row>
    <row r="66" spans="1:12" ht="15">
      <c r="A66" s="93" t="s">
        <v>986</v>
      </c>
      <c r="B66" s="93" t="s">
        <v>1221</v>
      </c>
      <c r="C66" s="93">
        <v>5</v>
      </c>
      <c r="D66" s="133">
        <v>0.004257843967751267</v>
      </c>
      <c r="E66" s="133">
        <v>1.3229989977833905</v>
      </c>
      <c r="F66" s="93" t="s">
        <v>1268</v>
      </c>
      <c r="G66" s="93" t="b">
        <v>0</v>
      </c>
      <c r="H66" s="93" t="b">
        <v>0</v>
      </c>
      <c r="I66" s="93" t="b">
        <v>0</v>
      </c>
      <c r="J66" s="93" t="b">
        <v>0</v>
      </c>
      <c r="K66" s="93" t="b">
        <v>0</v>
      </c>
      <c r="L66" s="93" t="b">
        <v>0</v>
      </c>
    </row>
    <row r="67" spans="1:12" ht="15">
      <c r="A67" s="93" t="s">
        <v>1221</v>
      </c>
      <c r="B67" s="93" t="s">
        <v>1222</v>
      </c>
      <c r="C67" s="93">
        <v>5</v>
      </c>
      <c r="D67" s="133">
        <v>0.004257843967751267</v>
      </c>
      <c r="E67" s="133">
        <v>2.3483048630481607</v>
      </c>
      <c r="F67" s="93" t="s">
        <v>1268</v>
      </c>
      <c r="G67" s="93" t="b">
        <v>0</v>
      </c>
      <c r="H67" s="93" t="b">
        <v>0</v>
      </c>
      <c r="I67" s="93" t="b">
        <v>0</v>
      </c>
      <c r="J67" s="93" t="b">
        <v>0</v>
      </c>
      <c r="K67" s="93" t="b">
        <v>0</v>
      </c>
      <c r="L67" s="93" t="b">
        <v>0</v>
      </c>
    </row>
    <row r="68" spans="1:12" ht="15">
      <c r="A68" s="93" t="s">
        <v>1222</v>
      </c>
      <c r="B68" s="93" t="s">
        <v>1223</v>
      </c>
      <c r="C68" s="93">
        <v>5</v>
      </c>
      <c r="D68" s="133">
        <v>0.004257843967751267</v>
      </c>
      <c r="E68" s="133">
        <v>2.3483048630481607</v>
      </c>
      <c r="F68" s="93" t="s">
        <v>1268</v>
      </c>
      <c r="G68" s="93" t="b">
        <v>0</v>
      </c>
      <c r="H68" s="93" t="b">
        <v>0</v>
      </c>
      <c r="I68" s="93" t="b">
        <v>0</v>
      </c>
      <c r="J68" s="93" t="b">
        <v>0</v>
      </c>
      <c r="K68" s="93" t="b">
        <v>0</v>
      </c>
      <c r="L68" s="93" t="b">
        <v>0</v>
      </c>
    </row>
    <row r="69" spans="1:12" ht="15">
      <c r="A69" s="93" t="s">
        <v>1223</v>
      </c>
      <c r="B69" s="93" t="s">
        <v>1224</v>
      </c>
      <c r="C69" s="93">
        <v>5</v>
      </c>
      <c r="D69" s="133">
        <v>0.004257843967751267</v>
      </c>
      <c r="E69" s="133">
        <v>2.3483048630481607</v>
      </c>
      <c r="F69" s="93" t="s">
        <v>1268</v>
      </c>
      <c r="G69" s="93" t="b">
        <v>0</v>
      </c>
      <c r="H69" s="93" t="b">
        <v>0</v>
      </c>
      <c r="I69" s="93" t="b">
        <v>0</v>
      </c>
      <c r="J69" s="93" t="b">
        <v>0</v>
      </c>
      <c r="K69" s="93" t="b">
        <v>0</v>
      </c>
      <c r="L69" s="93" t="b">
        <v>0</v>
      </c>
    </row>
    <row r="70" spans="1:12" ht="15">
      <c r="A70" s="93" t="s">
        <v>1224</v>
      </c>
      <c r="B70" s="93" t="s">
        <v>1225</v>
      </c>
      <c r="C70" s="93">
        <v>5</v>
      </c>
      <c r="D70" s="133">
        <v>0.004257843967751267</v>
      </c>
      <c r="E70" s="133">
        <v>2.3483048630481607</v>
      </c>
      <c r="F70" s="93" t="s">
        <v>1268</v>
      </c>
      <c r="G70" s="93" t="b">
        <v>0</v>
      </c>
      <c r="H70" s="93" t="b">
        <v>0</v>
      </c>
      <c r="I70" s="93" t="b">
        <v>0</v>
      </c>
      <c r="J70" s="93" t="b">
        <v>0</v>
      </c>
      <c r="K70" s="93" t="b">
        <v>0</v>
      </c>
      <c r="L70" s="93" t="b">
        <v>0</v>
      </c>
    </row>
    <row r="71" spans="1:12" ht="15">
      <c r="A71" s="93" t="s">
        <v>1225</v>
      </c>
      <c r="B71" s="93" t="s">
        <v>1017</v>
      </c>
      <c r="C71" s="93">
        <v>5</v>
      </c>
      <c r="D71" s="133">
        <v>0.004257843967751267</v>
      </c>
      <c r="E71" s="133">
        <v>2.2021768273699225</v>
      </c>
      <c r="F71" s="93" t="s">
        <v>1268</v>
      </c>
      <c r="G71" s="93" t="b">
        <v>0</v>
      </c>
      <c r="H71" s="93" t="b">
        <v>0</v>
      </c>
      <c r="I71" s="93" t="b">
        <v>0</v>
      </c>
      <c r="J71" s="93" t="b">
        <v>0</v>
      </c>
      <c r="K71" s="93" t="b">
        <v>0</v>
      </c>
      <c r="L71" s="93" t="b">
        <v>0</v>
      </c>
    </row>
    <row r="72" spans="1:12" ht="15">
      <c r="A72" s="93" t="s">
        <v>1017</v>
      </c>
      <c r="B72" s="93" t="s">
        <v>261</v>
      </c>
      <c r="C72" s="93">
        <v>5</v>
      </c>
      <c r="D72" s="133">
        <v>0.004257843967751267</v>
      </c>
      <c r="E72" s="133">
        <v>2.2021768273699225</v>
      </c>
      <c r="F72" s="93" t="s">
        <v>1268</v>
      </c>
      <c r="G72" s="93" t="b">
        <v>0</v>
      </c>
      <c r="H72" s="93" t="b">
        <v>0</v>
      </c>
      <c r="I72" s="93" t="b">
        <v>0</v>
      </c>
      <c r="J72" s="93" t="b">
        <v>0</v>
      </c>
      <c r="K72" s="93" t="b">
        <v>0</v>
      </c>
      <c r="L72" s="93" t="b">
        <v>0</v>
      </c>
    </row>
    <row r="73" spans="1:12" ht="15">
      <c r="A73" s="93" t="s">
        <v>261</v>
      </c>
      <c r="B73" s="93" t="s">
        <v>260</v>
      </c>
      <c r="C73" s="93">
        <v>5</v>
      </c>
      <c r="D73" s="133">
        <v>0.004257843967751267</v>
      </c>
      <c r="E73" s="133">
        <v>2.3483048630481607</v>
      </c>
      <c r="F73" s="93" t="s">
        <v>1268</v>
      </c>
      <c r="G73" s="93" t="b">
        <v>0</v>
      </c>
      <c r="H73" s="93" t="b">
        <v>0</v>
      </c>
      <c r="I73" s="93" t="b">
        <v>0</v>
      </c>
      <c r="J73" s="93" t="b">
        <v>0</v>
      </c>
      <c r="K73" s="93" t="b">
        <v>0</v>
      </c>
      <c r="L73" s="93" t="b">
        <v>0</v>
      </c>
    </row>
    <row r="74" spans="1:12" ht="15">
      <c r="A74" s="93" t="s">
        <v>260</v>
      </c>
      <c r="B74" s="93" t="s">
        <v>1226</v>
      </c>
      <c r="C74" s="93">
        <v>5</v>
      </c>
      <c r="D74" s="133">
        <v>0.004257843967751267</v>
      </c>
      <c r="E74" s="133">
        <v>2.3483048630481607</v>
      </c>
      <c r="F74" s="93" t="s">
        <v>1268</v>
      </c>
      <c r="G74" s="93" t="b">
        <v>0</v>
      </c>
      <c r="H74" s="93" t="b">
        <v>0</v>
      </c>
      <c r="I74" s="93" t="b">
        <v>0</v>
      </c>
      <c r="J74" s="93" t="b">
        <v>0</v>
      </c>
      <c r="K74" s="93" t="b">
        <v>0</v>
      </c>
      <c r="L74" s="93" t="b">
        <v>0</v>
      </c>
    </row>
    <row r="75" spans="1:12" ht="15">
      <c r="A75" s="93" t="s">
        <v>1226</v>
      </c>
      <c r="B75" s="93" t="s">
        <v>1227</v>
      </c>
      <c r="C75" s="93">
        <v>5</v>
      </c>
      <c r="D75" s="133">
        <v>0.004257843967751267</v>
      </c>
      <c r="E75" s="133">
        <v>2.3483048630481607</v>
      </c>
      <c r="F75" s="93" t="s">
        <v>1268</v>
      </c>
      <c r="G75" s="93" t="b">
        <v>0</v>
      </c>
      <c r="H75" s="93" t="b">
        <v>0</v>
      </c>
      <c r="I75" s="93" t="b">
        <v>0</v>
      </c>
      <c r="J75" s="93" t="b">
        <v>0</v>
      </c>
      <c r="K75" s="93" t="b">
        <v>0</v>
      </c>
      <c r="L75" s="93" t="b">
        <v>0</v>
      </c>
    </row>
    <row r="76" spans="1:12" ht="15">
      <c r="A76" s="93" t="s">
        <v>1227</v>
      </c>
      <c r="B76" s="93" t="s">
        <v>1015</v>
      </c>
      <c r="C76" s="93">
        <v>5</v>
      </c>
      <c r="D76" s="133">
        <v>0.004257843967751267</v>
      </c>
      <c r="E76" s="133">
        <v>2.2021768273699225</v>
      </c>
      <c r="F76" s="93" t="s">
        <v>1268</v>
      </c>
      <c r="G76" s="93" t="b">
        <v>0</v>
      </c>
      <c r="H76" s="93" t="b">
        <v>0</v>
      </c>
      <c r="I76" s="93" t="b">
        <v>0</v>
      </c>
      <c r="J76" s="93" t="b">
        <v>0</v>
      </c>
      <c r="K76" s="93" t="b">
        <v>0</v>
      </c>
      <c r="L76" s="93" t="b">
        <v>0</v>
      </c>
    </row>
    <row r="77" spans="1:12" ht="15">
      <c r="A77" s="93" t="s">
        <v>1016</v>
      </c>
      <c r="B77" s="93" t="s">
        <v>987</v>
      </c>
      <c r="C77" s="93">
        <v>5</v>
      </c>
      <c r="D77" s="133">
        <v>0.004257843967751267</v>
      </c>
      <c r="E77" s="133">
        <v>1.2383890000243674</v>
      </c>
      <c r="F77" s="93" t="s">
        <v>1268</v>
      </c>
      <c r="G77" s="93" t="b">
        <v>0</v>
      </c>
      <c r="H77" s="93" t="b">
        <v>0</v>
      </c>
      <c r="I77" s="93" t="b">
        <v>0</v>
      </c>
      <c r="J77" s="93" t="b">
        <v>0</v>
      </c>
      <c r="K77" s="93" t="b">
        <v>0</v>
      </c>
      <c r="L77" s="93" t="b">
        <v>0</v>
      </c>
    </row>
    <row r="78" spans="1:12" ht="15">
      <c r="A78" s="93" t="s">
        <v>956</v>
      </c>
      <c r="B78" s="93" t="s">
        <v>940</v>
      </c>
      <c r="C78" s="93">
        <v>4</v>
      </c>
      <c r="D78" s="133">
        <v>0.003739299273885056</v>
      </c>
      <c r="E78" s="133">
        <v>2.2021768273699225</v>
      </c>
      <c r="F78" s="93" t="s">
        <v>1268</v>
      </c>
      <c r="G78" s="93" t="b">
        <v>0</v>
      </c>
      <c r="H78" s="93" t="b">
        <v>0</v>
      </c>
      <c r="I78" s="93" t="b">
        <v>0</v>
      </c>
      <c r="J78" s="93" t="b">
        <v>0</v>
      </c>
      <c r="K78" s="93" t="b">
        <v>0</v>
      </c>
      <c r="L78" s="93" t="b">
        <v>0</v>
      </c>
    </row>
    <row r="79" spans="1:12" ht="15">
      <c r="A79" s="93" t="s">
        <v>1018</v>
      </c>
      <c r="B79" s="93" t="s">
        <v>1019</v>
      </c>
      <c r="C79" s="93">
        <v>2</v>
      </c>
      <c r="D79" s="133">
        <v>0.0023868833064682685</v>
      </c>
      <c r="E79" s="133">
        <v>2.746244871720198</v>
      </c>
      <c r="F79" s="93" t="s">
        <v>1268</v>
      </c>
      <c r="G79" s="93" t="b">
        <v>0</v>
      </c>
      <c r="H79" s="93" t="b">
        <v>0</v>
      </c>
      <c r="I79" s="93" t="b">
        <v>0</v>
      </c>
      <c r="J79" s="93" t="b">
        <v>0</v>
      </c>
      <c r="K79" s="93" t="b">
        <v>0</v>
      </c>
      <c r="L79" s="93" t="b">
        <v>0</v>
      </c>
    </row>
    <row r="80" spans="1:12" ht="15">
      <c r="A80" s="93" t="s">
        <v>1019</v>
      </c>
      <c r="B80" s="93" t="s">
        <v>1020</v>
      </c>
      <c r="C80" s="93">
        <v>2</v>
      </c>
      <c r="D80" s="133">
        <v>0.0023868833064682685</v>
      </c>
      <c r="E80" s="133">
        <v>2.269123617000536</v>
      </c>
      <c r="F80" s="93" t="s">
        <v>1268</v>
      </c>
      <c r="G80" s="93" t="b">
        <v>0</v>
      </c>
      <c r="H80" s="93" t="b">
        <v>0</v>
      </c>
      <c r="I80" s="93" t="b">
        <v>0</v>
      </c>
      <c r="J80" s="93" t="b">
        <v>0</v>
      </c>
      <c r="K80" s="93" t="b">
        <v>0</v>
      </c>
      <c r="L80" s="93" t="b">
        <v>0</v>
      </c>
    </row>
    <row r="81" spans="1:12" ht="15">
      <c r="A81" s="93" t="s">
        <v>1020</v>
      </c>
      <c r="B81" s="93" t="s">
        <v>1021</v>
      </c>
      <c r="C81" s="93">
        <v>2</v>
      </c>
      <c r="D81" s="133">
        <v>0.0023868833064682685</v>
      </c>
      <c r="E81" s="133">
        <v>2.269123617000536</v>
      </c>
      <c r="F81" s="93" t="s">
        <v>1268</v>
      </c>
      <c r="G81" s="93" t="b">
        <v>0</v>
      </c>
      <c r="H81" s="93" t="b">
        <v>0</v>
      </c>
      <c r="I81" s="93" t="b">
        <v>0</v>
      </c>
      <c r="J81" s="93" t="b">
        <v>0</v>
      </c>
      <c r="K81" s="93" t="b">
        <v>0</v>
      </c>
      <c r="L81" s="93" t="b">
        <v>0</v>
      </c>
    </row>
    <row r="82" spans="1:12" ht="15">
      <c r="A82" s="93" t="s">
        <v>1021</v>
      </c>
      <c r="B82" s="93" t="s">
        <v>1022</v>
      </c>
      <c r="C82" s="93">
        <v>2</v>
      </c>
      <c r="D82" s="133">
        <v>0.0023868833064682685</v>
      </c>
      <c r="E82" s="133">
        <v>2.746244871720198</v>
      </c>
      <c r="F82" s="93" t="s">
        <v>1268</v>
      </c>
      <c r="G82" s="93" t="b">
        <v>0</v>
      </c>
      <c r="H82" s="93" t="b">
        <v>0</v>
      </c>
      <c r="I82" s="93" t="b">
        <v>0</v>
      </c>
      <c r="J82" s="93" t="b">
        <v>0</v>
      </c>
      <c r="K82" s="93" t="b">
        <v>0</v>
      </c>
      <c r="L82" s="93" t="b">
        <v>0</v>
      </c>
    </row>
    <row r="83" spans="1:12" ht="15">
      <c r="A83" s="93" t="s">
        <v>1022</v>
      </c>
      <c r="B83" s="93" t="s">
        <v>1023</v>
      </c>
      <c r="C83" s="93">
        <v>2</v>
      </c>
      <c r="D83" s="133">
        <v>0.0023868833064682685</v>
      </c>
      <c r="E83" s="133">
        <v>2.746244871720198</v>
      </c>
      <c r="F83" s="93" t="s">
        <v>1268</v>
      </c>
      <c r="G83" s="93" t="b">
        <v>0</v>
      </c>
      <c r="H83" s="93" t="b">
        <v>0</v>
      </c>
      <c r="I83" s="93" t="b">
        <v>0</v>
      </c>
      <c r="J83" s="93" t="b">
        <v>0</v>
      </c>
      <c r="K83" s="93" t="b">
        <v>0</v>
      </c>
      <c r="L83" s="93" t="b">
        <v>0</v>
      </c>
    </row>
    <row r="84" spans="1:12" ht="15">
      <c r="A84" s="93" t="s">
        <v>1023</v>
      </c>
      <c r="B84" s="93" t="s">
        <v>1228</v>
      </c>
      <c r="C84" s="93">
        <v>2</v>
      </c>
      <c r="D84" s="133">
        <v>0.0023868833064682685</v>
      </c>
      <c r="E84" s="133">
        <v>2.445214876056217</v>
      </c>
      <c r="F84" s="93" t="s">
        <v>1268</v>
      </c>
      <c r="G84" s="93" t="b">
        <v>0</v>
      </c>
      <c r="H84" s="93" t="b">
        <v>0</v>
      </c>
      <c r="I84" s="93" t="b">
        <v>0</v>
      </c>
      <c r="J84" s="93" t="b">
        <v>0</v>
      </c>
      <c r="K84" s="93" t="b">
        <v>0</v>
      </c>
      <c r="L84" s="93" t="b">
        <v>0</v>
      </c>
    </row>
    <row r="85" spans="1:12" ht="15">
      <c r="A85" s="93" t="s">
        <v>1228</v>
      </c>
      <c r="B85" s="93" t="s">
        <v>1015</v>
      </c>
      <c r="C85" s="93">
        <v>2</v>
      </c>
      <c r="D85" s="133">
        <v>0.0023868833064682685</v>
      </c>
      <c r="E85" s="133">
        <v>1.9011468317059415</v>
      </c>
      <c r="F85" s="93" t="s">
        <v>1268</v>
      </c>
      <c r="G85" s="93" t="b">
        <v>0</v>
      </c>
      <c r="H85" s="93" t="b">
        <v>0</v>
      </c>
      <c r="I85" s="93" t="b">
        <v>0</v>
      </c>
      <c r="J85" s="93" t="b">
        <v>0</v>
      </c>
      <c r="K85" s="93" t="b">
        <v>0</v>
      </c>
      <c r="L85" s="93" t="b">
        <v>0</v>
      </c>
    </row>
    <row r="86" spans="1:12" ht="15">
      <c r="A86" s="93" t="s">
        <v>1016</v>
      </c>
      <c r="B86" s="93" t="s">
        <v>1017</v>
      </c>
      <c r="C86" s="93">
        <v>2</v>
      </c>
      <c r="D86" s="133">
        <v>0.0023868833064682685</v>
      </c>
      <c r="E86" s="133">
        <v>1.658108783019647</v>
      </c>
      <c r="F86" s="93" t="s">
        <v>1268</v>
      </c>
      <c r="G86" s="93" t="b">
        <v>0</v>
      </c>
      <c r="H86" s="93" t="b">
        <v>0</v>
      </c>
      <c r="I86" s="93" t="b">
        <v>0</v>
      </c>
      <c r="J86" s="93" t="b">
        <v>0</v>
      </c>
      <c r="K86" s="93" t="b">
        <v>0</v>
      </c>
      <c r="L86" s="93" t="b">
        <v>0</v>
      </c>
    </row>
    <row r="87" spans="1:12" ht="15">
      <c r="A87" s="93" t="s">
        <v>1017</v>
      </c>
      <c r="B87" s="93" t="s">
        <v>262</v>
      </c>
      <c r="C87" s="93">
        <v>2</v>
      </c>
      <c r="D87" s="133">
        <v>0.0023868833064682685</v>
      </c>
      <c r="E87" s="133">
        <v>2.2021768273699225</v>
      </c>
      <c r="F87" s="93" t="s">
        <v>1268</v>
      </c>
      <c r="G87" s="93" t="b">
        <v>0</v>
      </c>
      <c r="H87" s="93" t="b">
        <v>0</v>
      </c>
      <c r="I87" s="93" t="b">
        <v>0</v>
      </c>
      <c r="J87" s="93" t="b">
        <v>0</v>
      </c>
      <c r="K87" s="93" t="b">
        <v>0</v>
      </c>
      <c r="L87" s="93" t="b">
        <v>0</v>
      </c>
    </row>
    <row r="88" spans="1:12" ht="15">
      <c r="A88" s="93" t="s">
        <v>262</v>
      </c>
      <c r="B88" s="93" t="s">
        <v>1229</v>
      </c>
      <c r="C88" s="93">
        <v>2</v>
      </c>
      <c r="D88" s="133">
        <v>0.0023868833064682685</v>
      </c>
      <c r="E88" s="133">
        <v>2.445214876056217</v>
      </c>
      <c r="F88" s="93" t="s">
        <v>1268</v>
      </c>
      <c r="G88" s="93" t="b">
        <v>0</v>
      </c>
      <c r="H88" s="93" t="b">
        <v>0</v>
      </c>
      <c r="I88" s="93" t="b">
        <v>0</v>
      </c>
      <c r="J88" s="93" t="b">
        <v>0</v>
      </c>
      <c r="K88" s="93" t="b">
        <v>0</v>
      </c>
      <c r="L88" s="93" t="b">
        <v>0</v>
      </c>
    </row>
    <row r="89" spans="1:12" ht="15">
      <c r="A89" s="93" t="s">
        <v>1229</v>
      </c>
      <c r="B89" s="93" t="s">
        <v>1234</v>
      </c>
      <c r="C89" s="93">
        <v>2</v>
      </c>
      <c r="D89" s="133">
        <v>0.0023868833064682685</v>
      </c>
      <c r="E89" s="133">
        <v>2.445214876056217</v>
      </c>
      <c r="F89" s="93" t="s">
        <v>1268</v>
      </c>
      <c r="G89" s="93" t="b">
        <v>0</v>
      </c>
      <c r="H89" s="93" t="b">
        <v>0</v>
      </c>
      <c r="I89" s="93" t="b">
        <v>0</v>
      </c>
      <c r="J89" s="93" t="b">
        <v>0</v>
      </c>
      <c r="K89" s="93" t="b">
        <v>0</v>
      </c>
      <c r="L89" s="93" t="b">
        <v>0</v>
      </c>
    </row>
    <row r="90" spans="1:12" ht="15">
      <c r="A90" s="93" t="s">
        <v>1234</v>
      </c>
      <c r="B90" s="93" t="s">
        <v>987</v>
      </c>
      <c r="C90" s="93">
        <v>2</v>
      </c>
      <c r="D90" s="133">
        <v>0.0023868833064682685</v>
      </c>
      <c r="E90" s="133">
        <v>1.3845170357026053</v>
      </c>
      <c r="F90" s="93" t="s">
        <v>1268</v>
      </c>
      <c r="G90" s="93" t="b">
        <v>0</v>
      </c>
      <c r="H90" s="93" t="b">
        <v>0</v>
      </c>
      <c r="I90" s="93" t="b">
        <v>0</v>
      </c>
      <c r="J90" s="93" t="b">
        <v>0</v>
      </c>
      <c r="K90" s="93" t="b">
        <v>0</v>
      </c>
      <c r="L90" s="93" t="b">
        <v>0</v>
      </c>
    </row>
    <row r="91" spans="1:12" ht="15">
      <c r="A91" s="93" t="s">
        <v>987</v>
      </c>
      <c r="B91" s="93" t="s">
        <v>256</v>
      </c>
      <c r="C91" s="93">
        <v>2</v>
      </c>
      <c r="D91" s="133">
        <v>0.0023868833064682685</v>
      </c>
      <c r="E91" s="133">
        <v>1.102792195234011</v>
      </c>
      <c r="F91" s="93" t="s">
        <v>1268</v>
      </c>
      <c r="G91" s="93" t="b">
        <v>0</v>
      </c>
      <c r="H91" s="93" t="b">
        <v>0</v>
      </c>
      <c r="I91" s="93" t="b">
        <v>0</v>
      </c>
      <c r="J91" s="93" t="b">
        <v>0</v>
      </c>
      <c r="K91" s="93" t="b">
        <v>0</v>
      </c>
      <c r="L91" s="93" t="b">
        <v>0</v>
      </c>
    </row>
    <row r="92" spans="1:12" ht="15">
      <c r="A92" s="93" t="s">
        <v>256</v>
      </c>
      <c r="B92" s="93" t="s">
        <v>1232</v>
      </c>
      <c r="C92" s="93">
        <v>2</v>
      </c>
      <c r="D92" s="133">
        <v>0.0023868833064682685</v>
      </c>
      <c r="E92" s="133">
        <v>2.269123617000536</v>
      </c>
      <c r="F92" s="93" t="s">
        <v>1268</v>
      </c>
      <c r="G92" s="93" t="b">
        <v>0</v>
      </c>
      <c r="H92" s="93" t="b">
        <v>0</v>
      </c>
      <c r="I92" s="93" t="b">
        <v>0</v>
      </c>
      <c r="J92" s="93" t="b">
        <v>0</v>
      </c>
      <c r="K92" s="93" t="b">
        <v>0</v>
      </c>
      <c r="L92" s="93" t="b">
        <v>0</v>
      </c>
    </row>
    <row r="93" spans="1:12" ht="15">
      <c r="A93" s="93" t="s">
        <v>1232</v>
      </c>
      <c r="B93" s="93" t="s">
        <v>1235</v>
      </c>
      <c r="C93" s="93">
        <v>2</v>
      </c>
      <c r="D93" s="133">
        <v>0.0023868833064682685</v>
      </c>
      <c r="E93" s="133">
        <v>2.570153612664517</v>
      </c>
      <c r="F93" s="93" t="s">
        <v>1268</v>
      </c>
      <c r="G93" s="93" t="b">
        <v>0</v>
      </c>
      <c r="H93" s="93" t="b">
        <v>0</v>
      </c>
      <c r="I93" s="93" t="b">
        <v>0</v>
      </c>
      <c r="J93" s="93" t="b">
        <v>0</v>
      </c>
      <c r="K93" s="93" t="b">
        <v>0</v>
      </c>
      <c r="L93" s="93" t="b">
        <v>0</v>
      </c>
    </row>
    <row r="94" spans="1:12" ht="15">
      <c r="A94" s="93" t="s">
        <v>1235</v>
      </c>
      <c r="B94" s="93" t="s">
        <v>1236</v>
      </c>
      <c r="C94" s="93">
        <v>2</v>
      </c>
      <c r="D94" s="133">
        <v>0.0023868833064682685</v>
      </c>
      <c r="E94" s="133">
        <v>2.746244871720198</v>
      </c>
      <c r="F94" s="93" t="s">
        <v>1268</v>
      </c>
      <c r="G94" s="93" t="b">
        <v>0</v>
      </c>
      <c r="H94" s="93" t="b">
        <v>0</v>
      </c>
      <c r="I94" s="93" t="b">
        <v>0</v>
      </c>
      <c r="J94" s="93" t="b">
        <v>0</v>
      </c>
      <c r="K94" s="93" t="b">
        <v>0</v>
      </c>
      <c r="L94" s="93" t="b">
        <v>0</v>
      </c>
    </row>
    <row r="95" spans="1:12" ht="15">
      <c r="A95" s="93" t="s">
        <v>1237</v>
      </c>
      <c r="B95" s="93" t="s">
        <v>998</v>
      </c>
      <c r="C95" s="93">
        <v>2</v>
      </c>
      <c r="D95" s="133">
        <v>0.0023868833064682685</v>
      </c>
      <c r="E95" s="133">
        <v>1.9333315150773427</v>
      </c>
      <c r="F95" s="93" t="s">
        <v>1268</v>
      </c>
      <c r="G95" s="93" t="b">
        <v>0</v>
      </c>
      <c r="H95" s="93" t="b">
        <v>0</v>
      </c>
      <c r="I95" s="93" t="b">
        <v>0</v>
      </c>
      <c r="J95" s="93" t="b">
        <v>0</v>
      </c>
      <c r="K95" s="93" t="b">
        <v>0</v>
      </c>
      <c r="L95" s="93" t="b">
        <v>0</v>
      </c>
    </row>
    <row r="96" spans="1:12" ht="15">
      <c r="A96" s="93" t="s">
        <v>999</v>
      </c>
      <c r="B96" s="93" t="s">
        <v>1238</v>
      </c>
      <c r="C96" s="93">
        <v>2</v>
      </c>
      <c r="D96" s="133">
        <v>0.0023868833064682685</v>
      </c>
      <c r="E96" s="133">
        <v>2.2021768273699225</v>
      </c>
      <c r="F96" s="93" t="s">
        <v>1268</v>
      </c>
      <c r="G96" s="93" t="b">
        <v>0</v>
      </c>
      <c r="H96" s="93" t="b">
        <v>0</v>
      </c>
      <c r="I96" s="93" t="b">
        <v>0</v>
      </c>
      <c r="J96" s="93" t="b">
        <v>0</v>
      </c>
      <c r="K96" s="93" t="b">
        <v>0</v>
      </c>
      <c r="L96" s="93" t="b">
        <v>0</v>
      </c>
    </row>
    <row r="97" spans="1:12" ht="15">
      <c r="A97" s="93" t="s">
        <v>1238</v>
      </c>
      <c r="B97" s="93" t="s">
        <v>987</v>
      </c>
      <c r="C97" s="93">
        <v>2</v>
      </c>
      <c r="D97" s="133">
        <v>0.0023868833064682685</v>
      </c>
      <c r="E97" s="133">
        <v>1.3845170357026053</v>
      </c>
      <c r="F97" s="93" t="s">
        <v>1268</v>
      </c>
      <c r="G97" s="93" t="b">
        <v>0</v>
      </c>
      <c r="H97" s="93" t="b">
        <v>0</v>
      </c>
      <c r="I97" s="93" t="b">
        <v>0</v>
      </c>
      <c r="J97" s="93" t="b">
        <v>0</v>
      </c>
      <c r="K97" s="93" t="b">
        <v>0</v>
      </c>
      <c r="L97" s="93" t="b">
        <v>0</v>
      </c>
    </row>
    <row r="98" spans="1:12" ht="15">
      <c r="A98" s="93" t="s">
        <v>987</v>
      </c>
      <c r="B98" s="93" t="s">
        <v>1239</v>
      </c>
      <c r="C98" s="93">
        <v>2</v>
      </c>
      <c r="D98" s="133">
        <v>0.0023868833064682685</v>
      </c>
      <c r="E98" s="133">
        <v>1.403822190897992</v>
      </c>
      <c r="F98" s="93" t="s">
        <v>1268</v>
      </c>
      <c r="G98" s="93" t="b">
        <v>0</v>
      </c>
      <c r="H98" s="93" t="b">
        <v>0</v>
      </c>
      <c r="I98" s="93" t="b">
        <v>0</v>
      </c>
      <c r="J98" s="93" t="b">
        <v>0</v>
      </c>
      <c r="K98" s="93" t="b">
        <v>0</v>
      </c>
      <c r="L98" s="93" t="b">
        <v>0</v>
      </c>
    </row>
    <row r="99" spans="1:12" ht="15">
      <c r="A99" s="93" t="s">
        <v>1239</v>
      </c>
      <c r="B99" s="93" t="s">
        <v>249</v>
      </c>
      <c r="C99" s="93">
        <v>2</v>
      </c>
      <c r="D99" s="133">
        <v>0.0023868833064682685</v>
      </c>
      <c r="E99" s="133">
        <v>2.746244871720198</v>
      </c>
      <c r="F99" s="93" t="s">
        <v>1268</v>
      </c>
      <c r="G99" s="93" t="b">
        <v>0</v>
      </c>
      <c r="H99" s="93" t="b">
        <v>0</v>
      </c>
      <c r="I99" s="93" t="b">
        <v>0</v>
      </c>
      <c r="J99" s="93" t="b">
        <v>0</v>
      </c>
      <c r="K99" s="93" t="b">
        <v>0</v>
      </c>
      <c r="L99" s="93" t="b">
        <v>0</v>
      </c>
    </row>
    <row r="100" spans="1:12" ht="15">
      <c r="A100" s="93" t="s">
        <v>987</v>
      </c>
      <c r="B100" s="93" t="s">
        <v>1240</v>
      </c>
      <c r="C100" s="93">
        <v>2</v>
      </c>
      <c r="D100" s="133">
        <v>0.0023868833064682685</v>
      </c>
      <c r="E100" s="133">
        <v>1.403822190897992</v>
      </c>
      <c r="F100" s="93" t="s">
        <v>1268</v>
      </c>
      <c r="G100" s="93" t="b">
        <v>0</v>
      </c>
      <c r="H100" s="93" t="b">
        <v>0</v>
      </c>
      <c r="I100" s="93" t="b">
        <v>0</v>
      </c>
      <c r="J100" s="93" t="b">
        <v>0</v>
      </c>
      <c r="K100" s="93" t="b">
        <v>0</v>
      </c>
      <c r="L100" s="93" t="b">
        <v>0</v>
      </c>
    </row>
    <row r="101" spans="1:12" ht="15">
      <c r="A101" s="93" t="s">
        <v>1241</v>
      </c>
      <c r="B101" s="93" t="s">
        <v>1020</v>
      </c>
      <c r="C101" s="93">
        <v>2</v>
      </c>
      <c r="D101" s="133">
        <v>0.0023868833064682685</v>
      </c>
      <c r="E101" s="133">
        <v>2.269123617000536</v>
      </c>
      <c r="F101" s="93" t="s">
        <v>1268</v>
      </c>
      <c r="G101" s="93" t="b">
        <v>0</v>
      </c>
      <c r="H101" s="93" t="b">
        <v>0</v>
      </c>
      <c r="I101" s="93" t="b">
        <v>0</v>
      </c>
      <c r="J101" s="93" t="b">
        <v>0</v>
      </c>
      <c r="K101" s="93" t="b">
        <v>0</v>
      </c>
      <c r="L101" s="93" t="b">
        <v>0</v>
      </c>
    </row>
    <row r="102" spans="1:12" ht="15">
      <c r="A102" s="93" t="s">
        <v>1020</v>
      </c>
      <c r="B102" s="93" t="s">
        <v>1242</v>
      </c>
      <c r="C102" s="93">
        <v>2</v>
      </c>
      <c r="D102" s="133">
        <v>0.0023868833064682685</v>
      </c>
      <c r="E102" s="133">
        <v>2.269123617000536</v>
      </c>
      <c r="F102" s="93" t="s">
        <v>1268</v>
      </c>
      <c r="G102" s="93" t="b">
        <v>0</v>
      </c>
      <c r="H102" s="93" t="b">
        <v>0</v>
      </c>
      <c r="I102" s="93" t="b">
        <v>0</v>
      </c>
      <c r="J102" s="93" t="b">
        <v>0</v>
      </c>
      <c r="K102" s="93" t="b">
        <v>0</v>
      </c>
      <c r="L102" s="93" t="b">
        <v>0</v>
      </c>
    </row>
    <row r="103" spans="1:12" ht="15">
      <c r="A103" s="93" t="s">
        <v>1242</v>
      </c>
      <c r="B103" s="93" t="s">
        <v>1243</v>
      </c>
      <c r="C103" s="93">
        <v>2</v>
      </c>
      <c r="D103" s="133">
        <v>0.0023868833064682685</v>
      </c>
      <c r="E103" s="133">
        <v>2.746244871720198</v>
      </c>
      <c r="F103" s="93" t="s">
        <v>1268</v>
      </c>
      <c r="G103" s="93" t="b">
        <v>0</v>
      </c>
      <c r="H103" s="93" t="b">
        <v>0</v>
      </c>
      <c r="I103" s="93" t="b">
        <v>0</v>
      </c>
      <c r="J103" s="93" t="b">
        <v>0</v>
      </c>
      <c r="K103" s="93" t="b">
        <v>0</v>
      </c>
      <c r="L103" s="93" t="b">
        <v>0</v>
      </c>
    </row>
    <row r="104" spans="1:12" ht="15">
      <c r="A104" s="93" t="s">
        <v>1243</v>
      </c>
      <c r="B104" s="93" t="s">
        <v>1230</v>
      </c>
      <c r="C104" s="93">
        <v>2</v>
      </c>
      <c r="D104" s="133">
        <v>0.0023868833064682685</v>
      </c>
      <c r="E104" s="133">
        <v>2.445214876056217</v>
      </c>
      <c r="F104" s="93" t="s">
        <v>1268</v>
      </c>
      <c r="G104" s="93" t="b">
        <v>0</v>
      </c>
      <c r="H104" s="93" t="b">
        <v>0</v>
      </c>
      <c r="I104" s="93" t="b">
        <v>0</v>
      </c>
      <c r="J104" s="93" t="b">
        <v>0</v>
      </c>
      <c r="K104" s="93" t="b">
        <v>0</v>
      </c>
      <c r="L104" s="93" t="b">
        <v>0</v>
      </c>
    </row>
    <row r="105" spans="1:12" ht="15">
      <c r="A105" s="93" t="s">
        <v>1230</v>
      </c>
      <c r="B105" s="93" t="s">
        <v>956</v>
      </c>
      <c r="C105" s="93">
        <v>2</v>
      </c>
      <c r="D105" s="133">
        <v>0.0023868833064682685</v>
      </c>
      <c r="E105" s="133">
        <v>1.9011468317059415</v>
      </c>
      <c r="F105" s="93" t="s">
        <v>1268</v>
      </c>
      <c r="G105" s="93" t="b">
        <v>0</v>
      </c>
      <c r="H105" s="93" t="b">
        <v>0</v>
      </c>
      <c r="I105" s="93" t="b">
        <v>0</v>
      </c>
      <c r="J105" s="93" t="b">
        <v>0</v>
      </c>
      <c r="K105" s="93" t="b">
        <v>0</v>
      </c>
      <c r="L105" s="93" t="b">
        <v>0</v>
      </c>
    </row>
    <row r="106" spans="1:12" ht="15">
      <c r="A106" s="93" t="s">
        <v>940</v>
      </c>
      <c r="B106" s="93" t="s">
        <v>1244</v>
      </c>
      <c r="C106" s="93">
        <v>2</v>
      </c>
      <c r="D106" s="133">
        <v>0.0023868833064682685</v>
      </c>
      <c r="E106" s="133">
        <v>2.570153612664517</v>
      </c>
      <c r="F106" s="93" t="s">
        <v>1268</v>
      </c>
      <c r="G106" s="93" t="b">
        <v>0</v>
      </c>
      <c r="H106" s="93" t="b">
        <v>0</v>
      </c>
      <c r="I106" s="93" t="b">
        <v>0</v>
      </c>
      <c r="J106" s="93" t="b">
        <v>0</v>
      </c>
      <c r="K106" s="93" t="b">
        <v>0</v>
      </c>
      <c r="L106" s="93" t="b">
        <v>0</v>
      </c>
    </row>
    <row r="107" spans="1:12" ht="15">
      <c r="A107" s="93" t="s">
        <v>1244</v>
      </c>
      <c r="B107" s="93" t="s">
        <v>1230</v>
      </c>
      <c r="C107" s="93">
        <v>2</v>
      </c>
      <c r="D107" s="133">
        <v>0.0023868833064682685</v>
      </c>
      <c r="E107" s="133">
        <v>2.445214876056217</v>
      </c>
      <c r="F107" s="93" t="s">
        <v>1268</v>
      </c>
      <c r="G107" s="93" t="b">
        <v>0</v>
      </c>
      <c r="H107" s="93" t="b">
        <v>0</v>
      </c>
      <c r="I107" s="93" t="b">
        <v>0</v>
      </c>
      <c r="J107" s="93" t="b">
        <v>0</v>
      </c>
      <c r="K107" s="93" t="b">
        <v>0</v>
      </c>
      <c r="L107" s="93" t="b">
        <v>0</v>
      </c>
    </row>
    <row r="108" spans="1:12" ht="15">
      <c r="A108" s="93" t="s">
        <v>1230</v>
      </c>
      <c r="B108" s="93" t="s">
        <v>1245</v>
      </c>
      <c r="C108" s="93">
        <v>2</v>
      </c>
      <c r="D108" s="133">
        <v>0.0023868833064682685</v>
      </c>
      <c r="E108" s="133">
        <v>2.445214876056217</v>
      </c>
      <c r="F108" s="93" t="s">
        <v>1268</v>
      </c>
      <c r="G108" s="93" t="b">
        <v>0</v>
      </c>
      <c r="H108" s="93" t="b">
        <v>0</v>
      </c>
      <c r="I108" s="93" t="b">
        <v>0</v>
      </c>
      <c r="J108" s="93" t="b">
        <v>1</v>
      </c>
      <c r="K108" s="93" t="b">
        <v>0</v>
      </c>
      <c r="L108" s="93" t="b">
        <v>0</v>
      </c>
    </row>
    <row r="109" spans="1:12" ht="15">
      <c r="A109" s="93" t="s">
        <v>1245</v>
      </c>
      <c r="B109" s="93" t="s">
        <v>1246</v>
      </c>
      <c r="C109" s="93">
        <v>2</v>
      </c>
      <c r="D109" s="133">
        <v>0.0023868833064682685</v>
      </c>
      <c r="E109" s="133">
        <v>2.746244871720198</v>
      </c>
      <c r="F109" s="93" t="s">
        <v>1268</v>
      </c>
      <c r="G109" s="93" t="b">
        <v>1</v>
      </c>
      <c r="H109" s="93" t="b">
        <v>0</v>
      </c>
      <c r="I109" s="93" t="b">
        <v>0</v>
      </c>
      <c r="J109" s="93" t="b">
        <v>0</v>
      </c>
      <c r="K109" s="93" t="b">
        <v>0</v>
      </c>
      <c r="L109" s="93" t="b">
        <v>0</v>
      </c>
    </row>
    <row r="110" spans="1:12" ht="15">
      <c r="A110" s="93" t="s">
        <v>1246</v>
      </c>
      <c r="B110" s="93" t="s">
        <v>1231</v>
      </c>
      <c r="C110" s="93">
        <v>2</v>
      </c>
      <c r="D110" s="133">
        <v>0.0023868833064682685</v>
      </c>
      <c r="E110" s="133">
        <v>2.570153612664517</v>
      </c>
      <c r="F110" s="93" t="s">
        <v>1268</v>
      </c>
      <c r="G110" s="93" t="b">
        <v>0</v>
      </c>
      <c r="H110" s="93" t="b">
        <v>0</v>
      </c>
      <c r="I110" s="93" t="b">
        <v>0</v>
      </c>
      <c r="J110" s="93" t="b">
        <v>0</v>
      </c>
      <c r="K110" s="93" t="b">
        <v>0</v>
      </c>
      <c r="L110" s="93" t="b">
        <v>0</v>
      </c>
    </row>
    <row r="111" spans="1:12" ht="15">
      <c r="A111" s="93" t="s">
        <v>1231</v>
      </c>
      <c r="B111" s="93" t="s">
        <v>1247</v>
      </c>
      <c r="C111" s="93">
        <v>2</v>
      </c>
      <c r="D111" s="133">
        <v>0.0023868833064682685</v>
      </c>
      <c r="E111" s="133">
        <v>2.570153612664517</v>
      </c>
      <c r="F111" s="93" t="s">
        <v>1268</v>
      </c>
      <c r="G111" s="93" t="b">
        <v>0</v>
      </c>
      <c r="H111" s="93" t="b">
        <v>0</v>
      </c>
      <c r="I111" s="93" t="b">
        <v>0</v>
      </c>
      <c r="J111" s="93" t="b">
        <v>0</v>
      </c>
      <c r="K111" s="93" t="b">
        <v>0</v>
      </c>
      <c r="L111" s="93" t="b">
        <v>0</v>
      </c>
    </row>
    <row r="112" spans="1:12" ht="15">
      <c r="A112" s="93" t="s">
        <v>1247</v>
      </c>
      <c r="B112" s="93" t="s">
        <v>1248</v>
      </c>
      <c r="C112" s="93">
        <v>2</v>
      </c>
      <c r="D112" s="133">
        <v>0.0023868833064682685</v>
      </c>
      <c r="E112" s="133">
        <v>2.746244871720198</v>
      </c>
      <c r="F112" s="93" t="s">
        <v>1268</v>
      </c>
      <c r="G112" s="93" t="b">
        <v>0</v>
      </c>
      <c r="H112" s="93" t="b">
        <v>0</v>
      </c>
      <c r="I112" s="93" t="b">
        <v>0</v>
      </c>
      <c r="J112" s="93" t="b">
        <v>0</v>
      </c>
      <c r="K112" s="93" t="b">
        <v>0</v>
      </c>
      <c r="L112" s="93" t="b">
        <v>0</v>
      </c>
    </row>
    <row r="113" spans="1:12" ht="15">
      <c r="A113" s="93" t="s">
        <v>1248</v>
      </c>
      <c r="B113" s="93" t="s">
        <v>1249</v>
      </c>
      <c r="C113" s="93">
        <v>2</v>
      </c>
      <c r="D113" s="133">
        <v>0.0023868833064682685</v>
      </c>
      <c r="E113" s="133">
        <v>2.746244871720198</v>
      </c>
      <c r="F113" s="93" t="s">
        <v>1268</v>
      </c>
      <c r="G113" s="93" t="b">
        <v>0</v>
      </c>
      <c r="H113" s="93" t="b">
        <v>0</v>
      </c>
      <c r="I113" s="93" t="b">
        <v>0</v>
      </c>
      <c r="J113" s="93" t="b">
        <v>0</v>
      </c>
      <c r="K113" s="93" t="b">
        <v>0</v>
      </c>
      <c r="L113" s="93" t="b">
        <v>0</v>
      </c>
    </row>
    <row r="114" spans="1:12" ht="15">
      <c r="A114" s="93" t="s">
        <v>1249</v>
      </c>
      <c r="B114" s="93" t="s">
        <v>1250</v>
      </c>
      <c r="C114" s="93">
        <v>2</v>
      </c>
      <c r="D114" s="133">
        <v>0.0023868833064682685</v>
      </c>
      <c r="E114" s="133">
        <v>2.746244871720198</v>
      </c>
      <c r="F114" s="93" t="s">
        <v>1268</v>
      </c>
      <c r="G114" s="93" t="b">
        <v>0</v>
      </c>
      <c r="H114" s="93" t="b">
        <v>0</v>
      </c>
      <c r="I114" s="93" t="b">
        <v>0</v>
      </c>
      <c r="J114" s="93" t="b">
        <v>0</v>
      </c>
      <c r="K114" s="93" t="b">
        <v>0</v>
      </c>
      <c r="L114" s="93" t="b">
        <v>0</v>
      </c>
    </row>
    <row r="115" spans="1:12" ht="15">
      <c r="A115" s="93" t="s">
        <v>1250</v>
      </c>
      <c r="B115" s="93" t="s">
        <v>1251</v>
      </c>
      <c r="C115" s="93">
        <v>2</v>
      </c>
      <c r="D115" s="133">
        <v>0.0023868833064682685</v>
      </c>
      <c r="E115" s="133">
        <v>2.746244871720198</v>
      </c>
      <c r="F115" s="93" t="s">
        <v>1268</v>
      </c>
      <c r="G115" s="93" t="b">
        <v>0</v>
      </c>
      <c r="H115" s="93" t="b">
        <v>0</v>
      </c>
      <c r="I115" s="93" t="b">
        <v>0</v>
      </c>
      <c r="J115" s="93" t="b">
        <v>0</v>
      </c>
      <c r="K115" s="93" t="b">
        <v>0</v>
      </c>
      <c r="L115" s="93" t="b">
        <v>0</v>
      </c>
    </row>
    <row r="116" spans="1:12" ht="15">
      <c r="A116" s="93" t="s">
        <v>1251</v>
      </c>
      <c r="B116" s="93" t="s">
        <v>1252</v>
      </c>
      <c r="C116" s="93">
        <v>2</v>
      </c>
      <c r="D116" s="133">
        <v>0.0023868833064682685</v>
      </c>
      <c r="E116" s="133">
        <v>2.746244871720198</v>
      </c>
      <c r="F116" s="93" t="s">
        <v>1268</v>
      </c>
      <c r="G116" s="93" t="b">
        <v>0</v>
      </c>
      <c r="H116" s="93" t="b">
        <v>0</v>
      </c>
      <c r="I116" s="93" t="b">
        <v>0</v>
      </c>
      <c r="J116" s="93" t="b">
        <v>0</v>
      </c>
      <c r="K116" s="93" t="b">
        <v>0</v>
      </c>
      <c r="L116" s="93" t="b">
        <v>0</v>
      </c>
    </row>
    <row r="117" spans="1:12" ht="15">
      <c r="A117" s="93" t="s">
        <v>1253</v>
      </c>
      <c r="B117" s="93" t="s">
        <v>1254</v>
      </c>
      <c r="C117" s="93">
        <v>2</v>
      </c>
      <c r="D117" s="133">
        <v>0.0023868833064682685</v>
      </c>
      <c r="E117" s="133">
        <v>2.746244871720198</v>
      </c>
      <c r="F117" s="93" t="s">
        <v>1268</v>
      </c>
      <c r="G117" s="93" t="b">
        <v>0</v>
      </c>
      <c r="H117" s="93" t="b">
        <v>0</v>
      </c>
      <c r="I117" s="93" t="b">
        <v>0</v>
      </c>
      <c r="J117" s="93" t="b">
        <v>0</v>
      </c>
      <c r="K117" s="93" t="b">
        <v>0</v>
      </c>
      <c r="L117" s="93" t="b">
        <v>0</v>
      </c>
    </row>
    <row r="118" spans="1:12" ht="15">
      <c r="A118" s="93" t="s">
        <v>1254</v>
      </c>
      <c r="B118" s="93" t="s">
        <v>1255</v>
      </c>
      <c r="C118" s="93">
        <v>2</v>
      </c>
      <c r="D118" s="133">
        <v>0.0023868833064682685</v>
      </c>
      <c r="E118" s="133">
        <v>2.746244871720198</v>
      </c>
      <c r="F118" s="93" t="s">
        <v>1268</v>
      </c>
      <c r="G118" s="93" t="b">
        <v>0</v>
      </c>
      <c r="H118" s="93" t="b">
        <v>0</v>
      </c>
      <c r="I118" s="93" t="b">
        <v>0</v>
      </c>
      <c r="J118" s="93" t="b">
        <v>0</v>
      </c>
      <c r="K118" s="93" t="b">
        <v>0</v>
      </c>
      <c r="L118" s="93" t="b">
        <v>0</v>
      </c>
    </row>
    <row r="119" spans="1:12" ht="15">
      <c r="A119" s="93" t="s">
        <v>1255</v>
      </c>
      <c r="B119" s="93" t="s">
        <v>1256</v>
      </c>
      <c r="C119" s="93">
        <v>2</v>
      </c>
      <c r="D119" s="133">
        <v>0.0023868833064682685</v>
      </c>
      <c r="E119" s="133">
        <v>2.746244871720198</v>
      </c>
      <c r="F119" s="93" t="s">
        <v>1268</v>
      </c>
      <c r="G119" s="93" t="b">
        <v>0</v>
      </c>
      <c r="H119" s="93" t="b">
        <v>0</v>
      </c>
      <c r="I119" s="93" t="b">
        <v>0</v>
      </c>
      <c r="J119" s="93" t="b">
        <v>0</v>
      </c>
      <c r="K119" s="93" t="b">
        <v>0</v>
      </c>
      <c r="L119" s="93" t="b">
        <v>0</v>
      </c>
    </row>
    <row r="120" spans="1:12" ht="15">
      <c r="A120" s="93" t="s">
        <v>1025</v>
      </c>
      <c r="B120" s="93" t="s">
        <v>954</v>
      </c>
      <c r="C120" s="93">
        <v>2</v>
      </c>
      <c r="D120" s="133">
        <v>0.0023868833064682685</v>
      </c>
      <c r="E120" s="133">
        <v>2.746244871720198</v>
      </c>
      <c r="F120" s="93" t="s">
        <v>1268</v>
      </c>
      <c r="G120" s="93" t="b">
        <v>0</v>
      </c>
      <c r="H120" s="93" t="b">
        <v>0</v>
      </c>
      <c r="I120" s="93" t="b">
        <v>0</v>
      </c>
      <c r="J120" s="93" t="b">
        <v>0</v>
      </c>
      <c r="K120" s="93" t="b">
        <v>1</v>
      </c>
      <c r="L120" s="93" t="b">
        <v>0</v>
      </c>
    </row>
    <row r="121" spans="1:12" ht="15">
      <c r="A121" s="93" t="s">
        <v>954</v>
      </c>
      <c r="B121" s="93" t="s">
        <v>956</v>
      </c>
      <c r="C121" s="93">
        <v>2</v>
      </c>
      <c r="D121" s="133">
        <v>0.0023868833064682685</v>
      </c>
      <c r="E121" s="133">
        <v>2.2021768273699225</v>
      </c>
      <c r="F121" s="93" t="s">
        <v>1268</v>
      </c>
      <c r="G121" s="93" t="b">
        <v>0</v>
      </c>
      <c r="H121" s="93" t="b">
        <v>1</v>
      </c>
      <c r="I121" s="93" t="b">
        <v>0</v>
      </c>
      <c r="J121" s="93" t="b">
        <v>0</v>
      </c>
      <c r="K121" s="93" t="b">
        <v>0</v>
      </c>
      <c r="L121" s="93" t="b">
        <v>0</v>
      </c>
    </row>
    <row r="122" spans="1:12" ht="15">
      <c r="A122" s="93" t="s">
        <v>956</v>
      </c>
      <c r="B122" s="93" t="s">
        <v>1026</v>
      </c>
      <c r="C122" s="93">
        <v>2</v>
      </c>
      <c r="D122" s="133">
        <v>0.0023868833064682685</v>
      </c>
      <c r="E122" s="133">
        <v>2.2021768273699225</v>
      </c>
      <c r="F122" s="93" t="s">
        <v>1268</v>
      </c>
      <c r="G122" s="93" t="b">
        <v>0</v>
      </c>
      <c r="H122" s="93" t="b">
        <v>0</v>
      </c>
      <c r="I122" s="93" t="b">
        <v>0</v>
      </c>
      <c r="J122" s="93" t="b">
        <v>0</v>
      </c>
      <c r="K122" s="93" t="b">
        <v>0</v>
      </c>
      <c r="L122" s="93" t="b">
        <v>0</v>
      </c>
    </row>
    <row r="123" spans="1:12" ht="15">
      <c r="A123" s="93" t="s">
        <v>1026</v>
      </c>
      <c r="B123" s="93" t="s">
        <v>1027</v>
      </c>
      <c r="C123" s="93">
        <v>2</v>
      </c>
      <c r="D123" s="133">
        <v>0.0023868833064682685</v>
      </c>
      <c r="E123" s="133">
        <v>2.746244871720198</v>
      </c>
      <c r="F123" s="93" t="s">
        <v>1268</v>
      </c>
      <c r="G123" s="93" t="b">
        <v>0</v>
      </c>
      <c r="H123" s="93" t="b">
        <v>0</v>
      </c>
      <c r="I123" s="93" t="b">
        <v>0</v>
      </c>
      <c r="J123" s="93" t="b">
        <v>0</v>
      </c>
      <c r="K123" s="93" t="b">
        <v>0</v>
      </c>
      <c r="L123" s="93" t="b">
        <v>0</v>
      </c>
    </row>
    <row r="124" spans="1:12" ht="15">
      <c r="A124" s="93" t="s">
        <v>1027</v>
      </c>
      <c r="B124" s="93" t="s">
        <v>1028</v>
      </c>
      <c r="C124" s="93">
        <v>2</v>
      </c>
      <c r="D124" s="133">
        <v>0.0023868833064682685</v>
      </c>
      <c r="E124" s="133">
        <v>2.746244871720198</v>
      </c>
      <c r="F124" s="93" t="s">
        <v>1268</v>
      </c>
      <c r="G124" s="93" t="b">
        <v>0</v>
      </c>
      <c r="H124" s="93" t="b">
        <v>0</v>
      </c>
      <c r="I124" s="93" t="b">
        <v>0</v>
      </c>
      <c r="J124" s="93" t="b">
        <v>0</v>
      </c>
      <c r="K124" s="93" t="b">
        <v>0</v>
      </c>
      <c r="L124" s="93" t="b">
        <v>0</v>
      </c>
    </row>
    <row r="125" spans="1:12" ht="15">
      <c r="A125" s="93" t="s">
        <v>1028</v>
      </c>
      <c r="B125" s="93" t="s">
        <v>1029</v>
      </c>
      <c r="C125" s="93">
        <v>2</v>
      </c>
      <c r="D125" s="133">
        <v>0.0023868833064682685</v>
      </c>
      <c r="E125" s="133">
        <v>2.746244871720198</v>
      </c>
      <c r="F125" s="93" t="s">
        <v>1268</v>
      </c>
      <c r="G125" s="93" t="b">
        <v>0</v>
      </c>
      <c r="H125" s="93" t="b">
        <v>0</v>
      </c>
      <c r="I125" s="93" t="b">
        <v>0</v>
      </c>
      <c r="J125" s="93" t="b">
        <v>0</v>
      </c>
      <c r="K125" s="93" t="b">
        <v>0</v>
      </c>
      <c r="L125" s="93" t="b">
        <v>0</v>
      </c>
    </row>
    <row r="126" spans="1:12" ht="15">
      <c r="A126" s="93" t="s">
        <v>1029</v>
      </c>
      <c r="B126" s="93" t="s">
        <v>1030</v>
      </c>
      <c r="C126" s="93">
        <v>2</v>
      </c>
      <c r="D126" s="133">
        <v>0.0023868833064682685</v>
      </c>
      <c r="E126" s="133">
        <v>2.746244871720198</v>
      </c>
      <c r="F126" s="93" t="s">
        <v>1268</v>
      </c>
      <c r="G126" s="93" t="b">
        <v>0</v>
      </c>
      <c r="H126" s="93" t="b">
        <v>0</v>
      </c>
      <c r="I126" s="93" t="b">
        <v>0</v>
      </c>
      <c r="J126" s="93" t="b">
        <v>0</v>
      </c>
      <c r="K126" s="93" t="b">
        <v>0</v>
      </c>
      <c r="L126" s="93" t="b">
        <v>0</v>
      </c>
    </row>
    <row r="127" spans="1:12" ht="15">
      <c r="A127" s="93" t="s">
        <v>1030</v>
      </c>
      <c r="B127" s="93" t="s">
        <v>1031</v>
      </c>
      <c r="C127" s="93">
        <v>2</v>
      </c>
      <c r="D127" s="133">
        <v>0.0023868833064682685</v>
      </c>
      <c r="E127" s="133">
        <v>2.746244871720198</v>
      </c>
      <c r="F127" s="93" t="s">
        <v>1268</v>
      </c>
      <c r="G127" s="93" t="b">
        <v>0</v>
      </c>
      <c r="H127" s="93" t="b">
        <v>0</v>
      </c>
      <c r="I127" s="93" t="b">
        <v>0</v>
      </c>
      <c r="J127" s="93" t="b">
        <v>0</v>
      </c>
      <c r="K127" s="93" t="b">
        <v>0</v>
      </c>
      <c r="L127" s="93" t="b">
        <v>0</v>
      </c>
    </row>
    <row r="128" spans="1:12" ht="15">
      <c r="A128" s="93" t="s">
        <v>1031</v>
      </c>
      <c r="B128" s="93" t="s">
        <v>1032</v>
      </c>
      <c r="C128" s="93">
        <v>2</v>
      </c>
      <c r="D128" s="133">
        <v>0.0023868833064682685</v>
      </c>
      <c r="E128" s="133">
        <v>2.746244871720198</v>
      </c>
      <c r="F128" s="93" t="s">
        <v>1268</v>
      </c>
      <c r="G128" s="93" t="b">
        <v>0</v>
      </c>
      <c r="H128" s="93" t="b">
        <v>0</v>
      </c>
      <c r="I128" s="93" t="b">
        <v>0</v>
      </c>
      <c r="J128" s="93" t="b">
        <v>0</v>
      </c>
      <c r="K128" s="93" t="b">
        <v>0</v>
      </c>
      <c r="L128" s="93" t="b">
        <v>0</v>
      </c>
    </row>
    <row r="129" spans="1:12" ht="15">
      <c r="A129" s="93" t="s">
        <v>1032</v>
      </c>
      <c r="B129" s="93" t="s">
        <v>1228</v>
      </c>
      <c r="C129" s="93">
        <v>2</v>
      </c>
      <c r="D129" s="133">
        <v>0.0023868833064682685</v>
      </c>
      <c r="E129" s="133">
        <v>2.445214876056217</v>
      </c>
      <c r="F129" s="93" t="s">
        <v>1268</v>
      </c>
      <c r="G129" s="93" t="b">
        <v>0</v>
      </c>
      <c r="H129" s="93" t="b">
        <v>0</v>
      </c>
      <c r="I129" s="93" t="b">
        <v>0</v>
      </c>
      <c r="J129" s="93" t="b">
        <v>0</v>
      </c>
      <c r="K129" s="93" t="b">
        <v>0</v>
      </c>
      <c r="L129" s="93" t="b">
        <v>0</v>
      </c>
    </row>
    <row r="130" spans="1:12" ht="15">
      <c r="A130" s="93" t="s">
        <v>1228</v>
      </c>
      <c r="B130" s="93" t="s">
        <v>1233</v>
      </c>
      <c r="C130" s="93">
        <v>2</v>
      </c>
      <c r="D130" s="133">
        <v>0.0023868833064682685</v>
      </c>
      <c r="E130" s="133">
        <v>2.269123617000536</v>
      </c>
      <c r="F130" s="93" t="s">
        <v>1268</v>
      </c>
      <c r="G130" s="93" t="b">
        <v>0</v>
      </c>
      <c r="H130" s="93" t="b">
        <v>0</v>
      </c>
      <c r="I130" s="93" t="b">
        <v>0</v>
      </c>
      <c r="J130" s="93" t="b">
        <v>0</v>
      </c>
      <c r="K130" s="93" t="b">
        <v>0</v>
      </c>
      <c r="L130" s="93" t="b">
        <v>0</v>
      </c>
    </row>
    <row r="131" spans="1:12" ht="15">
      <c r="A131" s="93" t="s">
        <v>1233</v>
      </c>
      <c r="B131" s="93" t="s">
        <v>987</v>
      </c>
      <c r="C131" s="93">
        <v>2</v>
      </c>
      <c r="D131" s="133">
        <v>0.0023868833064682685</v>
      </c>
      <c r="E131" s="133">
        <v>1.2084257766469242</v>
      </c>
      <c r="F131" s="93" t="s">
        <v>1268</v>
      </c>
      <c r="G131" s="93" t="b">
        <v>0</v>
      </c>
      <c r="H131" s="93" t="b">
        <v>0</v>
      </c>
      <c r="I131" s="93" t="b">
        <v>0</v>
      </c>
      <c r="J131" s="93" t="b">
        <v>0</v>
      </c>
      <c r="K131" s="93" t="b">
        <v>0</v>
      </c>
      <c r="L131" s="93" t="b">
        <v>0</v>
      </c>
    </row>
    <row r="132" spans="1:12" ht="15">
      <c r="A132" s="93" t="s">
        <v>987</v>
      </c>
      <c r="B132" s="93" t="s">
        <v>1259</v>
      </c>
      <c r="C132" s="93">
        <v>2</v>
      </c>
      <c r="D132" s="133">
        <v>0.0023868833064682685</v>
      </c>
      <c r="E132" s="133">
        <v>1.403822190897992</v>
      </c>
      <c r="F132" s="93" t="s">
        <v>1268</v>
      </c>
      <c r="G132" s="93" t="b">
        <v>0</v>
      </c>
      <c r="H132" s="93" t="b">
        <v>0</v>
      </c>
      <c r="I132" s="93" t="b">
        <v>0</v>
      </c>
      <c r="J132" s="93" t="b">
        <v>0</v>
      </c>
      <c r="K132" s="93" t="b">
        <v>0</v>
      </c>
      <c r="L132" s="93" t="b">
        <v>0</v>
      </c>
    </row>
    <row r="133" spans="1:12" ht="15">
      <c r="A133" s="93" t="s">
        <v>1259</v>
      </c>
      <c r="B133" s="93" t="s">
        <v>1260</v>
      </c>
      <c r="C133" s="93">
        <v>2</v>
      </c>
      <c r="D133" s="133">
        <v>0.0023868833064682685</v>
      </c>
      <c r="E133" s="133">
        <v>2.746244871720198</v>
      </c>
      <c r="F133" s="93" t="s">
        <v>1268</v>
      </c>
      <c r="G133" s="93" t="b">
        <v>0</v>
      </c>
      <c r="H133" s="93" t="b">
        <v>0</v>
      </c>
      <c r="I133" s="93" t="b">
        <v>0</v>
      </c>
      <c r="J133" s="93" t="b">
        <v>0</v>
      </c>
      <c r="K133" s="93" t="b">
        <v>0</v>
      </c>
      <c r="L133" s="93" t="b">
        <v>0</v>
      </c>
    </row>
    <row r="134" spans="1:12" ht="15">
      <c r="A134" s="93" t="s">
        <v>1260</v>
      </c>
      <c r="B134" s="93" t="s">
        <v>1261</v>
      </c>
      <c r="C134" s="93">
        <v>2</v>
      </c>
      <c r="D134" s="133">
        <v>0.0023868833064682685</v>
      </c>
      <c r="E134" s="133">
        <v>2.746244871720198</v>
      </c>
      <c r="F134" s="93" t="s">
        <v>1268</v>
      </c>
      <c r="G134" s="93" t="b">
        <v>0</v>
      </c>
      <c r="H134" s="93" t="b">
        <v>0</v>
      </c>
      <c r="I134" s="93" t="b">
        <v>0</v>
      </c>
      <c r="J134" s="93" t="b">
        <v>0</v>
      </c>
      <c r="K134" s="93" t="b">
        <v>0</v>
      </c>
      <c r="L134" s="93" t="b">
        <v>0</v>
      </c>
    </row>
    <row r="135" spans="1:12" ht="15">
      <c r="A135" s="93" t="s">
        <v>1261</v>
      </c>
      <c r="B135" s="93" t="s">
        <v>1229</v>
      </c>
      <c r="C135" s="93">
        <v>2</v>
      </c>
      <c r="D135" s="133">
        <v>0.0023868833064682685</v>
      </c>
      <c r="E135" s="133">
        <v>2.445214876056217</v>
      </c>
      <c r="F135" s="93" t="s">
        <v>1268</v>
      </c>
      <c r="G135" s="93" t="b">
        <v>0</v>
      </c>
      <c r="H135" s="93" t="b">
        <v>0</v>
      </c>
      <c r="I135" s="93" t="b">
        <v>0</v>
      </c>
      <c r="J135" s="93" t="b">
        <v>0</v>
      </c>
      <c r="K135" s="93" t="b">
        <v>0</v>
      </c>
      <c r="L135" s="93" t="b">
        <v>0</v>
      </c>
    </row>
    <row r="136" spans="1:12" ht="15">
      <c r="A136" s="93" t="s">
        <v>1229</v>
      </c>
      <c r="B136" s="93" t="s">
        <v>259</v>
      </c>
      <c r="C136" s="93">
        <v>2</v>
      </c>
      <c r="D136" s="133">
        <v>0.0023868833064682685</v>
      </c>
      <c r="E136" s="133">
        <v>2.445214876056217</v>
      </c>
      <c r="F136" s="93" t="s">
        <v>1268</v>
      </c>
      <c r="G136" s="93" t="b">
        <v>0</v>
      </c>
      <c r="H136" s="93" t="b">
        <v>0</v>
      </c>
      <c r="I136" s="93" t="b">
        <v>0</v>
      </c>
      <c r="J136" s="93" t="b">
        <v>0</v>
      </c>
      <c r="K136" s="93" t="b">
        <v>0</v>
      </c>
      <c r="L136" s="93" t="b">
        <v>0</v>
      </c>
    </row>
    <row r="137" spans="1:12" ht="15">
      <c r="A137" s="93" t="s">
        <v>987</v>
      </c>
      <c r="B137" s="93" t="s">
        <v>1009</v>
      </c>
      <c r="C137" s="93">
        <v>2</v>
      </c>
      <c r="D137" s="133">
        <v>0.0023868833064682685</v>
      </c>
      <c r="E137" s="133">
        <v>1.403822190897992</v>
      </c>
      <c r="F137" s="93" t="s">
        <v>1268</v>
      </c>
      <c r="G137" s="93" t="b">
        <v>0</v>
      </c>
      <c r="H137" s="93" t="b">
        <v>0</v>
      </c>
      <c r="I137" s="93" t="b">
        <v>0</v>
      </c>
      <c r="J137" s="93" t="b">
        <v>0</v>
      </c>
      <c r="K137" s="93" t="b">
        <v>0</v>
      </c>
      <c r="L137" s="93" t="b">
        <v>0</v>
      </c>
    </row>
    <row r="138" spans="1:12" ht="15">
      <c r="A138" s="93" t="s">
        <v>1009</v>
      </c>
      <c r="B138" s="93" t="s">
        <v>1010</v>
      </c>
      <c r="C138" s="93">
        <v>2</v>
      </c>
      <c r="D138" s="133">
        <v>0.0023868833064682685</v>
      </c>
      <c r="E138" s="133">
        <v>2.746244871720198</v>
      </c>
      <c r="F138" s="93" t="s">
        <v>1268</v>
      </c>
      <c r="G138" s="93" t="b">
        <v>0</v>
      </c>
      <c r="H138" s="93" t="b">
        <v>0</v>
      </c>
      <c r="I138" s="93" t="b">
        <v>0</v>
      </c>
      <c r="J138" s="93" t="b">
        <v>0</v>
      </c>
      <c r="K138" s="93" t="b">
        <v>0</v>
      </c>
      <c r="L138" s="93" t="b">
        <v>0</v>
      </c>
    </row>
    <row r="139" spans="1:12" ht="15">
      <c r="A139" s="93" t="s">
        <v>1010</v>
      </c>
      <c r="B139" s="93" t="s">
        <v>1011</v>
      </c>
      <c r="C139" s="93">
        <v>2</v>
      </c>
      <c r="D139" s="133">
        <v>0.0023868833064682685</v>
      </c>
      <c r="E139" s="133">
        <v>2.746244871720198</v>
      </c>
      <c r="F139" s="93" t="s">
        <v>1268</v>
      </c>
      <c r="G139" s="93" t="b">
        <v>0</v>
      </c>
      <c r="H139" s="93" t="b">
        <v>0</v>
      </c>
      <c r="I139" s="93" t="b">
        <v>0</v>
      </c>
      <c r="J139" s="93" t="b">
        <v>0</v>
      </c>
      <c r="K139" s="93" t="b">
        <v>0</v>
      </c>
      <c r="L139" s="93" t="b">
        <v>0</v>
      </c>
    </row>
    <row r="140" spans="1:12" ht="15">
      <c r="A140" s="93" t="s">
        <v>1011</v>
      </c>
      <c r="B140" s="93" t="s">
        <v>1007</v>
      </c>
      <c r="C140" s="93">
        <v>2</v>
      </c>
      <c r="D140" s="133">
        <v>0.0023868833064682685</v>
      </c>
      <c r="E140" s="133">
        <v>2.570153612664517</v>
      </c>
      <c r="F140" s="93" t="s">
        <v>1268</v>
      </c>
      <c r="G140" s="93" t="b">
        <v>0</v>
      </c>
      <c r="H140" s="93" t="b">
        <v>0</v>
      </c>
      <c r="I140" s="93" t="b">
        <v>0</v>
      </c>
      <c r="J140" s="93" t="b">
        <v>1</v>
      </c>
      <c r="K140" s="93" t="b">
        <v>0</v>
      </c>
      <c r="L140" s="93" t="b">
        <v>0</v>
      </c>
    </row>
    <row r="141" spans="1:12" ht="15">
      <c r="A141" s="93" t="s">
        <v>1007</v>
      </c>
      <c r="B141" s="93" t="s">
        <v>1012</v>
      </c>
      <c r="C141" s="93">
        <v>2</v>
      </c>
      <c r="D141" s="133">
        <v>0.0023868833064682685</v>
      </c>
      <c r="E141" s="133">
        <v>2.746244871720198</v>
      </c>
      <c r="F141" s="93" t="s">
        <v>1268</v>
      </c>
      <c r="G141" s="93" t="b">
        <v>1</v>
      </c>
      <c r="H141" s="93" t="b">
        <v>0</v>
      </c>
      <c r="I141" s="93" t="b">
        <v>0</v>
      </c>
      <c r="J141" s="93" t="b">
        <v>0</v>
      </c>
      <c r="K141" s="93" t="b">
        <v>0</v>
      </c>
      <c r="L141" s="93" t="b">
        <v>0</v>
      </c>
    </row>
    <row r="142" spans="1:12" ht="15">
      <c r="A142" s="93" t="s">
        <v>1012</v>
      </c>
      <c r="B142" s="93" t="s">
        <v>1013</v>
      </c>
      <c r="C142" s="93">
        <v>2</v>
      </c>
      <c r="D142" s="133">
        <v>0.0023868833064682685</v>
      </c>
      <c r="E142" s="133">
        <v>2.746244871720198</v>
      </c>
      <c r="F142" s="93" t="s">
        <v>1268</v>
      </c>
      <c r="G142" s="93" t="b">
        <v>0</v>
      </c>
      <c r="H142" s="93" t="b">
        <v>0</v>
      </c>
      <c r="I142" s="93" t="b">
        <v>0</v>
      </c>
      <c r="J142" s="93" t="b">
        <v>0</v>
      </c>
      <c r="K142" s="93" t="b">
        <v>0</v>
      </c>
      <c r="L142" s="93" t="b">
        <v>0</v>
      </c>
    </row>
    <row r="143" spans="1:12" ht="15">
      <c r="A143" s="93" t="s">
        <v>1013</v>
      </c>
      <c r="B143" s="93" t="s">
        <v>1262</v>
      </c>
      <c r="C143" s="93">
        <v>2</v>
      </c>
      <c r="D143" s="133">
        <v>0.0023868833064682685</v>
      </c>
      <c r="E143" s="133">
        <v>2.746244871720198</v>
      </c>
      <c r="F143" s="93" t="s">
        <v>1268</v>
      </c>
      <c r="G143" s="93" t="b">
        <v>0</v>
      </c>
      <c r="H143" s="93" t="b">
        <v>0</v>
      </c>
      <c r="I143" s="93" t="b">
        <v>0</v>
      </c>
      <c r="J143" s="93" t="b">
        <v>0</v>
      </c>
      <c r="K143" s="93" t="b">
        <v>0</v>
      </c>
      <c r="L143" s="93" t="b">
        <v>0</v>
      </c>
    </row>
    <row r="144" spans="1:12" ht="15">
      <c r="A144" s="93" t="s">
        <v>1262</v>
      </c>
      <c r="B144" s="93" t="s">
        <v>1008</v>
      </c>
      <c r="C144" s="93">
        <v>2</v>
      </c>
      <c r="D144" s="133">
        <v>0.0023868833064682685</v>
      </c>
      <c r="E144" s="133">
        <v>2.570153612664517</v>
      </c>
      <c r="F144" s="93" t="s">
        <v>1268</v>
      </c>
      <c r="G144" s="93" t="b">
        <v>0</v>
      </c>
      <c r="H144" s="93" t="b">
        <v>0</v>
      </c>
      <c r="I144" s="93" t="b">
        <v>0</v>
      </c>
      <c r="J144" s="93" t="b">
        <v>0</v>
      </c>
      <c r="K144" s="93" t="b">
        <v>0</v>
      </c>
      <c r="L144" s="93" t="b">
        <v>0</v>
      </c>
    </row>
    <row r="145" spans="1:12" ht="15">
      <c r="A145" s="93" t="s">
        <v>1008</v>
      </c>
      <c r="B145" s="93" t="s">
        <v>1263</v>
      </c>
      <c r="C145" s="93">
        <v>2</v>
      </c>
      <c r="D145" s="133">
        <v>0.0023868833064682685</v>
      </c>
      <c r="E145" s="133">
        <v>2.570153612664517</v>
      </c>
      <c r="F145" s="93" t="s">
        <v>1268</v>
      </c>
      <c r="G145" s="93" t="b">
        <v>0</v>
      </c>
      <c r="H145" s="93" t="b">
        <v>0</v>
      </c>
      <c r="I145" s="93" t="b">
        <v>0</v>
      </c>
      <c r="J145" s="93" t="b">
        <v>0</v>
      </c>
      <c r="K145" s="93" t="b">
        <v>0</v>
      </c>
      <c r="L145" s="93" t="b">
        <v>0</v>
      </c>
    </row>
    <row r="146" spans="1:12" ht="15">
      <c r="A146" s="93" t="s">
        <v>1263</v>
      </c>
      <c r="B146" s="93" t="s">
        <v>1264</v>
      </c>
      <c r="C146" s="93">
        <v>2</v>
      </c>
      <c r="D146" s="133">
        <v>0.0023868833064682685</v>
      </c>
      <c r="E146" s="133">
        <v>2.746244871720198</v>
      </c>
      <c r="F146" s="93" t="s">
        <v>1268</v>
      </c>
      <c r="G146" s="93" t="b">
        <v>0</v>
      </c>
      <c r="H146" s="93" t="b">
        <v>0</v>
      </c>
      <c r="I146" s="93" t="b">
        <v>0</v>
      </c>
      <c r="J146" s="93" t="b">
        <v>0</v>
      </c>
      <c r="K146" s="93" t="b">
        <v>0</v>
      </c>
      <c r="L146" s="93" t="b">
        <v>0</v>
      </c>
    </row>
    <row r="147" spans="1:12" ht="15">
      <c r="A147" s="93" t="s">
        <v>1264</v>
      </c>
      <c r="B147" s="93" t="s">
        <v>1265</v>
      </c>
      <c r="C147" s="93">
        <v>2</v>
      </c>
      <c r="D147" s="133">
        <v>0.0023868833064682685</v>
      </c>
      <c r="E147" s="133">
        <v>2.746244871720198</v>
      </c>
      <c r="F147" s="93" t="s">
        <v>1268</v>
      </c>
      <c r="G147" s="93" t="b">
        <v>0</v>
      </c>
      <c r="H147" s="93" t="b">
        <v>0</v>
      </c>
      <c r="I147" s="93" t="b">
        <v>0</v>
      </c>
      <c r="J147" s="93" t="b">
        <v>0</v>
      </c>
      <c r="K147" s="93" t="b">
        <v>0</v>
      </c>
      <c r="L147" s="93" t="b">
        <v>0</v>
      </c>
    </row>
    <row r="148" spans="1:12" ht="15">
      <c r="A148" s="93" t="s">
        <v>1265</v>
      </c>
      <c r="B148" s="93" t="s">
        <v>956</v>
      </c>
      <c r="C148" s="93">
        <v>2</v>
      </c>
      <c r="D148" s="133">
        <v>0.0023868833064682685</v>
      </c>
      <c r="E148" s="133">
        <v>2.2021768273699225</v>
      </c>
      <c r="F148" s="93" t="s">
        <v>1268</v>
      </c>
      <c r="G148" s="93" t="b">
        <v>0</v>
      </c>
      <c r="H148" s="93" t="b">
        <v>0</v>
      </c>
      <c r="I148" s="93" t="b">
        <v>0</v>
      </c>
      <c r="J148" s="93" t="b">
        <v>0</v>
      </c>
      <c r="K148" s="93" t="b">
        <v>0</v>
      </c>
      <c r="L148" s="93" t="b">
        <v>0</v>
      </c>
    </row>
    <row r="149" spans="1:12" ht="15">
      <c r="A149" s="93" t="s">
        <v>988</v>
      </c>
      <c r="B149" s="93" t="s">
        <v>987</v>
      </c>
      <c r="C149" s="93">
        <v>28</v>
      </c>
      <c r="D149" s="133">
        <v>0.0010981286054560335</v>
      </c>
      <c r="E149" s="133">
        <v>1.4032980620171145</v>
      </c>
      <c r="F149" s="93" t="s">
        <v>895</v>
      </c>
      <c r="G149" s="93" t="b">
        <v>0</v>
      </c>
      <c r="H149" s="93" t="b">
        <v>0</v>
      </c>
      <c r="I149" s="93" t="b">
        <v>0</v>
      </c>
      <c r="J149" s="93" t="b">
        <v>0</v>
      </c>
      <c r="K149" s="93" t="b">
        <v>0</v>
      </c>
      <c r="L149" s="93" t="b">
        <v>0</v>
      </c>
    </row>
    <row r="150" spans="1:12" ht="15">
      <c r="A150" s="93" t="s">
        <v>993</v>
      </c>
      <c r="B150" s="93" t="s">
        <v>994</v>
      </c>
      <c r="C150" s="93">
        <v>28</v>
      </c>
      <c r="D150" s="133">
        <v>0.0010981286054560335</v>
      </c>
      <c r="E150" s="133">
        <v>1.4185380285738514</v>
      </c>
      <c r="F150" s="93" t="s">
        <v>895</v>
      </c>
      <c r="G150" s="93" t="b">
        <v>0</v>
      </c>
      <c r="H150" s="93" t="b">
        <v>0</v>
      </c>
      <c r="I150" s="93" t="b">
        <v>0</v>
      </c>
      <c r="J150" s="93" t="b">
        <v>0</v>
      </c>
      <c r="K150" s="93" t="b">
        <v>1</v>
      </c>
      <c r="L150" s="93" t="b">
        <v>0</v>
      </c>
    </row>
    <row r="151" spans="1:12" ht="15">
      <c r="A151" s="93" t="s">
        <v>989</v>
      </c>
      <c r="B151" s="93" t="s">
        <v>996</v>
      </c>
      <c r="C151" s="93">
        <v>16</v>
      </c>
      <c r="D151" s="133">
        <v>0.00571730412698927</v>
      </c>
      <c r="E151" s="133">
        <v>1.4185380285738514</v>
      </c>
      <c r="F151" s="93" t="s">
        <v>895</v>
      </c>
      <c r="G151" s="93" t="b">
        <v>0</v>
      </c>
      <c r="H151" s="93" t="b">
        <v>0</v>
      </c>
      <c r="I151" s="93" t="b">
        <v>0</v>
      </c>
      <c r="J151" s="93" t="b">
        <v>0</v>
      </c>
      <c r="K151" s="93" t="b">
        <v>0</v>
      </c>
      <c r="L151" s="93" t="b">
        <v>0</v>
      </c>
    </row>
    <row r="152" spans="1:12" ht="15">
      <c r="A152" s="93" t="s">
        <v>996</v>
      </c>
      <c r="B152" s="93" t="s">
        <v>1187</v>
      </c>
      <c r="C152" s="93">
        <v>16</v>
      </c>
      <c r="D152" s="133">
        <v>0.00571730412698927</v>
      </c>
      <c r="E152" s="133">
        <v>1.6615760772601458</v>
      </c>
      <c r="F152" s="93" t="s">
        <v>895</v>
      </c>
      <c r="G152" s="93" t="b">
        <v>0</v>
      </c>
      <c r="H152" s="93" t="b">
        <v>0</v>
      </c>
      <c r="I152" s="93" t="b">
        <v>0</v>
      </c>
      <c r="J152" s="93" t="b">
        <v>0</v>
      </c>
      <c r="K152" s="93" t="b">
        <v>0</v>
      </c>
      <c r="L152" s="93" t="b">
        <v>0</v>
      </c>
    </row>
    <row r="153" spans="1:12" ht="15">
      <c r="A153" s="93" t="s">
        <v>1187</v>
      </c>
      <c r="B153" s="93" t="s">
        <v>1188</v>
      </c>
      <c r="C153" s="93">
        <v>16</v>
      </c>
      <c r="D153" s="133">
        <v>0.00571730412698927</v>
      </c>
      <c r="E153" s="133">
        <v>1.6615760772601458</v>
      </c>
      <c r="F153" s="93" t="s">
        <v>895</v>
      </c>
      <c r="G153" s="93" t="b">
        <v>0</v>
      </c>
      <c r="H153" s="93" t="b">
        <v>0</v>
      </c>
      <c r="I153" s="93" t="b">
        <v>0</v>
      </c>
      <c r="J153" s="93" t="b">
        <v>0</v>
      </c>
      <c r="K153" s="93" t="b">
        <v>0</v>
      </c>
      <c r="L153" s="93" t="b">
        <v>0</v>
      </c>
    </row>
    <row r="154" spans="1:12" ht="15">
      <c r="A154" s="93" t="s">
        <v>1188</v>
      </c>
      <c r="B154" s="93" t="s">
        <v>1189</v>
      </c>
      <c r="C154" s="93">
        <v>16</v>
      </c>
      <c r="D154" s="133">
        <v>0.00571730412698927</v>
      </c>
      <c r="E154" s="133">
        <v>1.6615760772601458</v>
      </c>
      <c r="F154" s="93" t="s">
        <v>895</v>
      </c>
      <c r="G154" s="93" t="b">
        <v>0</v>
      </c>
      <c r="H154" s="93" t="b">
        <v>0</v>
      </c>
      <c r="I154" s="93" t="b">
        <v>0</v>
      </c>
      <c r="J154" s="93" t="b">
        <v>0</v>
      </c>
      <c r="K154" s="93" t="b">
        <v>0</v>
      </c>
      <c r="L154" s="93" t="b">
        <v>0</v>
      </c>
    </row>
    <row r="155" spans="1:12" ht="15">
      <c r="A155" s="93" t="s">
        <v>1189</v>
      </c>
      <c r="B155" s="93" t="s">
        <v>1190</v>
      </c>
      <c r="C155" s="93">
        <v>16</v>
      </c>
      <c r="D155" s="133">
        <v>0.00571730412698927</v>
      </c>
      <c r="E155" s="133">
        <v>1.6615760772601458</v>
      </c>
      <c r="F155" s="93" t="s">
        <v>895</v>
      </c>
      <c r="G155" s="93" t="b">
        <v>0</v>
      </c>
      <c r="H155" s="93" t="b">
        <v>0</v>
      </c>
      <c r="I155" s="93" t="b">
        <v>0</v>
      </c>
      <c r="J155" s="93" t="b">
        <v>0</v>
      </c>
      <c r="K155" s="93" t="b">
        <v>0</v>
      </c>
      <c r="L155" s="93" t="b">
        <v>0</v>
      </c>
    </row>
    <row r="156" spans="1:12" ht="15">
      <c r="A156" s="93" t="s">
        <v>1190</v>
      </c>
      <c r="B156" s="93" t="s">
        <v>955</v>
      </c>
      <c r="C156" s="93">
        <v>16</v>
      </c>
      <c r="D156" s="133">
        <v>0.00571730412698927</v>
      </c>
      <c r="E156" s="133">
        <v>1.6615760772601458</v>
      </c>
      <c r="F156" s="93" t="s">
        <v>895</v>
      </c>
      <c r="G156" s="93" t="b">
        <v>0</v>
      </c>
      <c r="H156" s="93" t="b">
        <v>0</v>
      </c>
      <c r="I156" s="93" t="b">
        <v>0</v>
      </c>
      <c r="J156" s="93" t="b">
        <v>0</v>
      </c>
      <c r="K156" s="93" t="b">
        <v>0</v>
      </c>
      <c r="L156" s="93" t="b">
        <v>0</v>
      </c>
    </row>
    <row r="157" spans="1:12" ht="15">
      <c r="A157" s="93" t="s">
        <v>955</v>
      </c>
      <c r="B157" s="93" t="s">
        <v>1191</v>
      </c>
      <c r="C157" s="93">
        <v>16</v>
      </c>
      <c r="D157" s="133">
        <v>0.00571730412698927</v>
      </c>
      <c r="E157" s="133">
        <v>1.6615760772601458</v>
      </c>
      <c r="F157" s="93" t="s">
        <v>895</v>
      </c>
      <c r="G157" s="93" t="b">
        <v>0</v>
      </c>
      <c r="H157" s="93" t="b">
        <v>0</v>
      </c>
      <c r="I157" s="93" t="b">
        <v>0</v>
      </c>
      <c r="J157" s="93" t="b">
        <v>0</v>
      </c>
      <c r="K157" s="93" t="b">
        <v>0</v>
      </c>
      <c r="L157" s="93" t="b">
        <v>0</v>
      </c>
    </row>
    <row r="158" spans="1:12" ht="15">
      <c r="A158" s="93" t="s">
        <v>1191</v>
      </c>
      <c r="B158" s="93" t="s">
        <v>1192</v>
      </c>
      <c r="C158" s="93">
        <v>16</v>
      </c>
      <c r="D158" s="133">
        <v>0.00571730412698927</v>
      </c>
      <c r="E158" s="133">
        <v>1.6615760772601458</v>
      </c>
      <c r="F158" s="93" t="s">
        <v>895</v>
      </c>
      <c r="G158" s="93" t="b">
        <v>0</v>
      </c>
      <c r="H158" s="93" t="b">
        <v>0</v>
      </c>
      <c r="I158" s="93" t="b">
        <v>0</v>
      </c>
      <c r="J158" s="93" t="b">
        <v>0</v>
      </c>
      <c r="K158" s="93" t="b">
        <v>0</v>
      </c>
      <c r="L158" s="93" t="b">
        <v>0</v>
      </c>
    </row>
    <row r="159" spans="1:12" ht="15">
      <c r="A159" s="93" t="s">
        <v>1192</v>
      </c>
      <c r="B159" s="93" t="s">
        <v>990</v>
      </c>
      <c r="C159" s="93">
        <v>16</v>
      </c>
      <c r="D159" s="133">
        <v>0.00571730412698927</v>
      </c>
      <c r="E159" s="133">
        <v>1.4185380285738514</v>
      </c>
      <c r="F159" s="93" t="s">
        <v>895</v>
      </c>
      <c r="G159" s="93" t="b">
        <v>0</v>
      </c>
      <c r="H159" s="93" t="b">
        <v>0</v>
      </c>
      <c r="I159" s="93" t="b">
        <v>0</v>
      </c>
      <c r="J159" s="93" t="b">
        <v>0</v>
      </c>
      <c r="K159" s="93" t="b">
        <v>0</v>
      </c>
      <c r="L159" s="93" t="b">
        <v>0</v>
      </c>
    </row>
    <row r="160" spans="1:12" ht="15">
      <c r="A160" s="93" t="s">
        <v>990</v>
      </c>
      <c r="B160" s="93" t="s">
        <v>1193</v>
      </c>
      <c r="C160" s="93">
        <v>16</v>
      </c>
      <c r="D160" s="133">
        <v>0.00571730412698927</v>
      </c>
      <c r="E160" s="133">
        <v>1.4185380285738514</v>
      </c>
      <c r="F160" s="93" t="s">
        <v>895</v>
      </c>
      <c r="G160" s="93" t="b">
        <v>0</v>
      </c>
      <c r="H160" s="93" t="b">
        <v>0</v>
      </c>
      <c r="I160" s="93" t="b">
        <v>0</v>
      </c>
      <c r="J160" s="93" t="b">
        <v>0</v>
      </c>
      <c r="K160" s="93" t="b">
        <v>0</v>
      </c>
      <c r="L160" s="93" t="b">
        <v>0</v>
      </c>
    </row>
    <row r="161" spans="1:12" ht="15">
      <c r="A161" s="93" t="s">
        <v>1193</v>
      </c>
      <c r="B161" s="93" t="s">
        <v>1194</v>
      </c>
      <c r="C161" s="93">
        <v>16</v>
      </c>
      <c r="D161" s="133">
        <v>0.00571730412698927</v>
      </c>
      <c r="E161" s="133">
        <v>1.6615760772601458</v>
      </c>
      <c r="F161" s="93" t="s">
        <v>895</v>
      </c>
      <c r="G161" s="93" t="b">
        <v>0</v>
      </c>
      <c r="H161" s="93" t="b">
        <v>0</v>
      </c>
      <c r="I161" s="93" t="b">
        <v>0</v>
      </c>
      <c r="J161" s="93" t="b">
        <v>0</v>
      </c>
      <c r="K161" s="93" t="b">
        <v>0</v>
      </c>
      <c r="L161" s="93" t="b">
        <v>0</v>
      </c>
    </row>
    <row r="162" spans="1:12" ht="15">
      <c r="A162" s="93" t="s">
        <v>1194</v>
      </c>
      <c r="B162" s="93" t="s">
        <v>1195</v>
      </c>
      <c r="C162" s="93">
        <v>16</v>
      </c>
      <c r="D162" s="133">
        <v>0.00571730412698927</v>
      </c>
      <c r="E162" s="133">
        <v>1.6615760772601458</v>
      </c>
      <c r="F162" s="93" t="s">
        <v>895</v>
      </c>
      <c r="G162" s="93" t="b">
        <v>0</v>
      </c>
      <c r="H162" s="93" t="b">
        <v>0</v>
      </c>
      <c r="I162" s="93" t="b">
        <v>0</v>
      </c>
      <c r="J162" s="93" t="b">
        <v>0</v>
      </c>
      <c r="K162" s="93" t="b">
        <v>0</v>
      </c>
      <c r="L162" s="93" t="b">
        <v>0</v>
      </c>
    </row>
    <row r="163" spans="1:12" ht="15">
      <c r="A163" s="93" t="s">
        <v>1195</v>
      </c>
      <c r="B163" s="93" t="s">
        <v>988</v>
      </c>
      <c r="C163" s="93">
        <v>16</v>
      </c>
      <c r="D163" s="133">
        <v>0.00571730412698927</v>
      </c>
      <c r="E163" s="133">
        <v>1.4185380285738514</v>
      </c>
      <c r="F163" s="93" t="s">
        <v>895</v>
      </c>
      <c r="G163" s="93" t="b">
        <v>0</v>
      </c>
      <c r="H163" s="93" t="b">
        <v>0</v>
      </c>
      <c r="I163" s="93" t="b">
        <v>0</v>
      </c>
      <c r="J163" s="93" t="b">
        <v>0</v>
      </c>
      <c r="K163" s="93" t="b">
        <v>0</v>
      </c>
      <c r="L163" s="93" t="b">
        <v>0</v>
      </c>
    </row>
    <row r="164" spans="1:12" ht="15">
      <c r="A164" s="93" t="s">
        <v>987</v>
      </c>
      <c r="B164" s="93" t="s">
        <v>1196</v>
      </c>
      <c r="C164" s="93">
        <v>16</v>
      </c>
      <c r="D164" s="133">
        <v>0.00571730412698927</v>
      </c>
      <c r="E164" s="133">
        <v>1.4032980620171145</v>
      </c>
      <c r="F164" s="93" t="s">
        <v>895</v>
      </c>
      <c r="G164" s="93" t="b">
        <v>0</v>
      </c>
      <c r="H164" s="93" t="b">
        <v>0</v>
      </c>
      <c r="I164" s="93" t="b">
        <v>0</v>
      </c>
      <c r="J164" s="93" t="b">
        <v>0</v>
      </c>
      <c r="K164" s="93" t="b">
        <v>0</v>
      </c>
      <c r="L164" s="93" t="b">
        <v>0</v>
      </c>
    </row>
    <row r="165" spans="1:12" ht="15">
      <c r="A165" s="93" t="s">
        <v>1196</v>
      </c>
      <c r="B165" s="93" t="s">
        <v>992</v>
      </c>
      <c r="C165" s="93">
        <v>16</v>
      </c>
      <c r="D165" s="133">
        <v>0.00571730412698927</v>
      </c>
      <c r="E165" s="133">
        <v>1.4185380285738514</v>
      </c>
      <c r="F165" s="93" t="s">
        <v>895</v>
      </c>
      <c r="G165" s="93" t="b">
        <v>0</v>
      </c>
      <c r="H165" s="93" t="b">
        <v>0</v>
      </c>
      <c r="I165" s="93" t="b">
        <v>0</v>
      </c>
      <c r="J165" s="93" t="b">
        <v>1</v>
      </c>
      <c r="K165" s="93" t="b">
        <v>0</v>
      </c>
      <c r="L165" s="93" t="b">
        <v>0</v>
      </c>
    </row>
    <row r="166" spans="1:12" ht="15">
      <c r="A166" s="93" t="s">
        <v>992</v>
      </c>
      <c r="B166" s="93" t="s">
        <v>993</v>
      </c>
      <c r="C166" s="93">
        <v>16</v>
      </c>
      <c r="D166" s="133">
        <v>0.00571730412698927</v>
      </c>
      <c r="E166" s="133">
        <v>1.175499979887557</v>
      </c>
      <c r="F166" s="93" t="s">
        <v>895</v>
      </c>
      <c r="G166" s="93" t="b">
        <v>1</v>
      </c>
      <c r="H166" s="93" t="b">
        <v>0</v>
      </c>
      <c r="I166" s="93" t="b">
        <v>0</v>
      </c>
      <c r="J166" s="93" t="b">
        <v>0</v>
      </c>
      <c r="K166" s="93" t="b">
        <v>0</v>
      </c>
      <c r="L166" s="93" t="b">
        <v>0</v>
      </c>
    </row>
    <row r="167" spans="1:12" ht="15">
      <c r="A167" s="93" t="s">
        <v>994</v>
      </c>
      <c r="B167" s="93" t="s">
        <v>1197</v>
      </c>
      <c r="C167" s="93">
        <v>16</v>
      </c>
      <c r="D167" s="133">
        <v>0.00571730412698927</v>
      </c>
      <c r="E167" s="133">
        <v>1.6615760772601458</v>
      </c>
      <c r="F167" s="93" t="s">
        <v>895</v>
      </c>
      <c r="G167" s="93" t="b">
        <v>0</v>
      </c>
      <c r="H167" s="93" t="b">
        <v>1</v>
      </c>
      <c r="I167" s="93" t="b">
        <v>0</v>
      </c>
      <c r="J167" s="93" t="b">
        <v>0</v>
      </c>
      <c r="K167" s="93" t="b">
        <v>0</v>
      </c>
      <c r="L167" s="93" t="b">
        <v>0</v>
      </c>
    </row>
    <row r="168" spans="1:12" ht="15">
      <c r="A168" s="93" t="s">
        <v>1197</v>
      </c>
      <c r="B168" s="93" t="s">
        <v>1198</v>
      </c>
      <c r="C168" s="93">
        <v>16</v>
      </c>
      <c r="D168" s="133">
        <v>0.00571730412698927</v>
      </c>
      <c r="E168" s="133">
        <v>1.6615760772601458</v>
      </c>
      <c r="F168" s="93" t="s">
        <v>895</v>
      </c>
      <c r="G168" s="93" t="b">
        <v>0</v>
      </c>
      <c r="H168" s="93" t="b">
        <v>0</v>
      </c>
      <c r="I168" s="93" t="b">
        <v>0</v>
      </c>
      <c r="J168" s="93" t="b">
        <v>0</v>
      </c>
      <c r="K168" s="93" t="b">
        <v>0</v>
      </c>
      <c r="L168" s="93" t="b">
        <v>0</v>
      </c>
    </row>
    <row r="169" spans="1:12" ht="15">
      <c r="A169" s="93" t="s">
        <v>1198</v>
      </c>
      <c r="B169" s="93" t="s">
        <v>1199</v>
      </c>
      <c r="C169" s="93">
        <v>16</v>
      </c>
      <c r="D169" s="133">
        <v>0.00571730412698927</v>
      </c>
      <c r="E169" s="133">
        <v>1.6615760772601458</v>
      </c>
      <c r="F169" s="93" t="s">
        <v>895</v>
      </c>
      <c r="G169" s="93" t="b">
        <v>0</v>
      </c>
      <c r="H169" s="93" t="b">
        <v>0</v>
      </c>
      <c r="I169" s="93" t="b">
        <v>0</v>
      </c>
      <c r="J169" s="93" t="b">
        <v>0</v>
      </c>
      <c r="K169" s="93" t="b">
        <v>0</v>
      </c>
      <c r="L169" s="93" t="b">
        <v>0</v>
      </c>
    </row>
    <row r="170" spans="1:12" ht="15">
      <c r="A170" s="93" t="s">
        <v>1202</v>
      </c>
      <c r="B170" s="93" t="s">
        <v>989</v>
      </c>
      <c r="C170" s="93">
        <v>12</v>
      </c>
      <c r="D170" s="133">
        <v>0.006250366628356611</v>
      </c>
      <c r="E170" s="133">
        <v>1.7865148138684457</v>
      </c>
      <c r="F170" s="93" t="s">
        <v>895</v>
      </c>
      <c r="G170" s="93" t="b">
        <v>0</v>
      </c>
      <c r="H170" s="93" t="b">
        <v>0</v>
      </c>
      <c r="I170" s="93" t="b">
        <v>0</v>
      </c>
      <c r="J170" s="93" t="b">
        <v>0</v>
      </c>
      <c r="K170" s="93" t="b">
        <v>0</v>
      </c>
      <c r="L170" s="93" t="b">
        <v>0</v>
      </c>
    </row>
    <row r="171" spans="1:12" ht="15">
      <c r="A171" s="93" t="s">
        <v>989</v>
      </c>
      <c r="B171" s="93" t="s">
        <v>995</v>
      </c>
      <c r="C171" s="93">
        <v>12</v>
      </c>
      <c r="D171" s="133">
        <v>0.006250366628356611</v>
      </c>
      <c r="E171" s="133">
        <v>1.11750803290987</v>
      </c>
      <c r="F171" s="93" t="s">
        <v>895</v>
      </c>
      <c r="G171" s="93" t="b">
        <v>0</v>
      </c>
      <c r="H171" s="93" t="b">
        <v>0</v>
      </c>
      <c r="I171" s="93" t="b">
        <v>0</v>
      </c>
      <c r="J171" s="93" t="b">
        <v>0</v>
      </c>
      <c r="K171" s="93" t="b">
        <v>0</v>
      </c>
      <c r="L171" s="93" t="b">
        <v>0</v>
      </c>
    </row>
    <row r="172" spans="1:12" ht="15">
      <c r="A172" s="93" t="s">
        <v>995</v>
      </c>
      <c r="B172" s="93" t="s">
        <v>1203</v>
      </c>
      <c r="C172" s="93">
        <v>12</v>
      </c>
      <c r="D172" s="133">
        <v>0.006250366628356611</v>
      </c>
      <c r="E172" s="133">
        <v>1.4854848182044647</v>
      </c>
      <c r="F172" s="93" t="s">
        <v>895</v>
      </c>
      <c r="G172" s="93" t="b">
        <v>0</v>
      </c>
      <c r="H172" s="93" t="b">
        <v>0</v>
      </c>
      <c r="I172" s="93" t="b">
        <v>0</v>
      </c>
      <c r="J172" s="93" t="b">
        <v>0</v>
      </c>
      <c r="K172" s="93" t="b">
        <v>0</v>
      </c>
      <c r="L172" s="93" t="b">
        <v>0</v>
      </c>
    </row>
    <row r="173" spans="1:12" ht="15">
      <c r="A173" s="93" t="s">
        <v>1203</v>
      </c>
      <c r="B173" s="93" t="s">
        <v>1204</v>
      </c>
      <c r="C173" s="93">
        <v>12</v>
      </c>
      <c r="D173" s="133">
        <v>0.006250366628356611</v>
      </c>
      <c r="E173" s="133">
        <v>1.7865148138684457</v>
      </c>
      <c r="F173" s="93" t="s">
        <v>895</v>
      </c>
      <c r="G173" s="93" t="b">
        <v>0</v>
      </c>
      <c r="H173" s="93" t="b">
        <v>0</v>
      </c>
      <c r="I173" s="93" t="b">
        <v>0</v>
      </c>
      <c r="J173" s="93" t="b">
        <v>0</v>
      </c>
      <c r="K173" s="93" t="b">
        <v>0</v>
      </c>
      <c r="L173" s="93" t="b">
        <v>0</v>
      </c>
    </row>
    <row r="174" spans="1:12" ht="15">
      <c r="A174" s="93" t="s">
        <v>1204</v>
      </c>
      <c r="B174" s="93" t="s">
        <v>1205</v>
      </c>
      <c r="C174" s="93">
        <v>12</v>
      </c>
      <c r="D174" s="133">
        <v>0.006250366628356611</v>
      </c>
      <c r="E174" s="133">
        <v>1.7865148138684457</v>
      </c>
      <c r="F174" s="93" t="s">
        <v>895</v>
      </c>
      <c r="G174" s="93" t="b">
        <v>0</v>
      </c>
      <c r="H174" s="93" t="b">
        <v>0</v>
      </c>
      <c r="I174" s="93" t="b">
        <v>0</v>
      </c>
      <c r="J174" s="93" t="b">
        <v>0</v>
      </c>
      <c r="K174" s="93" t="b">
        <v>0</v>
      </c>
      <c r="L174" s="93" t="b">
        <v>0</v>
      </c>
    </row>
    <row r="175" spans="1:12" ht="15">
      <c r="A175" s="93" t="s">
        <v>1205</v>
      </c>
      <c r="B175" s="93" t="s">
        <v>986</v>
      </c>
      <c r="C175" s="93">
        <v>12</v>
      </c>
      <c r="D175" s="133">
        <v>0.006250366628356611</v>
      </c>
      <c r="E175" s="133">
        <v>1.1844548225404834</v>
      </c>
      <c r="F175" s="93" t="s">
        <v>895</v>
      </c>
      <c r="G175" s="93" t="b">
        <v>0</v>
      </c>
      <c r="H175" s="93" t="b">
        <v>0</v>
      </c>
      <c r="I175" s="93" t="b">
        <v>0</v>
      </c>
      <c r="J175" s="93" t="b">
        <v>0</v>
      </c>
      <c r="K175" s="93" t="b">
        <v>0</v>
      </c>
      <c r="L175" s="93" t="b">
        <v>0</v>
      </c>
    </row>
    <row r="176" spans="1:12" ht="15">
      <c r="A176" s="93" t="s">
        <v>986</v>
      </c>
      <c r="B176" s="93" t="s">
        <v>1206</v>
      </c>
      <c r="C176" s="93">
        <v>12</v>
      </c>
      <c r="D176" s="133">
        <v>0.006250366628356611</v>
      </c>
      <c r="E176" s="133">
        <v>1.1844548225404834</v>
      </c>
      <c r="F176" s="93" t="s">
        <v>895</v>
      </c>
      <c r="G176" s="93" t="b">
        <v>0</v>
      </c>
      <c r="H176" s="93" t="b">
        <v>0</v>
      </c>
      <c r="I176" s="93" t="b">
        <v>0</v>
      </c>
      <c r="J176" s="93" t="b">
        <v>0</v>
      </c>
      <c r="K176" s="93" t="b">
        <v>0</v>
      </c>
      <c r="L176" s="93" t="b">
        <v>0</v>
      </c>
    </row>
    <row r="177" spans="1:12" ht="15">
      <c r="A177" s="93" t="s">
        <v>1206</v>
      </c>
      <c r="B177" s="93" t="s">
        <v>1207</v>
      </c>
      <c r="C177" s="93">
        <v>12</v>
      </c>
      <c r="D177" s="133">
        <v>0.006250366628356611</v>
      </c>
      <c r="E177" s="133">
        <v>1.7865148138684457</v>
      </c>
      <c r="F177" s="93" t="s">
        <v>895</v>
      </c>
      <c r="G177" s="93" t="b">
        <v>0</v>
      </c>
      <c r="H177" s="93" t="b">
        <v>0</v>
      </c>
      <c r="I177" s="93" t="b">
        <v>0</v>
      </c>
      <c r="J177" s="93" t="b">
        <v>0</v>
      </c>
      <c r="K177" s="93" t="b">
        <v>0</v>
      </c>
      <c r="L177" s="93" t="b">
        <v>0</v>
      </c>
    </row>
    <row r="178" spans="1:12" ht="15">
      <c r="A178" s="93" t="s">
        <v>1207</v>
      </c>
      <c r="B178" s="93" t="s">
        <v>1208</v>
      </c>
      <c r="C178" s="93">
        <v>12</v>
      </c>
      <c r="D178" s="133">
        <v>0.006250366628356611</v>
      </c>
      <c r="E178" s="133">
        <v>1.7865148138684457</v>
      </c>
      <c r="F178" s="93" t="s">
        <v>895</v>
      </c>
      <c r="G178" s="93" t="b">
        <v>0</v>
      </c>
      <c r="H178" s="93" t="b">
        <v>0</v>
      </c>
      <c r="I178" s="93" t="b">
        <v>0</v>
      </c>
      <c r="J178" s="93" t="b">
        <v>0</v>
      </c>
      <c r="K178" s="93" t="b">
        <v>0</v>
      </c>
      <c r="L178" s="93" t="b">
        <v>0</v>
      </c>
    </row>
    <row r="179" spans="1:12" ht="15">
      <c r="A179" s="93" t="s">
        <v>1208</v>
      </c>
      <c r="B179" s="93" t="s">
        <v>1209</v>
      </c>
      <c r="C179" s="93">
        <v>12</v>
      </c>
      <c r="D179" s="133">
        <v>0.006250366628356611</v>
      </c>
      <c r="E179" s="133">
        <v>1.7865148138684457</v>
      </c>
      <c r="F179" s="93" t="s">
        <v>895</v>
      </c>
      <c r="G179" s="93" t="b">
        <v>0</v>
      </c>
      <c r="H179" s="93" t="b">
        <v>0</v>
      </c>
      <c r="I179" s="93" t="b">
        <v>0</v>
      </c>
      <c r="J179" s="93" t="b">
        <v>0</v>
      </c>
      <c r="K179" s="93" t="b">
        <v>0</v>
      </c>
      <c r="L179" s="93" t="b">
        <v>0</v>
      </c>
    </row>
    <row r="180" spans="1:12" ht="15">
      <c r="A180" s="93" t="s">
        <v>1209</v>
      </c>
      <c r="B180" s="93" t="s">
        <v>1210</v>
      </c>
      <c r="C180" s="93">
        <v>12</v>
      </c>
      <c r="D180" s="133">
        <v>0.006250366628356611</v>
      </c>
      <c r="E180" s="133">
        <v>1.7865148138684457</v>
      </c>
      <c r="F180" s="93" t="s">
        <v>895</v>
      </c>
      <c r="G180" s="93" t="b">
        <v>0</v>
      </c>
      <c r="H180" s="93" t="b">
        <v>0</v>
      </c>
      <c r="I180" s="93" t="b">
        <v>0</v>
      </c>
      <c r="J180" s="93" t="b">
        <v>0</v>
      </c>
      <c r="K180" s="93" t="b">
        <v>0</v>
      </c>
      <c r="L180" s="93" t="b">
        <v>0</v>
      </c>
    </row>
    <row r="181" spans="1:12" ht="15">
      <c r="A181" s="93" t="s">
        <v>1210</v>
      </c>
      <c r="B181" s="93" t="s">
        <v>986</v>
      </c>
      <c r="C181" s="93">
        <v>12</v>
      </c>
      <c r="D181" s="133">
        <v>0.006250366628356611</v>
      </c>
      <c r="E181" s="133">
        <v>1.1844548225404834</v>
      </c>
      <c r="F181" s="93" t="s">
        <v>895</v>
      </c>
      <c r="G181" s="93" t="b">
        <v>0</v>
      </c>
      <c r="H181" s="93" t="b">
        <v>0</v>
      </c>
      <c r="I181" s="93" t="b">
        <v>0</v>
      </c>
      <c r="J181" s="93" t="b">
        <v>0</v>
      </c>
      <c r="K181" s="93" t="b">
        <v>0</v>
      </c>
      <c r="L181" s="93" t="b">
        <v>0</v>
      </c>
    </row>
    <row r="182" spans="1:12" ht="15">
      <c r="A182" s="93" t="s">
        <v>986</v>
      </c>
      <c r="B182" s="93" t="s">
        <v>990</v>
      </c>
      <c r="C182" s="93">
        <v>12</v>
      </c>
      <c r="D182" s="133">
        <v>0.006250366628356611</v>
      </c>
      <c r="E182" s="133">
        <v>0.8164780372458889</v>
      </c>
      <c r="F182" s="93" t="s">
        <v>895</v>
      </c>
      <c r="G182" s="93" t="b">
        <v>0</v>
      </c>
      <c r="H182" s="93" t="b">
        <v>0</v>
      </c>
      <c r="I182" s="93" t="b">
        <v>0</v>
      </c>
      <c r="J182" s="93" t="b">
        <v>0</v>
      </c>
      <c r="K182" s="93" t="b">
        <v>0</v>
      </c>
      <c r="L182" s="93" t="b">
        <v>0</v>
      </c>
    </row>
    <row r="183" spans="1:12" ht="15">
      <c r="A183" s="93" t="s">
        <v>990</v>
      </c>
      <c r="B183" s="93" t="s">
        <v>1211</v>
      </c>
      <c r="C183" s="93">
        <v>12</v>
      </c>
      <c r="D183" s="133">
        <v>0.006250366628356611</v>
      </c>
      <c r="E183" s="133">
        <v>1.4185380285738514</v>
      </c>
      <c r="F183" s="93" t="s">
        <v>895</v>
      </c>
      <c r="G183" s="93" t="b">
        <v>0</v>
      </c>
      <c r="H183" s="93" t="b">
        <v>0</v>
      </c>
      <c r="I183" s="93" t="b">
        <v>0</v>
      </c>
      <c r="J183" s="93" t="b">
        <v>0</v>
      </c>
      <c r="K183" s="93" t="b">
        <v>0</v>
      </c>
      <c r="L183" s="93" t="b">
        <v>0</v>
      </c>
    </row>
    <row r="184" spans="1:12" ht="15">
      <c r="A184" s="93" t="s">
        <v>1211</v>
      </c>
      <c r="B184" s="93" t="s">
        <v>1212</v>
      </c>
      <c r="C184" s="93">
        <v>12</v>
      </c>
      <c r="D184" s="133">
        <v>0.006250366628356611</v>
      </c>
      <c r="E184" s="133">
        <v>1.7865148138684457</v>
      </c>
      <c r="F184" s="93" t="s">
        <v>895</v>
      </c>
      <c r="G184" s="93" t="b">
        <v>0</v>
      </c>
      <c r="H184" s="93" t="b">
        <v>0</v>
      </c>
      <c r="I184" s="93" t="b">
        <v>0</v>
      </c>
      <c r="J184" s="93" t="b">
        <v>0</v>
      </c>
      <c r="K184" s="93" t="b">
        <v>0</v>
      </c>
      <c r="L184" s="93" t="b">
        <v>0</v>
      </c>
    </row>
    <row r="185" spans="1:12" ht="15">
      <c r="A185" s="93" t="s">
        <v>1212</v>
      </c>
      <c r="B185" s="93" t="s">
        <v>995</v>
      </c>
      <c r="C185" s="93">
        <v>12</v>
      </c>
      <c r="D185" s="133">
        <v>0.006250366628356611</v>
      </c>
      <c r="E185" s="133">
        <v>1.4854848182044647</v>
      </c>
      <c r="F185" s="93" t="s">
        <v>895</v>
      </c>
      <c r="G185" s="93" t="b">
        <v>0</v>
      </c>
      <c r="H185" s="93" t="b">
        <v>0</v>
      </c>
      <c r="I185" s="93" t="b">
        <v>0</v>
      </c>
      <c r="J185" s="93" t="b">
        <v>0</v>
      </c>
      <c r="K185" s="93" t="b">
        <v>0</v>
      </c>
      <c r="L185" s="93" t="b">
        <v>0</v>
      </c>
    </row>
    <row r="186" spans="1:12" ht="15">
      <c r="A186" s="93" t="s">
        <v>995</v>
      </c>
      <c r="B186" s="93" t="s">
        <v>1213</v>
      </c>
      <c r="C186" s="93">
        <v>12</v>
      </c>
      <c r="D186" s="133">
        <v>0.006250366628356611</v>
      </c>
      <c r="E186" s="133">
        <v>1.4854848182044647</v>
      </c>
      <c r="F186" s="93" t="s">
        <v>895</v>
      </c>
      <c r="G186" s="93" t="b">
        <v>0</v>
      </c>
      <c r="H186" s="93" t="b">
        <v>0</v>
      </c>
      <c r="I186" s="93" t="b">
        <v>0</v>
      </c>
      <c r="J186" s="93" t="b">
        <v>0</v>
      </c>
      <c r="K186" s="93" t="b">
        <v>0</v>
      </c>
      <c r="L186" s="93" t="b">
        <v>0</v>
      </c>
    </row>
    <row r="187" spans="1:12" ht="15">
      <c r="A187" s="93" t="s">
        <v>1213</v>
      </c>
      <c r="B187" s="93" t="s">
        <v>986</v>
      </c>
      <c r="C187" s="93">
        <v>12</v>
      </c>
      <c r="D187" s="133">
        <v>0.006250366628356611</v>
      </c>
      <c r="E187" s="133">
        <v>1.1844548225404834</v>
      </c>
      <c r="F187" s="93" t="s">
        <v>895</v>
      </c>
      <c r="G187" s="93" t="b">
        <v>0</v>
      </c>
      <c r="H187" s="93" t="b">
        <v>0</v>
      </c>
      <c r="I187" s="93" t="b">
        <v>0</v>
      </c>
      <c r="J187" s="93" t="b">
        <v>0</v>
      </c>
      <c r="K187" s="93" t="b">
        <v>0</v>
      </c>
      <c r="L187" s="93" t="b">
        <v>0</v>
      </c>
    </row>
    <row r="188" spans="1:12" ht="15">
      <c r="A188" s="93" t="s">
        <v>986</v>
      </c>
      <c r="B188" s="93" t="s">
        <v>1214</v>
      </c>
      <c r="C188" s="93">
        <v>12</v>
      </c>
      <c r="D188" s="133">
        <v>0.006250366628356611</v>
      </c>
      <c r="E188" s="133">
        <v>1.1844548225404834</v>
      </c>
      <c r="F188" s="93" t="s">
        <v>895</v>
      </c>
      <c r="G188" s="93" t="b">
        <v>0</v>
      </c>
      <c r="H188" s="93" t="b">
        <v>0</v>
      </c>
      <c r="I188" s="93" t="b">
        <v>0</v>
      </c>
      <c r="J188" s="93" t="b">
        <v>0</v>
      </c>
      <c r="K188" s="93" t="b">
        <v>0</v>
      </c>
      <c r="L188" s="93" t="b">
        <v>0</v>
      </c>
    </row>
    <row r="189" spans="1:12" ht="15">
      <c r="A189" s="93" t="s">
        <v>1214</v>
      </c>
      <c r="B189" s="93" t="s">
        <v>988</v>
      </c>
      <c r="C189" s="93">
        <v>12</v>
      </c>
      <c r="D189" s="133">
        <v>0.006250366628356611</v>
      </c>
      <c r="E189" s="133">
        <v>1.4185380285738514</v>
      </c>
      <c r="F189" s="93" t="s">
        <v>895</v>
      </c>
      <c r="G189" s="93" t="b">
        <v>0</v>
      </c>
      <c r="H189" s="93" t="b">
        <v>0</v>
      </c>
      <c r="I189" s="93" t="b">
        <v>0</v>
      </c>
      <c r="J189" s="93" t="b">
        <v>0</v>
      </c>
      <c r="K189" s="93" t="b">
        <v>0</v>
      </c>
      <c r="L189" s="93" t="b">
        <v>0</v>
      </c>
    </row>
    <row r="190" spans="1:12" ht="15">
      <c r="A190" s="93" t="s">
        <v>987</v>
      </c>
      <c r="B190" s="93" t="s">
        <v>992</v>
      </c>
      <c r="C190" s="93">
        <v>12</v>
      </c>
      <c r="D190" s="133">
        <v>0.006250366628356611</v>
      </c>
      <c r="E190" s="133">
        <v>1.03532127672252</v>
      </c>
      <c r="F190" s="93" t="s">
        <v>895</v>
      </c>
      <c r="G190" s="93" t="b">
        <v>0</v>
      </c>
      <c r="H190" s="93" t="b">
        <v>0</v>
      </c>
      <c r="I190" s="93" t="b">
        <v>0</v>
      </c>
      <c r="J190" s="93" t="b">
        <v>1</v>
      </c>
      <c r="K190" s="93" t="b">
        <v>0</v>
      </c>
      <c r="L190" s="93" t="b">
        <v>0</v>
      </c>
    </row>
    <row r="191" spans="1:12" ht="15">
      <c r="A191" s="93" t="s">
        <v>992</v>
      </c>
      <c r="B191" s="93" t="s">
        <v>1215</v>
      </c>
      <c r="C191" s="93">
        <v>12</v>
      </c>
      <c r="D191" s="133">
        <v>0.006250366628356611</v>
      </c>
      <c r="E191" s="133">
        <v>1.4185380285738514</v>
      </c>
      <c r="F191" s="93" t="s">
        <v>895</v>
      </c>
      <c r="G191" s="93" t="b">
        <v>1</v>
      </c>
      <c r="H191" s="93" t="b">
        <v>0</v>
      </c>
      <c r="I191" s="93" t="b">
        <v>0</v>
      </c>
      <c r="J191" s="93" t="b">
        <v>0</v>
      </c>
      <c r="K191" s="93" t="b">
        <v>0</v>
      </c>
      <c r="L191" s="93" t="b">
        <v>0</v>
      </c>
    </row>
    <row r="192" spans="1:12" ht="15">
      <c r="A192" s="93" t="s">
        <v>1215</v>
      </c>
      <c r="B192" s="93" t="s">
        <v>986</v>
      </c>
      <c r="C192" s="93">
        <v>12</v>
      </c>
      <c r="D192" s="133">
        <v>0.006250366628356611</v>
      </c>
      <c r="E192" s="133">
        <v>1.1844548225404834</v>
      </c>
      <c r="F192" s="93" t="s">
        <v>895</v>
      </c>
      <c r="G192" s="93" t="b">
        <v>0</v>
      </c>
      <c r="H192" s="93" t="b">
        <v>0</v>
      </c>
      <c r="I192" s="93" t="b">
        <v>0</v>
      </c>
      <c r="J192" s="93" t="b">
        <v>0</v>
      </c>
      <c r="K192" s="93" t="b">
        <v>0</v>
      </c>
      <c r="L192" s="93" t="b">
        <v>0</v>
      </c>
    </row>
    <row r="193" spans="1:12" ht="15">
      <c r="A193" s="93" t="s">
        <v>986</v>
      </c>
      <c r="B193" s="93" t="s">
        <v>1216</v>
      </c>
      <c r="C193" s="93">
        <v>12</v>
      </c>
      <c r="D193" s="133">
        <v>0.006250366628356611</v>
      </c>
      <c r="E193" s="133">
        <v>1.1844548225404834</v>
      </c>
      <c r="F193" s="93" t="s">
        <v>895</v>
      </c>
      <c r="G193" s="93" t="b">
        <v>0</v>
      </c>
      <c r="H193" s="93" t="b">
        <v>0</v>
      </c>
      <c r="I193" s="93" t="b">
        <v>0</v>
      </c>
      <c r="J193" s="93" t="b">
        <v>0</v>
      </c>
      <c r="K193" s="93" t="b">
        <v>0</v>
      </c>
      <c r="L193" s="93" t="b">
        <v>0</v>
      </c>
    </row>
    <row r="194" spans="1:12" ht="15">
      <c r="A194" s="93" t="s">
        <v>1216</v>
      </c>
      <c r="B194" s="93" t="s">
        <v>1200</v>
      </c>
      <c r="C194" s="93">
        <v>12</v>
      </c>
      <c r="D194" s="133">
        <v>0.006250366628356611</v>
      </c>
      <c r="E194" s="133">
        <v>1.7865148138684457</v>
      </c>
      <c r="F194" s="93" t="s">
        <v>895</v>
      </c>
      <c r="G194" s="93" t="b">
        <v>0</v>
      </c>
      <c r="H194" s="93" t="b">
        <v>0</v>
      </c>
      <c r="I194" s="93" t="b">
        <v>0</v>
      </c>
      <c r="J194" s="93" t="b">
        <v>0</v>
      </c>
      <c r="K194" s="93" t="b">
        <v>0</v>
      </c>
      <c r="L194" s="93" t="b">
        <v>0</v>
      </c>
    </row>
    <row r="195" spans="1:12" ht="15">
      <c r="A195" s="93" t="s">
        <v>1200</v>
      </c>
      <c r="B195" s="93" t="s">
        <v>1201</v>
      </c>
      <c r="C195" s="93">
        <v>12</v>
      </c>
      <c r="D195" s="133">
        <v>0.006250366628356611</v>
      </c>
      <c r="E195" s="133">
        <v>1.7865148138684457</v>
      </c>
      <c r="F195" s="93" t="s">
        <v>895</v>
      </c>
      <c r="G195" s="93" t="b">
        <v>0</v>
      </c>
      <c r="H195" s="93" t="b">
        <v>0</v>
      </c>
      <c r="I195" s="93" t="b">
        <v>0</v>
      </c>
      <c r="J195" s="93" t="b">
        <v>0</v>
      </c>
      <c r="K195" s="93" t="b">
        <v>0</v>
      </c>
      <c r="L195" s="93" t="b">
        <v>0</v>
      </c>
    </row>
    <row r="196" spans="1:12" ht="15">
      <c r="A196" s="93" t="s">
        <v>1201</v>
      </c>
      <c r="B196" s="93" t="s">
        <v>993</v>
      </c>
      <c r="C196" s="93">
        <v>12</v>
      </c>
      <c r="D196" s="133">
        <v>0.006250366628356611</v>
      </c>
      <c r="E196" s="133">
        <v>1.4185380285738514</v>
      </c>
      <c r="F196" s="93" t="s">
        <v>895</v>
      </c>
      <c r="G196" s="93" t="b">
        <v>0</v>
      </c>
      <c r="H196" s="93" t="b">
        <v>0</v>
      </c>
      <c r="I196" s="93" t="b">
        <v>0</v>
      </c>
      <c r="J196" s="93" t="b">
        <v>0</v>
      </c>
      <c r="K196" s="93" t="b">
        <v>0</v>
      </c>
      <c r="L196" s="93" t="b">
        <v>0</v>
      </c>
    </row>
    <row r="197" spans="1:12" ht="15">
      <c r="A197" s="93" t="s">
        <v>998</v>
      </c>
      <c r="B197" s="93" t="s">
        <v>999</v>
      </c>
      <c r="C197" s="93">
        <v>6</v>
      </c>
      <c r="D197" s="133">
        <v>0.002642636432787364</v>
      </c>
      <c r="E197" s="133">
        <v>1.1613680022349748</v>
      </c>
      <c r="F197" s="93" t="s">
        <v>896</v>
      </c>
      <c r="G197" s="93" t="b">
        <v>0</v>
      </c>
      <c r="H197" s="93" t="b">
        <v>0</v>
      </c>
      <c r="I197" s="93" t="b">
        <v>0</v>
      </c>
      <c r="J197" s="93" t="b">
        <v>0</v>
      </c>
      <c r="K197" s="93" t="b">
        <v>0</v>
      </c>
      <c r="L197" s="93" t="b">
        <v>0</v>
      </c>
    </row>
    <row r="198" spans="1:12" ht="15">
      <c r="A198" s="93" t="s">
        <v>650</v>
      </c>
      <c r="B198" s="93" t="s">
        <v>1000</v>
      </c>
      <c r="C198" s="93">
        <v>4</v>
      </c>
      <c r="D198" s="133">
        <v>0.006395738123323538</v>
      </c>
      <c r="E198" s="133">
        <v>1.5593080109070125</v>
      </c>
      <c r="F198" s="93" t="s">
        <v>896</v>
      </c>
      <c r="G198" s="93" t="b">
        <v>0</v>
      </c>
      <c r="H198" s="93" t="b">
        <v>0</v>
      </c>
      <c r="I198" s="93" t="b">
        <v>0</v>
      </c>
      <c r="J198" s="93" t="b">
        <v>0</v>
      </c>
      <c r="K198" s="93" t="b">
        <v>0</v>
      </c>
      <c r="L198" s="93" t="b">
        <v>0</v>
      </c>
    </row>
    <row r="199" spans="1:12" ht="15">
      <c r="A199" s="93" t="s">
        <v>1000</v>
      </c>
      <c r="B199" s="93" t="s">
        <v>1001</v>
      </c>
      <c r="C199" s="93">
        <v>4</v>
      </c>
      <c r="D199" s="133">
        <v>0.006395738123323538</v>
      </c>
      <c r="E199" s="133">
        <v>1.5593080109070125</v>
      </c>
      <c r="F199" s="93" t="s">
        <v>896</v>
      </c>
      <c r="G199" s="93" t="b">
        <v>0</v>
      </c>
      <c r="H199" s="93" t="b">
        <v>0</v>
      </c>
      <c r="I199" s="93" t="b">
        <v>0</v>
      </c>
      <c r="J199" s="93" t="b">
        <v>0</v>
      </c>
      <c r="K199" s="93" t="b">
        <v>0</v>
      </c>
      <c r="L199" s="93" t="b">
        <v>0</v>
      </c>
    </row>
    <row r="200" spans="1:12" ht="15">
      <c r="A200" s="93" t="s">
        <v>1001</v>
      </c>
      <c r="B200" s="93" t="s">
        <v>1002</v>
      </c>
      <c r="C200" s="93">
        <v>4</v>
      </c>
      <c r="D200" s="133">
        <v>0.006395738123323538</v>
      </c>
      <c r="E200" s="133">
        <v>1.5593080109070125</v>
      </c>
      <c r="F200" s="93" t="s">
        <v>896</v>
      </c>
      <c r="G200" s="93" t="b">
        <v>0</v>
      </c>
      <c r="H200" s="93" t="b">
        <v>0</v>
      </c>
      <c r="I200" s="93" t="b">
        <v>0</v>
      </c>
      <c r="J200" s="93" t="b">
        <v>0</v>
      </c>
      <c r="K200" s="93" t="b">
        <v>0</v>
      </c>
      <c r="L200" s="93" t="b">
        <v>0</v>
      </c>
    </row>
    <row r="201" spans="1:12" ht="15">
      <c r="A201" s="93" t="s">
        <v>1002</v>
      </c>
      <c r="B201" s="93" t="s">
        <v>1003</v>
      </c>
      <c r="C201" s="93">
        <v>4</v>
      </c>
      <c r="D201" s="133">
        <v>0.006395738123323538</v>
      </c>
      <c r="E201" s="133">
        <v>1.5593080109070125</v>
      </c>
      <c r="F201" s="93" t="s">
        <v>896</v>
      </c>
      <c r="G201" s="93" t="b">
        <v>0</v>
      </c>
      <c r="H201" s="93" t="b">
        <v>0</v>
      </c>
      <c r="I201" s="93" t="b">
        <v>0</v>
      </c>
      <c r="J201" s="93" t="b">
        <v>0</v>
      </c>
      <c r="K201" s="93" t="b">
        <v>0</v>
      </c>
      <c r="L201" s="93" t="b">
        <v>0</v>
      </c>
    </row>
    <row r="202" spans="1:12" ht="15">
      <c r="A202" s="93" t="s">
        <v>1003</v>
      </c>
      <c r="B202" s="93" t="s">
        <v>1004</v>
      </c>
      <c r="C202" s="93">
        <v>4</v>
      </c>
      <c r="D202" s="133">
        <v>0.006395738123323538</v>
      </c>
      <c r="E202" s="133">
        <v>1.5593080109070125</v>
      </c>
      <c r="F202" s="93" t="s">
        <v>896</v>
      </c>
      <c r="G202" s="93" t="b">
        <v>0</v>
      </c>
      <c r="H202" s="93" t="b">
        <v>0</v>
      </c>
      <c r="I202" s="93" t="b">
        <v>0</v>
      </c>
      <c r="J202" s="93" t="b">
        <v>0</v>
      </c>
      <c r="K202" s="93" t="b">
        <v>0</v>
      </c>
      <c r="L202" s="93" t="b">
        <v>0</v>
      </c>
    </row>
    <row r="203" spans="1:12" ht="15">
      <c r="A203" s="93" t="s">
        <v>1004</v>
      </c>
      <c r="B203" s="93" t="s">
        <v>1005</v>
      </c>
      <c r="C203" s="93">
        <v>4</v>
      </c>
      <c r="D203" s="133">
        <v>0.006395738123323538</v>
      </c>
      <c r="E203" s="133">
        <v>1.5593080109070125</v>
      </c>
      <c r="F203" s="93" t="s">
        <v>896</v>
      </c>
      <c r="G203" s="93" t="b">
        <v>0</v>
      </c>
      <c r="H203" s="93" t="b">
        <v>0</v>
      </c>
      <c r="I203" s="93" t="b">
        <v>0</v>
      </c>
      <c r="J203" s="93" t="b">
        <v>0</v>
      </c>
      <c r="K203" s="93" t="b">
        <v>0</v>
      </c>
      <c r="L203" s="93" t="b">
        <v>0</v>
      </c>
    </row>
    <row r="204" spans="1:12" ht="15">
      <c r="A204" s="93" t="s">
        <v>1005</v>
      </c>
      <c r="B204" s="93" t="s">
        <v>1218</v>
      </c>
      <c r="C204" s="93">
        <v>4</v>
      </c>
      <c r="D204" s="133">
        <v>0.006395738123323538</v>
      </c>
      <c r="E204" s="133">
        <v>1.5593080109070125</v>
      </c>
      <c r="F204" s="93" t="s">
        <v>896</v>
      </c>
      <c r="G204" s="93" t="b">
        <v>0</v>
      </c>
      <c r="H204" s="93" t="b">
        <v>0</v>
      </c>
      <c r="I204" s="93" t="b">
        <v>0</v>
      </c>
      <c r="J204" s="93" t="b">
        <v>0</v>
      </c>
      <c r="K204" s="93" t="b">
        <v>0</v>
      </c>
      <c r="L204" s="93" t="b">
        <v>0</v>
      </c>
    </row>
    <row r="205" spans="1:12" ht="15">
      <c r="A205" s="93" t="s">
        <v>1218</v>
      </c>
      <c r="B205" s="93" t="s">
        <v>1219</v>
      </c>
      <c r="C205" s="93">
        <v>4</v>
      </c>
      <c r="D205" s="133">
        <v>0.006395738123323538</v>
      </c>
      <c r="E205" s="133">
        <v>1.5593080109070125</v>
      </c>
      <c r="F205" s="93" t="s">
        <v>896</v>
      </c>
      <c r="G205" s="93" t="b">
        <v>0</v>
      </c>
      <c r="H205" s="93" t="b">
        <v>0</v>
      </c>
      <c r="I205" s="93" t="b">
        <v>0</v>
      </c>
      <c r="J205" s="93" t="b">
        <v>0</v>
      </c>
      <c r="K205" s="93" t="b">
        <v>0</v>
      </c>
      <c r="L205" s="93" t="b">
        <v>0</v>
      </c>
    </row>
    <row r="206" spans="1:12" ht="15">
      <c r="A206" s="93" t="s">
        <v>1219</v>
      </c>
      <c r="B206" s="93" t="s">
        <v>1217</v>
      </c>
      <c r="C206" s="93">
        <v>4</v>
      </c>
      <c r="D206" s="133">
        <v>0.006395738123323538</v>
      </c>
      <c r="E206" s="133">
        <v>1.5593080109070125</v>
      </c>
      <c r="F206" s="93" t="s">
        <v>896</v>
      </c>
      <c r="G206" s="93" t="b">
        <v>0</v>
      </c>
      <c r="H206" s="93" t="b">
        <v>0</v>
      </c>
      <c r="I206" s="93" t="b">
        <v>0</v>
      </c>
      <c r="J206" s="93" t="b">
        <v>0</v>
      </c>
      <c r="K206" s="93" t="b">
        <v>0</v>
      </c>
      <c r="L206" s="93" t="b">
        <v>0</v>
      </c>
    </row>
    <row r="207" spans="1:12" ht="15">
      <c r="A207" s="93" t="s">
        <v>1217</v>
      </c>
      <c r="B207" s="93" t="s">
        <v>998</v>
      </c>
      <c r="C207" s="93">
        <v>4</v>
      </c>
      <c r="D207" s="133">
        <v>0.006395738123323538</v>
      </c>
      <c r="E207" s="133">
        <v>1.1613680022349748</v>
      </c>
      <c r="F207" s="93" t="s">
        <v>896</v>
      </c>
      <c r="G207" s="93" t="b">
        <v>0</v>
      </c>
      <c r="H207" s="93" t="b">
        <v>0</v>
      </c>
      <c r="I207" s="93" t="b">
        <v>0</v>
      </c>
      <c r="J207" s="93" t="b">
        <v>0</v>
      </c>
      <c r="K207" s="93" t="b">
        <v>0</v>
      </c>
      <c r="L207" s="93" t="b">
        <v>0</v>
      </c>
    </row>
    <row r="208" spans="1:12" ht="15">
      <c r="A208" s="93" t="s">
        <v>998</v>
      </c>
      <c r="B208" s="93" t="s">
        <v>939</v>
      </c>
      <c r="C208" s="93">
        <v>4</v>
      </c>
      <c r="D208" s="133">
        <v>0.006395738123323538</v>
      </c>
      <c r="E208" s="133">
        <v>1.1613680022349748</v>
      </c>
      <c r="F208" s="93" t="s">
        <v>896</v>
      </c>
      <c r="G208" s="93" t="b">
        <v>0</v>
      </c>
      <c r="H208" s="93" t="b">
        <v>0</v>
      </c>
      <c r="I208" s="93" t="b">
        <v>0</v>
      </c>
      <c r="J208" s="93" t="b">
        <v>0</v>
      </c>
      <c r="K208" s="93" t="b">
        <v>0</v>
      </c>
      <c r="L208" s="93" t="b">
        <v>0</v>
      </c>
    </row>
    <row r="209" spans="1:12" ht="15">
      <c r="A209" s="93" t="s">
        <v>939</v>
      </c>
      <c r="B209" s="93" t="s">
        <v>1220</v>
      </c>
      <c r="C209" s="93">
        <v>4</v>
      </c>
      <c r="D209" s="133">
        <v>0.006395738123323538</v>
      </c>
      <c r="E209" s="133">
        <v>1.5593080109070125</v>
      </c>
      <c r="F209" s="93" t="s">
        <v>896</v>
      </c>
      <c r="G209" s="93" t="b">
        <v>0</v>
      </c>
      <c r="H209" s="93" t="b">
        <v>0</v>
      </c>
      <c r="I209" s="93" t="b">
        <v>0</v>
      </c>
      <c r="J209" s="93" t="b">
        <v>0</v>
      </c>
      <c r="K209" s="93" t="b">
        <v>0</v>
      </c>
      <c r="L209" s="93" t="b">
        <v>0</v>
      </c>
    </row>
    <row r="210" spans="1:12" ht="15">
      <c r="A210" s="93" t="s">
        <v>1220</v>
      </c>
      <c r="B210" s="93" t="s">
        <v>998</v>
      </c>
      <c r="C210" s="93">
        <v>4</v>
      </c>
      <c r="D210" s="133">
        <v>0.006395738123323538</v>
      </c>
      <c r="E210" s="133">
        <v>1.1613680022349748</v>
      </c>
      <c r="F210" s="93" t="s">
        <v>896</v>
      </c>
      <c r="G210" s="93" t="b">
        <v>0</v>
      </c>
      <c r="H210" s="93" t="b">
        <v>0</v>
      </c>
      <c r="I210" s="93" t="b">
        <v>0</v>
      </c>
      <c r="J210" s="93" t="b">
        <v>0</v>
      </c>
      <c r="K210" s="93" t="b">
        <v>0</v>
      </c>
      <c r="L210" s="93" t="b">
        <v>0</v>
      </c>
    </row>
    <row r="211" spans="1:12" ht="15">
      <c r="A211" s="93" t="s">
        <v>999</v>
      </c>
      <c r="B211" s="93" t="s">
        <v>986</v>
      </c>
      <c r="C211" s="93">
        <v>4</v>
      </c>
      <c r="D211" s="133">
        <v>0.006395738123323538</v>
      </c>
      <c r="E211" s="133">
        <v>1.3832167518513312</v>
      </c>
      <c r="F211" s="93" t="s">
        <v>896</v>
      </c>
      <c r="G211" s="93" t="b">
        <v>0</v>
      </c>
      <c r="H211" s="93" t="b">
        <v>0</v>
      </c>
      <c r="I211" s="93" t="b">
        <v>0</v>
      </c>
      <c r="J211" s="93" t="b">
        <v>0</v>
      </c>
      <c r="K211" s="93" t="b">
        <v>0</v>
      </c>
      <c r="L211" s="93" t="b">
        <v>0</v>
      </c>
    </row>
    <row r="212" spans="1:12" ht="15">
      <c r="A212" s="93" t="s">
        <v>986</v>
      </c>
      <c r="B212" s="93" t="s">
        <v>1221</v>
      </c>
      <c r="C212" s="93">
        <v>4</v>
      </c>
      <c r="D212" s="133">
        <v>0.006395738123323538</v>
      </c>
      <c r="E212" s="133">
        <v>1.5593080109070125</v>
      </c>
      <c r="F212" s="93" t="s">
        <v>896</v>
      </c>
      <c r="G212" s="93" t="b">
        <v>0</v>
      </c>
      <c r="H212" s="93" t="b">
        <v>0</v>
      </c>
      <c r="I212" s="93" t="b">
        <v>0</v>
      </c>
      <c r="J212" s="93" t="b">
        <v>0</v>
      </c>
      <c r="K212" s="93" t="b">
        <v>0</v>
      </c>
      <c r="L212" s="93" t="b">
        <v>0</v>
      </c>
    </row>
    <row r="213" spans="1:12" ht="15">
      <c r="A213" s="93" t="s">
        <v>1221</v>
      </c>
      <c r="B213" s="93" t="s">
        <v>1222</v>
      </c>
      <c r="C213" s="93">
        <v>4</v>
      </c>
      <c r="D213" s="133">
        <v>0.006395738123323538</v>
      </c>
      <c r="E213" s="133">
        <v>1.5593080109070125</v>
      </c>
      <c r="F213" s="93" t="s">
        <v>896</v>
      </c>
      <c r="G213" s="93" t="b">
        <v>0</v>
      </c>
      <c r="H213" s="93" t="b">
        <v>0</v>
      </c>
      <c r="I213" s="93" t="b">
        <v>0</v>
      </c>
      <c r="J213" s="93" t="b">
        <v>0</v>
      </c>
      <c r="K213" s="93" t="b">
        <v>0</v>
      </c>
      <c r="L213" s="93" t="b">
        <v>0</v>
      </c>
    </row>
    <row r="214" spans="1:12" ht="15">
      <c r="A214" s="93" t="s">
        <v>1222</v>
      </c>
      <c r="B214" s="93" t="s">
        <v>1223</v>
      </c>
      <c r="C214" s="93">
        <v>4</v>
      </c>
      <c r="D214" s="133">
        <v>0.006395738123323538</v>
      </c>
      <c r="E214" s="133">
        <v>1.5593080109070125</v>
      </c>
      <c r="F214" s="93" t="s">
        <v>896</v>
      </c>
      <c r="G214" s="93" t="b">
        <v>0</v>
      </c>
      <c r="H214" s="93" t="b">
        <v>0</v>
      </c>
      <c r="I214" s="93" t="b">
        <v>0</v>
      </c>
      <c r="J214" s="93" t="b">
        <v>0</v>
      </c>
      <c r="K214" s="93" t="b">
        <v>0</v>
      </c>
      <c r="L214" s="93" t="b">
        <v>0</v>
      </c>
    </row>
    <row r="215" spans="1:12" ht="15">
      <c r="A215" s="93" t="s">
        <v>1223</v>
      </c>
      <c r="B215" s="93" t="s">
        <v>1224</v>
      </c>
      <c r="C215" s="93">
        <v>4</v>
      </c>
      <c r="D215" s="133">
        <v>0.006395738123323538</v>
      </c>
      <c r="E215" s="133">
        <v>1.5593080109070125</v>
      </c>
      <c r="F215" s="93" t="s">
        <v>896</v>
      </c>
      <c r="G215" s="93" t="b">
        <v>0</v>
      </c>
      <c r="H215" s="93" t="b">
        <v>0</v>
      </c>
      <c r="I215" s="93" t="b">
        <v>0</v>
      </c>
      <c r="J215" s="93" t="b">
        <v>0</v>
      </c>
      <c r="K215" s="93" t="b">
        <v>0</v>
      </c>
      <c r="L215" s="93" t="b">
        <v>0</v>
      </c>
    </row>
    <row r="216" spans="1:12" ht="15">
      <c r="A216" s="93" t="s">
        <v>1224</v>
      </c>
      <c r="B216" s="93" t="s">
        <v>1225</v>
      </c>
      <c r="C216" s="93">
        <v>4</v>
      </c>
      <c r="D216" s="133">
        <v>0.006395738123323538</v>
      </c>
      <c r="E216" s="133">
        <v>1.5593080109070125</v>
      </c>
      <c r="F216" s="93" t="s">
        <v>896</v>
      </c>
      <c r="G216" s="93" t="b">
        <v>0</v>
      </c>
      <c r="H216" s="93" t="b">
        <v>0</v>
      </c>
      <c r="I216" s="93" t="b">
        <v>0</v>
      </c>
      <c r="J216" s="93" t="b">
        <v>0</v>
      </c>
      <c r="K216" s="93" t="b">
        <v>0</v>
      </c>
      <c r="L216" s="93" t="b">
        <v>0</v>
      </c>
    </row>
    <row r="217" spans="1:12" ht="15">
      <c r="A217" s="93" t="s">
        <v>1225</v>
      </c>
      <c r="B217" s="93" t="s">
        <v>1017</v>
      </c>
      <c r="C217" s="93">
        <v>4</v>
      </c>
      <c r="D217" s="133">
        <v>0.006395738123323538</v>
      </c>
      <c r="E217" s="133">
        <v>1.5593080109070125</v>
      </c>
      <c r="F217" s="93" t="s">
        <v>896</v>
      </c>
      <c r="G217" s="93" t="b">
        <v>0</v>
      </c>
      <c r="H217" s="93" t="b">
        <v>0</v>
      </c>
      <c r="I217" s="93" t="b">
        <v>0</v>
      </c>
      <c r="J217" s="93" t="b">
        <v>0</v>
      </c>
      <c r="K217" s="93" t="b">
        <v>0</v>
      </c>
      <c r="L217" s="93" t="b">
        <v>0</v>
      </c>
    </row>
    <row r="218" spans="1:12" ht="15">
      <c r="A218" s="93" t="s">
        <v>1017</v>
      </c>
      <c r="B218" s="93" t="s">
        <v>261</v>
      </c>
      <c r="C218" s="93">
        <v>4</v>
      </c>
      <c r="D218" s="133">
        <v>0.006395738123323538</v>
      </c>
      <c r="E218" s="133">
        <v>1.5593080109070125</v>
      </c>
      <c r="F218" s="93" t="s">
        <v>896</v>
      </c>
      <c r="G218" s="93" t="b">
        <v>0</v>
      </c>
      <c r="H218" s="93" t="b">
        <v>0</v>
      </c>
      <c r="I218" s="93" t="b">
        <v>0</v>
      </c>
      <c r="J218" s="93" t="b">
        <v>0</v>
      </c>
      <c r="K218" s="93" t="b">
        <v>0</v>
      </c>
      <c r="L218" s="93" t="b">
        <v>0</v>
      </c>
    </row>
    <row r="219" spans="1:12" ht="15">
      <c r="A219" s="93" t="s">
        <v>261</v>
      </c>
      <c r="B219" s="93" t="s">
        <v>260</v>
      </c>
      <c r="C219" s="93">
        <v>4</v>
      </c>
      <c r="D219" s="133">
        <v>0.006395738123323538</v>
      </c>
      <c r="E219" s="133">
        <v>1.5593080109070125</v>
      </c>
      <c r="F219" s="93" t="s">
        <v>896</v>
      </c>
      <c r="G219" s="93" t="b">
        <v>0</v>
      </c>
      <c r="H219" s="93" t="b">
        <v>0</v>
      </c>
      <c r="I219" s="93" t="b">
        <v>0</v>
      </c>
      <c r="J219" s="93" t="b">
        <v>0</v>
      </c>
      <c r="K219" s="93" t="b">
        <v>0</v>
      </c>
      <c r="L219" s="93" t="b">
        <v>0</v>
      </c>
    </row>
    <row r="220" spans="1:12" ht="15">
      <c r="A220" s="93" t="s">
        <v>260</v>
      </c>
      <c r="B220" s="93" t="s">
        <v>1226</v>
      </c>
      <c r="C220" s="93">
        <v>4</v>
      </c>
      <c r="D220" s="133">
        <v>0.006395738123323538</v>
      </c>
      <c r="E220" s="133">
        <v>1.5593080109070125</v>
      </c>
      <c r="F220" s="93" t="s">
        <v>896</v>
      </c>
      <c r="G220" s="93" t="b">
        <v>0</v>
      </c>
      <c r="H220" s="93" t="b">
        <v>0</v>
      </c>
      <c r="I220" s="93" t="b">
        <v>0</v>
      </c>
      <c r="J220" s="93" t="b">
        <v>0</v>
      </c>
      <c r="K220" s="93" t="b">
        <v>0</v>
      </c>
      <c r="L220" s="93" t="b">
        <v>0</v>
      </c>
    </row>
    <row r="221" spans="1:12" ht="15">
      <c r="A221" s="93" t="s">
        <v>1226</v>
      </c>
      <c r="B221" s="93" t="s">
        <v>1227</v>
      </c>
      <c r="C221" s="93">
        <v>4</v>
      </c>
      <c r="D221" s="133">
        <v>0.006395738123323538</v>
      </c>
      <c r="E221" s="133">
        <v>1.5593080109070125</v>
      </c>
      <c r="F221" s="93" t="s">
        <v>896</v>
      </c>
      <c r="G221" s="93" t="b">
        <v>0</v>
      </c>
      <c r="H221" s="93" t="b">
        <v>0</v>
      </c>
      <c r="I221" s="93" t="b">
        <v>0</v>
      </c>
      <c r="J221" s="93" t="b">
        <v>0</v>
      </c>
      <c r="K221" s="93" t="b">
        <v>0</v>
      </c>
      <c r="L221" s="93" t="b">
        <v>0</v>
      </c>
    </row>
    <row r="222" spans="1:12" ht="15">
      <c r="A222" s="93" t="s">
        <v>1227</v>
      </c>
      <c r="B222" s="93" t="s">
        <v>1015</v>
      </c>
      <c r="C222" s="93">
        <v>4</v>
      </c>
      <c r="D222" s="133">
        <v>0.006395738123323538</v>
      </c>
      <c r="E222" s="133">
        <v>1.5593080109070125</v>
      </c>
      <c r="F222" s="93" t="s">
        <v>896</v>
      </c>
      <c r="G222" s="93" t="b">
        <v>0</v>
      </c>
      <c r="H222" s="93" t="b">
        <v>0</v>
      </c>
      <c r="I222" s="93" t="b">
        <v>0</v>
      </c>
      <c r="J222" s="93" t="b">
        <v>0</v>
      </c>
      <c r="K222" s="93" t="b">
        <v>0</v>
      </c>
      <c r="L222" s="93" t="b">
        <v>0</v>
      </c>
    </row>
    <row r="223" spans="1:12" ht="15">
      <c r="A223" s="93" t="s">
        <v>1015</v>
      </c>
      <c r="B223" s="93" t="s">
        <v>1016</v>
      </c>
      <c r="C223" s="93">
        <v>4</v>
      </c>
      <c r="D223" s="133">
        <v>0.006395738123323538</v>
      </c>
      <c r="E223" s="133">
        <v>1.5593080109070125</v>
      </c>
      <c r="F223" s="93" t="s">
        <v>896</v>
      </c>
      <c r="G223" s="93" t="b">
        <v>0</v>
      </c>
      <c r="H223" s="93" t="b">
        <v>0</v>
      </c>
      <c r="I223" s="93" t="b">
        <v>0</v>
      </c>
      <c r="J223" s="93" t="b">
        <v>0</v>
      </c>
      <c r="K223" s="93" t="b">
        <v>0</v>
      </c>
      <c r="L223" s="93" t="b">
        <v>0</v>
      </c>
    </row>
    <row r="224" spans="1:12" ht="15">
      <c r="A224" s="93" t="s">
        <v>1016</v>
      </c>
      <c r="B224" s="93" t="s">
        <v>987</v>
      </c>
      <c r="C224" s="93">
        <v>4</v>
      </c>
      <c r="D224" s="133">
        <v>0.006395738123323538</v>
      </c>
      <c r="E224" s="133">
        <v>1.3162699622207181</v>
      </c>
      <c r="F224" s="93" t="s">
        <v>896</v>
      </c>
      <c r="G224" s="93" t="b">
        <v>0</v>
      </c>
      <c r="H224" s="93" t="b">
        <v>0</v>
      </c>
      <c r="I224" s="93" t="b">
        <v>0</v>
      </c>
      <c r="J224" s="93" t="b">
        <v>0</v>
      </c>
      <c r="K224" s="93" t="b">
        <v>0</v>
      </c>
      <c r="L224" s="93" t="b">
        <v>0</v>
      </c>
    </row>
    <row r="225" spans="1:12" ht="15">
      <c r="A225" s="93" t="s">
        <v>1237</v>
      </c>
      <c r="B225" s="93" t="s">
        <v>998</v>
      </c>
      <c r="C225" s="93">
        <v>2</v>
      </c>
      <c r="D225" s="133">
        <v>0.007158790057240469</v>
      </c>
      <c r="E225" s="133">
        <v>1.1613680022349748</v>
      </c>
      <c r="F225" s="93" t="s">
        <v>896</v>
      </c>
      <c r="G225" s="93" t="b">
        <v>0</v>
      </c>
      <c r="H225" s="93" t="b">
        <v>0</v>
      </c>
      <c r="I225" s="93" t="b">
        <v>0</v>
      </c>
      <c r="J225" s="93" t="b">
        <v>0</v>
      </c>
      <c r="K225" s="93" t="b">
        <v>0</v>
      </c>
      <c r="L225" s="93" t="b">
        <v>0</v>
      </c>
    </row>
    <row r="226" spans="1:12" ht="15">
      <c r="A226" s="93" t="s">
        <v>999</v>
      </c>
      <c r="B226" s="93" t="s">
        <v>1238</v>
      </c>
      <c r="C226" s="93">
        <v>2</v>
      </c>
      <c r="D226" s="133">
        <v>0.007158790057240469</v>
      </c>
      <c r="E226" s="133">
        <v>1.3832167518513312</v>
      </c>
      <c r="F226" s="93" t="s">
        <v>896</v>
      </c>
      <c r="G226" s="93" t="b">
        <v>0</v>
      </c>
      <c r="H226" s="93" t="b">
        <v>0</v>
      </c>
      <c r="I226" s="93" t="b">
        <v>0</v>
      </c>
      <c r="J226" s="93" t="b">
        <v>0</v>
      </c>
      <c r="K226" s="93" t="b">
        <v>0</v>
      </c>
      <c r="L226" s="93" t="b">
        <v>0</v>
      </c>
    </row>
    <row r="227" spans="1:12" ht="15">
      <c r="A227" s="93" t="s">
        <v>1238</v>
      </c>
      <c r="B227" s="93" t="s">
        <v>987</v>
      </c>
      <c r="C227" s="93">
        <v>2</v>
      </c>
      <c r="D227" s="133">
        <v>0.007158790057240469</v>
      </c>
      <c r="E227" s="133">
        <v>1.3162699622207181</v>
      </c>
      <c r="F227" s="93" t="s">
        <v>896</v>
      </c>
      <c r="G227" s="93" t="b">
        <v>0</v>
      </c>
      <c r="H227" s="93" t="b">
        <v>0</v>
      </c>
      <c r="I227" s="93" t="b">
        <v>0</v>
      </c>
      <c r="J227" s="93" t="b">
        <v>0</v>
      </c>
      <c r="K227" s="93" t="b">
        <v>0</v>
      </c>
      <c r="L227" s="93" t="b">
        <v>0</v>
      </c>
    </row>
    <row r="228" spans="1:12" ht="15">
      <c r="A228" s="93" t="s">
        <v>987</v>
      </c>
      <c r="B228" s="93" t="s">
        <v>1239</v>
      </c>
      <c r="C228" s="93">
        <v>2</v>
      </c>
      <c r="D228" s="133">
        <v>0.007158790057240469</v>
      </c>
      <c r="E228" s="133">
        <v>1.6842467475153124</v>
      </c>
      <c r="F228" s="93" t="s">
        <v>896</v>
      </c>
      <c r="G228" s="93" t="b">
        <v>0</v>
      </c>
      <c r="H228" s="93" t="b">
        <v>0</v>
      </c>
      <c r="I228" s="93" t="b">
        <v>0</v>
      </c>
      <c r="J228" s="93" t="b">
        <v>0</v>
      </c>
      <c r="K228" s="93" t="b">
        <v>0</v>
      </c>
      <c r="L228" s="93" t="b">
        <v>0</v>
      </c>
    </row>
    <row r="229" spans="1:12" ht="15">
      <c r="A229" s="93" t="s">
        <v>1239</v>
      </c>
      <c r="B229" s="93" t="s">
        <v>249</v>
      </c>
      <c r="C229" s="93">
        <v>2</v>
      </c>
      <c r="D229" s="133">
        <v>0.007158790057240469</v>
      </c>
      <c r="E229" s="133">
        <v>1.8603380065709938</v>
      </c>
      <c r="F229" s="93" t="s">
        <v>896</v>
      </c>
      <c r="G229" s="93" t="b">
        <v>0</v>
      </c>
      <c r="H229" s="93" t="b">
        <v>0</v>
      </c>
      <c r="I229" s="93" t="b">
        <v>0</v>
      </c>
      <c r="J229" s="93" t="b">
        <v>0</v>
      </c>
      <c r="K229" s="93" t="b">
        <v>0</v>
      </c>
      <c r="L229" s="93" t="b">
        <v>0</v>
      </c>
    </row>
    <row r="230" spans="1:12" ht="15">
      <c r="A230" s="93" t="s">
        <v>956</v>
      </c>
      <c r="B230" s="93" t="s">
        <v>940</v>
      </c>
      <c r="C230" s="93">
        <v>3</v>
      </c>
      <c r="D230" s="133">
        <v>0.007463553611503667</v>
      </c>
      <c r="E230" s="133">
        <v>1.5835765856339492</v>
      </c>
      <c r="F230" s="93" t="s">
        <v>897</v>
      </c>
      <c r="G230" s="93" t="b">
        <v>0</v>
      </c>
      <c r="H230" s="93" t="b">
        <v>0</v>
      </c>
      <c r="I230" s="93" t="b">
        <v>0</v>
      </c>
      <c r="J230" s="93" t="b">
        <v>0</v>
      </c>
      <c r="K230" s="93" t="b">
        <v>0</v>
      </c>
      <c r="L230" s="93" t="b">
        <v>0</v>
      </c>
    </row>
    <row r="231" spans="1:12" ht="15">
      <c r="A231" s="93" t="s">
        <v>987</v>
      </c>
      <c r="B231" s="93" t="s">
        <v>1009</v>
      </c>
      <c r="C231" s="93">
        <v>2</v>
      </c>
      <c r="D231" s="133">
        <v>0.007886301730903511</v>
      </c>
      <c r="E231" s="133">
        <v>1.2155998003393549</v>
      </c>
      <c r="F231" s="93" t="s">
        <v>897</v>
      </c>
      <c r="G231" s="93" t="b">
        <v>0</v>
      </c>
      <c r="H231" s="93" t="b">
        <v>0</v>
      </c>
      <c r="I231" s="93" t="b">
        <v>0</v>
      </c>
      <c r="J231" s="93" t="b">
        <v>0</v>
      </c>
      <c r="K231" s="93" t="b">
        <v>0</v>
      </c>
      <c r="L231" s="93" t="b">
        <v>0</v>
      </c>
    </row>
    <row r="232" spans="1:12" ht="15">
      <c r="A232" s="93" t="s">
        <v>1009</v>
      </c>
      <c r="B232" s="93" t="s">
        <v>1010</v>
      </c>
      <c r="C232" s="93">
        <v>2</v>
      </c>
      <c r="D232" s="133">
        <v>0.007886301730903511</v>
      </c>
      <c r="E232" s="133">
        <v>1.7596678446896303</v>
      </c>
      <c r="F232" s="93" t="s">
        <v>897</v>
      </c>
      <c r="G232" s="93" t="b">
        <v>0</v>
      </c>
      <c r="H232" s="93" t="b">
        <v>0</v>
      </c>
      <c r="I232" s="93" t="b">
        <v>0</v>
      </c>
      <c r="J232" s="93" t="b">
        <v>0</v>
      </c>
      <c r="K232" s="93" t="b">
        <v>0</v>
      </c>
      <c r="L232" s="93" t="b">
        <v>0</v>
      </c>
    </row>
    <row r="233" spans="1:12" ht="15">
      <c r="A233" s="93" t="s">
        <v>1010</v>
      </c>
      <c r="B233" s="93" t="s">
        <v>1011</v>
      </c>
      <c r="C233" s="93">
        <v>2</v>
      </c>
      <c r="D233" s="133">
        <v>0.007886301730903511</v>
      </c>
      <c r="E233" s="133">
        <v>1.7596678446896303</v>
      </c>
      <c r="F233" s="93" t="s">
        <v>897</v>
      </c>
      <c r="G233" s="93" t="b">
        <v>0</v>
      </c>
      <c r="H233" s="93" t="b">
        <v>0</v>
      </c>
      <c r="I233" s="93" t="b">
        <v>0</v>
      </c>
      <c r="J233" s="93" t="b">
        <v>0</v>
      </c>
      <c r="K233" s="93" t="b">
        <v>0</v>
      </c>
      <c r="L233" s="93" t="b">
        <v>0</v>
      </c>
    </row>
    <row r="234" spans="1:12" ht="15">
      <c r="A234" s="93" t="s">
        <v>1011</v>
      </c>
      <c r="B234" s="93" t="s">
        <v>1007</v>
      </c>
      <c r="C234" s="93">
        <v>2</v>
      </c>
      <c r="D234" s="133">
        <v>0.007886301730903511</v>
      </c>
      <c r="E234" s="133">
        <v>1.5835765856339492</v>
      </c>
      <c r="F234" s="93" t="s">
        <v>897</v>
      </c>
      <c r="G234" s="93" t="b">
        <v>0</v>
      </c>
      <c r="H234" s="93" t="b">
        <v>0</v>
      </c>
      <c r="I234" s="93" t="b">
        <v>0</v>
      </c>
      <c r="J234" s="93" t="b">
        <v>1</v>
      </c>
      <c r="K234" s="93" t="b">
        <v>0</v>
      </c>
      <c r="L234" s="93" t="b">
        <v>0</v>
      </c>
    </row>
    <row r="235" spans="1:12" ht="15">
      <c r="A235" s="93" t="s">
        <v>1007</v>
      </c>
      <c r="B235" s="93" t="s">
        <v>1012</v>
      </c>
      <c r="C235" s="93">
        <v>2</v>
      </c>
      <c r="D235" s="133">
        <v>0.007886301730903511</v>
      </c>
      <c r="E235" s="133">
        <v>1.7596678446896303</v>
      </c>
      <c r="F235" s="93" t="s">
        <v>897</v>
      </c>
      <c r="G235" s="93" t="b">
        <v>1</v>
      </c>
      <c r="H235" s="93" t="b">
        <v>0</v>
      </c>
      <c r="I235" s="93" t="b">
        <v>0</v>
      </c>
      <c r="J235" s="93" t="b">
        <v>0</v>
      </c>
      <c r="K235" s="93" t="b">
        <v>0</v>
      </c>
      <c r="L235" s="93" t="b">
        <v>0</v>
      </c>
    </row>
    <row r="236" spans="1:12" ht="15">
      <c r="A236" s="93" t="s">
        <v>1012</v>
      </c>
      <c r="B236" s="93" t="s">
        <v>1013</v>
      </c>
      <c r="C236" s="93">
        <v>2</v>
      </c>
      <c r="D236" s="133">
        <v>0.007886301730903511</v>
      </c>
      <c r="E236" s="133">
        <v>1.7596678446896303</v>
      </c>
      <c r="F236" s="93" t="s">
        <v>897</v>
      </c>
      <c r="G236" s="93" t="b">
        <v>0</v>
      </c>
      <c r="H236" s="93" t="b">
        <v>0</v>
      </c>
      <c r="I236" s="93" t="b">
        <v>0</v>
      </c>
      <c r="J236" s="93" t="b">
        <v>0</v>
      </c>
      <c r="K236" s="93" t="b">
        <v>0</v>
      </c>
      <c r="L236" s="93" t="b">
        <v>0</v>
      </c>
    </row>
    <row r="237" spans="1:12" ht="15">
      <c r="A237" s="93" t="s">
        <v>1013</v>
      </c>
      <c r="B237" s="93" t="s">
        <v>1262</v>
      </c>
      <c r="C237" s="93">
        <v>2</v>
      </c>
      <c r="D237" s="133">
        <v>0.007886301730903511</v>
      </c>
      <c r="E237" s="133">
        <v>1.7596678446896303</v>
      </c>
      <c r="F237" s="93" t="s">
        <v>897</v>
      </c>
      <c r="G237" s="93" t="b">
        <v>0</v>
      </c>
      <c r="H237" s="93" t="b">
        <v>0</v>
      </c>
      <c r="I237" s="93" t="b">
        <v>0</v>
      </c>
      <c r="J237" s="93" t="b">
        <v>0</v>
      </c>
      <c r="K237" s="93" t="b">
        <v>0</v>
      </c>
      <c r="L237" s="93" t="b">
        <v>0</v>
      </c>
    </row>
    <row r="238" spans="1:12" ht="15">
      <c r="A238" s="93" t="s">
        <v>1262</v>
      </c>
      <c r="B238" s="93" t="s">
        <v>1008</v>
      </c>
      <c r="C238" s="93">
        <v>2</v>
      </c>
      <c r="D238" s="133">
        <v>0.007886301730903511</v>
      </c>
      <c r="E238" s="133">
        <v>1.5835765856339492</v>
      </c>
      <c r="F238" s="93" t="s">
        <v>897</v>
      </c>
      <c r="G238" s="93" t="b">
        <v>0</v>
      </c>
      <c r="H238" s="93" t="b">
        <v>0</v>
      </c>
      <c r="I238" s="93" t="b">
        <v>0</v>
      </c>
      <c r="J238" s="93" t="b">
        <v>0</v>
      </c>
      <c r="K238" s="93" t="b">
        <v>0</v>
      </c>
      <c r="L238" s="93" t="b">
        <v>0</v>
      </c>
    </row>
    <row r="239" spans="1:12" ht="15">
      <c r="A239" s="93" t="s">
        <v>1008</v>
      </c>
      <c r="B239" s="93" t="s">
        <v>1263</v>
      </c>
      <c r="C239" s="93">
        <v>2</v>
      </c>
      <c r="D239" s="133">
        <v>0.007886301730903511</v>
      </c>
      <c r="E239" s="133">
        <v>1.5835765856339492</v>
      </c>
      <c r="F239" s="93" t="s">
        <v>897</v>
      </c>
      <c r="G239" s="93" t="b">
        <v>0</v>
      </c>
      <c r="H239" s="93" t="b">
        <v>0</v>
      </c>
      <c r="I239" s="93" t="b">
        <v>0</v>
      </c>
      <c r="J239" s="93" t="b">
        <v>0</v>
      </c>
      <c r="K239" s="93" t="b">
        <v>0</v>
      </c>
      <c r="L239" s="93" t="b">
        <v>0</v>
      </c>
    </row>
    <row r="240" spans="1:12" ht="15">
      <c r="A240" s="93" t="s">
        <v>1263</v>
      </c>
      <c r="B240" s="93" t="s">
        <v>1264</v>
      </c>
      <c r="C240" s="93">
        <v>2</v>
      </c>
      <c r="D240" s="133">
        <v>0.007886301730903511</v>
      </c>
      <c r="E240" s="133">
        <v>1.7596678446896303</v>
      </c>
      <c r="F240" s="93" t="s">
        <v>897</v>
      </c>
      <c r="G240" s="93" t="b">
        <v>0</v>
      </c>
      <c r="H240" s="93" t="b">
        <v>0</v>
      </c>
      <c r="I240" s="93" t="b">
        <v>0</v>
      </c>
      <c r="J240" s="93" t="b">
        <v>0</v>
      </c>
      <c r="K240" s="93" t="b">
        <v>0</v>
      </c>
      <c r="L240" s="93" t="b">
        <v>0</v>
      </c>
    </row>
    <row r="241" spans="1:12" ht="15">
      <c r="A241" s="93" t="s">
        <v>1264</v>
      </c>
      <c r="B241" s="93" t="s">
        <v>1265</v>
      </c>
      <c r="C241" s="93">
        <v>2</v>
      </c>
      <c r="D241" s="133">
        <v>0.007886301730903511</v>
      </c>
      <c r="E241" s="133">
        <v>1.7596678446896303</v>
      </c>
      <c r="F241" s="93" t="s">
        <v>897</v>
      </c>
      <c r="G241" s="93" t="b">
        <v>0</v>
      </c>
      <c r="H241" s="93" t="b">
        <v>0</v>
      </c>
      <c r="I241" s="93" t="b">
        <v>0</v>
      </c>
      <c r="J241" s="93" t="b">
        <v>0</v>
      </c>
      <c r="K241" s="93" t="b">
        <v>0</v>
      </c>
      <c r="L241" s="93" t="b">
        <v>0</v>
      </c>
    </row>
    <row r="242" spans="1:12" ht="15">
      <c r="A242" s="93" t="s">
        <v>1265</v>
      </c>
      <c r="B242" s="93" t="s">
        <v>956</v>
      </c>
      <c r="C242" s="93">
        <v>2</v>
      </c>
      <c r="D242" s="133">
        <v>0.007886301730903511</v>
      </c>
      <c r="E242" s="133">
        <v>1.5835765856339492</v>
      </c>
      <c r="F242" s="93" t="s">
        <v>897</v>
      </c>
      <c r="G242" s="93" t="b">
        <v>0</v>
      </c>
      <c r="H242" s="93" t="b">
        <v>0</v>
      </c>
      <c r="I242" s="93" t="b">
        <v>0</v>
      </c>
      <c r="J242" s="93" t="b">
        <v>0</v>
      </c>
      <c r="K242" s="93" t="b">
        <v>0</v>
      </c>
      <c r="L242" s="93" t="b">
        <v>0</v>
      </c>
    </row>
    <row r="243" spans="1:12" ht="15">
      <c r="A243" s="93" t="s">
        <v>1015</v>
      </c>
      <c r="B243" s="93" t="s">
        <v>1016</v>
      </c>
      <c r="C243" s="93">
        <v>3</v>
      </c>
      <c r="D243" s="133">
        <v>0</v>
      </c>
      <c r="E243" s="133">
        <v>1.3152704347785915</v>
      </c>
      <c r="F243" s="93" t="s">
        <v>898</v>
      </c>
      <c r="G243" s="93" t="b">
        <v>0</v>
      </c>
      <c r="H243" s="93" t="b">
        <v>0</v>
      </c>
      <c r="I243" s="93" t="b">
        <v>0</v>
      </c>
      <c r="J243" s="93" t="b">
        <v>0</v>
      </c>
      <c r="K243" s="93" t="b">
        <v>0</v>
      </c>
      <c r="L243" s="93" t="b">
        <v>0</v>
      </c>
    </row>
    <row r="244" spans="1:12" ht="15">
      <c r="A244" s="93" t="s">
        <v>1018</v>
      </c>
      <c r="B244" s="93" t="s">
        <v>1019</v>
      </c>
      <c r="C244" s="93">
        <v>2</v>
      </c>
      <c r="D244" s="133">
        <v>0.005418192586328654</v>
      </c>
      <c r="E244" s="133">
        <v>1.4913616938342726</v>
      </c>
      <c r="F244" s="93" t="s">
        <v>898</v>
      </c>
      <c r="G244" s="93" t="b">
        <v>0</v>
      </c>
      <c r="H244" s="93" t="b">
        <v>0</v>
      </c>
      <c r="I244" s="93" t="b">
        <v>0</v>
      </c>
      <c r="J244" s="93" t="b">
        <v>0</v>
      </c>
      <c r="K244" s="93" t="b">
        <v>0</v>
      </c>
      <c r="L244" s="93" t="b">
        <v>0</v>
      </c>
    </row>
    <row r="245" spans="1:12" ht="15">
      <c r="A245" s="93" t="s">
        <v>1019</v>
      </c>
      <c r="B245" s="93" t="s">
        <v>1020</v>
      </c>
      <c r="C245" s="93">
        <v>2</v>
      </c>
      <c r="D245" s="133">
        <v>0.005418192586328654</v>
      </c>
      <c r="E245" s="133">
        <v>1.4913616938342726</v>
      </c>
      <c r="F245" s="93" t="s">
        <v>898</v>
      </c>
      <c r="G245" s="93" t="b">
        <v>0</v>
      </c>
      <c r="H245" s="93" t="b">
        <v>0</v>
      </c>
      <c r="I245" s="93" t="b">
        <v>0</v>
      </c>
      <c r="J245" s="93" t="b">
        <v>0</v>
      </c>
      <c r="K245" s="93" t="b">
        <v>0</v>
      </c>
      <c r="L245" s="93" t="b">
        <v>0</v>
      </c>
    </row>
    <row r="246" spans="1:12" ht="15">
      <c r="A246" s="93" t="s">
        <v>1020</v>
      </c>
      <c r="B246" s="93" t="s">
        <v>1021</v>
      </c>
      <c r="C246" s="93">
        <v>2</v>
      </c>
      <c r="D246" s="133">
        <v>0.005418192586328654</v>
      </c>
      <c r="E246" s="133">
        <v>1.4913616938342726</v>
      </c>
      <c r="F246" s="93" t="s">
        <v>898</v>
      </c>
      <c r="G246" s="93" t="b">
        <v>0</v>
      </c>
      <c r="H246" s="93" t="b">
        <v>0</v>
      </c>
      <c r="I246" s="93" t="b">
        <v>0</v>
      </c>
      <c r="J246" s="93" t="b">
        <v>0</v>
      </c>
      <c r="K246" s="93" t="b">
        <v>0</v>
      </c>
      <c r="L246" s="93" t="b">
        <v>0</v>
      </c>
    </row>
    <row r="247" spans="1:12" ht="15">
      <c r="A247" s="93" t="s">
        <v>1021</v>
      </c>
      <c r="B247" s="93" t="s">
        <v>1022</v>
      </c>
      <c r="C247" s="93">
        <v>2</v>
      </c>
      <c r="D247" s="133">
        <v>0.005418192586328654</v>
      </c>
      <c r="E247" s="133">
        <v>1.4913616938342726</v>
      </c>
      <c r="F247" s="93" t="s">
        <v>898</v>
      </c>
      <c r="G247" s="93" t="b">
        <v>0</v>
      </c>
      <c r="H247" s="93" t="b">
        <v>0</v>
      </c>
      <c r="I247" s="93" t="b">
        <v>0</v>
      </c>
      <c r="J247" s="93" t="b">
        <v>0</v>
      </c>
      <c r="K247" s="93" t="b">
        <v>0</v>
      </c>
      <c r="L247" s="93" t="b">
        <v>0</v>
      </c>
    </row>
    <row r="248" spans="1:12" ht="15">
      <c r="A248" s="93" t="s">
        <v>1022</v>
      </c>
      <c r="B248" s="93" t="s">
        <v>1023</v>
      </c>
      <c r="C248" s="93">
        <v>2</v>
      </c>
      <c r="D248" s="133">
        <v>0.005418192586328654</v>
      </c>
      <c r="E248" s="133">
        <v>1.4913616938342726</v>
      </c>
      <c r="F248" s="93" t="s">
        <v>898</v>
      </c>
      <c r="G248" s="93" t="b">
        <v>0</v>
      </c>
      <c r="H248" s="93" t="b">
        <v>0</v>
      </c>
      <c r="I248" s="93" t="b">
        <v>0</v>
      </c>
      <c r="J248" s="93" t="b">
        <v>0</v>
      </c>
      <c r="K248" s="93" t="b">
        <v>0</v>
      </c>
      <c r="L248" s="93" t="b">
        <v>0</v>
      </c>
    </row>
    <row r="249" spans="1:12" ht="15">
      <c r="A249" s="93" t="s">
        <v>1023</v>
      </c>
      <c r="B249" s="93" t="s">
        <v>1228</v>
      </c>
      <c r="C249" s="93">
        <v>2</v>
      </c>
      <c r="D249" s="133">
        <v>0.005418192586328654</v>
      </c>
      <c r="E249" s="133">
        <v>1.4913616938342726</v>
      </c>
      <c r="F249" s="93" t="s">
        <v>898</v>
      </c>
      <c r="G249" s="93" t="b">
        <v>0</v>
      </c>
      <c r="H249" s="93" t="b">
        <v>0</v>
      </c>
      <c r="I249" s="93" t="b">
        <v>0</v>
      </c>
      <c r="J249" s="93" t="b">
        <v>0</v>
      </c>
      <c r="K249" s="93" t="b">
        <v>0</v>
      </c>
      <c r="L249" s="93" t="b">
        <v>0</v>
      </c>
    </row>
    <row r="250" spans="1:12" ht="15">
      <c r="A250" s="93" t="s">
        <v>1228</v>
      </c>
      <c r="B250" s="93" t="s">
        <v>1015</v>
      </c>
      <c r="C250" s="93">
        <v>2</v>
      </c>
      <c r="D250" s="133">
        <v>0.005418192586328654</v>
      </c>
      <c r="E250" s="133">
        <v>1.3152704347785915</v>
      </c>
      <c r="F250" s="93" t="s">
        <v>898</v>
      </c>
      <c r="G250" s="93" t="b">
        <v>0</v>
      </c>
      <c r="H250" s="93" t="b">
        <v>0</v>
      </c>
      <c r="I250" s="93" t="b">
        <v>0</v>
      </c>
      <c r="J250" s="93" t="b">
        <v>0</v>
      </c>
      <c r="K250" s="93" t="b">
        <v>0</v>
      </c>
      <c r="L250" s="93" t="b">
        <v>0</v>
      </c>
    </row>
    <row r="251" spans="1:12" ht="15">
      <c r="A251" s="93" t="s">
        <v>1016</v>
      </c>
      <c r="B251" s="93" t="s">
        <v>1017</v>
      </c>
      <c r="C251" s="93">
        <v>2</v>
      </c>
      <c r="D251" s="133">
        <v>0.005418192586328654</v>
      </c>
      <c r="E251" s="133">
        <v>1.1391791757229102</v>
      </c>
      <c r="F251" s="93" t="s">
        <v>898</v>
      </c>
      <c r="G251" s="93" t="b">
        <v>0</v>
      </c>
      <c r="H251" s="93" t="b">
        <v>0</v>
      </c>
      <c r="I251" s="93" t="b">
        <v>0</v>
      </c>
      <c r="J251" s="93" t="b">
        <v>0</v>
      </c>
      <c r="K251" s="93" t="b">
        <v>0</v>
      </c>
      <c r="L251" s="93" t="b">
        <v>0</v>
      </c>
    </row>
    <row r="252" spans="1:12" ht="15">
      <c r="A252" s="93" t="s">
        <v>1017</v>
      </c>
      <c r="B252" s="93" t="s">
        <v>262</v>
      </c>
      <c r="C252" s="93">
        <v>2</v>
      </c>
      <c r="D252" s="133">
        <v>0.005418192586328654</v>
      </c>
      <c r="E252" s="133">
        <v>1.3152704347785915</v>
      </c>
      <c r="F252" s="93" t="s">
        <v>898</v>
      </c>
      <c r="G252" s="93" t="b">
        <v>0</v>
      </c>
      <c r="H252" s="93" t="b">
        <v>0</v>
      </c>
      <c r="I252" s="93" t="b">
        <v>0</v>
      </c>
      <c r="J252" s="93" t="b">
        <v>0</v>
      </c>
      <c r="K252" s="93" t="b">
        <v>0</v>
      </c>
      <c r="L252" s="93" t="b">
        <v>0</v>
      </c>
    </row>
    <row r="253" spans="1:12" ht="15">
      <c r="A253" s="93" t="s">
        <v>262</v>
      </c>
      <c r="B253" s="93" t="s">
        <v>1229</v>
      </c>
      <c r="C253" s="93">
        <v>2</v>
      </c>
      <c r="D253" s="133">
        <v>0.005418192586328654</v>
      </c>
      <c r="E253" s="133">
        <v>1.4913616938342726</v>
      </c>
      <c r="F253" s="93" t="s">
        <v>898</v>
      </c>
      <c r="G253" s="93" t="b">
        <v>0</v>
      </c>
      <c r="H253" s="93" t="b">
        <v>0</v>
      </c>
      <c r="I253" s="93" t="b">
        <v>0</v>
      </c>
      <c r="J253" s="93" t="b">
        <v>0</v>
      </c>
      <c r="K253" s="93" t="b">
        <v>0</v>
      </c>
      <c r="L253" s="93" t="b">
        <v>0</v>
      </c>
    </row>
    <row r="254" spans="1:12" ht="15">
      <c r="A254" s="93" t="s">
        <v>1229</v>
      </c>
      <c r="B254" s="93" t="s">
        <v>1234</v>
      </c>
      <c r="C254" s="93">
        <v>2</v>
      </c>
      <c r="D254" s="133">
        <v>0.005418192586328654</v>
      </c>
      <c r="E254" s="133">
        <v>1.4913616938342726</v>
      </c>
      <c r="F254" s="93" t="s">
        <v>898</v>
      </c>
      <c r="G254" s="93" t="b">
        <v>0</v>
      </c>
      <c r="H254" s="93" t="b">
        <v>0</v>
      </c>
      <c r="I254" s="93" t="b">
        <v>0</v>
      </c>
      <c r="J254" s="93" t="b">
        <v>0</v>
      </c>
      <c r="K254" s="93" t="b">
        <v>0</v>
      </c>
      <c r="L254" s="93" t="b">
        <v>0</v>
      </c>
    </row>
    <row r="255" spans="1:12" ht="15">
      <c r="A255" s="93" t="s">
        <v>1234</v>
      </c>
      <c r="B255" s="93" t="s">
        <v>987</v>
      </c>
      <c r="C255" s="93">
        <v>2</v>
      </c>
      <c r="D255" s="133">
        <v>0.005418192586328654</v>
      </c>
      <c r="E255" s="133">
        <v>1.3152704347785915</v>
      </c>
      <c r="F255" s="93" t="s">
        <v>898</v>
      </c>
      <c r="G255" s="93" t="b">
        <v>0</v>
      </c>
      <c r="H255" s="93" t="b">
        <v>0</v>
      </c>
      <c r="I255" s="93" t="b">
        <v>0</v>
      </c>
      <c r="J255" s="93" t="b">
        <v>0</v>
      </c>
      <c r="K255" s="93" t="b">
        <v>0</v>
      </c>
      <c r="L255" s="93" t="b">
        <v>0</v>
      </c>
    </row>
    <row r="256" spans="1:12" ht="15">
      <c r="A256" s="93" t="s">
        <v>987</v>
      </c>
      <c r="B256" s="93" t="s">
        <v>256</v>
      </c>
      <c r="C256" s="93">
        <v>2</v>
      </c>
      <c r="D256" s="133">
        <v>0.005418192586328654</v>
      </c>
      <c r="E256" s="133">
        <v>1.4913616938342726</v>
      </c>
      <c r="F256" s="93" t="s">
        <v>898</v>
      </c>
      <c r="G256" s="93" t="b">
        <v>0</v>
      </c>
      <c r="H256" s="93" t="b">
        <v>0</v>
      </c>
      <c r="I256" s="93" t="b">
        <v>0</v>
      </c>
      <c r="J256" s="93" t="b">
        <v>0</v>
      </c>
      <c r="K256" s="93" t="b">
        <v>0</v>
      </c>
      <c r="L256" s="93" t="b">
        <v>0</v>
      </c>
    </row>
    <row r="257" spans="1:12" ht="15">
      <c r="A257" s="93" t="s">
        <v>256</v>
      </c>
      <c r="B257" s="93" t="s">
        <v>1232</v>
      </c>
      <c r="C257" s="93">
        <v>2</v>
      </c>
      <c r="D257" s="133">
        <v>0.005418192586328654</v>
      </c>
      <c r="E257" s="133">
        <v>1.4913616938342726</v>
      </c>
      <c r="F257" s="93" t="s">
        <v>898</v>
      </c>
      <c r="G257" s="93" t="b">
        <v>0</v>
      </c>
      <c r="H257" s="93" t="b">
        <v>0</v>
      </c>
      <c r="I257" s="93" t="b">
        <v>0</v>
      </c>
      <c r="J257" s="93" t="b">
        <v>0</v>
      </c>
      <c r="K257" s="93" t="b">
        <v>0</v>
      </c>
      <c r="L257" s="93" t="b">
        <v>0</v>
      </c>
    </row>
    <row r="258" spans="1:12" ht="15">
      <c r="A258" s="93" t="s">
        <v>1232</v>
      </c>
      <c r="B258" s="93" t="s">
        <v>1235</v>
      </c>
      <c r="C258" s="93">
        <v>2</v>
      </c>
      <c r="D258" s="133">
        <v>0.005418192586328654</v>
      </c>
      <c r="E258" s="133">
        <v>1.4913616938342726</v>
      </c>
      <c r="F258" s="93" t="s">
        <v>898</v>
      </c>
      <c r="G258" s="93" t="b">
        <v>0</v>
      </c>
      <c r="H258" s="93" t="b">
        <v>0</v>
      </c>
      <c r="I258" s="93" t="b">
        <v>0</v>
      </c>
      <c r="J258" s="93" t="b">
        <v>0</v>
      </c>
      <c r="K258" s="93" t="b">
        <v>0</v>
      </c>
      <c r="L258" s="93" t="b">
        <v>0</v>
      </c>
    </row>
    <row r="259" spans="1:12" ht="15">
      <c r="A259" s="93" t="s">
        <v>1235</v>
      </c>
      <c r="B259" s="93" t="s">
        <v>1236</v>
      </c>
      <c r="C259" s="93">
        <v>2</v>
      </c>
      <c r="D259" s="133">
        <v>0.005418192586328654</v>
      </c>
      <c r="E259" s="133">
        <v>1.4913616938342726</v>
      </c>
      <c r="F259" s="93" t="s">
        <v>898</v>
      </c>
      <c r="G259" s="93" t="b">
        <v>0</v>
      </c>
      <c r="H259" s="93" t="b">
        <v>0</v>
      </c>
      <c r="I259" s="93" t="b">
        <v>0</v>
      </c>
      <c r="J259" s="93" t="b">
        <v>0</v>
      </c>
      <c r="K259" s="93" t="b">
        <v>0</v>
      </c>
      <c r="L259" s="93" t="b">
        <v>0</v>
      </c>
    </row>
    <row r="260" spans="1:12" ht="15">
      <c r="A260" s="93" t="s">
        <v>1025</v>
      </c>
      <c r="B260" s="93" t="s">
        <v>954</v>
      </c>
      <c r="C260" s="93">
        <v>2</v>
      </c>
      <c r="D260" s="133">
        <v>0</v>
      </c>
      <c r="E260" s="133">
        <v>1.2304489213782739</v>
      </c>
      <c r="F260" s="93" t="s">
        <v>899</v>
      </c>
      <c r="G260" s="93" t="b">
        <v>0</v>
      </c>
      <c r="H260" s="93" t="b">
        <v>0</v>
      </c>
      <c r="I260" s="93" t="b">
        <v>0</v>
      </c>
      <c r="J260" s="93" t="b">
        <v>0</v>
      </c>
      <c r="K260" s="93" t="b">
        <v>1</v>
      </c>
      <c r="L260" s="93" t="b">
        <v>0</v>
      </c>
    </row>
    <row r="261" spans="1:12" ht="15">
      <c r="A261" s="93" t="s">
        <v>954</v>
      </c>
      <c r="B261" s="93" t="s">
        <v>956</v>
      </c>
      <c r="C261" s="93">
        <v>2</v>
      </c>
      <c r="D261" s="133">
        <v>0</v>
      </c>
      <c r="E261" s="133">
        <v>1.2304489213782739</v>
      </c>
      <c r="F261" s="93" t="s">
        <v>899</v>
      </c>
      <c r="G261" s="93" t="b">
        <v>0</v>
      </c>
      <c r="H261" s="93" t="b">
        <v>1</v>
      </c>
      <c r="I261" s="93" t="b">
        <v>0</v>
      </c>
      <c r="J261" s="93" t="b">
        <v>0</v>
      </c>
      <c r="K261" s="93" t="b">
        <v>0</v>
      </c>
      <c r="L261" s="93" t="b">
        <v>0</v>
      </c>
    </row>
    <row r="262" spans="1:12" ht="15">
      <c r="A262" s="93" t="s">
        <v>956</v>
      </c>
      <c r="B262" s="93" t="s">
        <v>1026</v>
      </c>
      <c r="C262" s="93">
        <v>2</v>
      </c>
      <c r="D262" s="133">
        <v>0</v>
      </c>
      <c r="E262" s="133">
        <v>1.2304489213782739</v>
      </c>
      <c r="F262" s="93" t="s">
        <v>899</v>
      </c>
      <c r="G262" s="93" t="b">
        <v>0</v>
      </c>
      <c r="H262" s="93" t="b">
        <v>0</v>
      </c>
      <c r="I262" s="93" t="b">
        <v>0</v>
      </c>
      <c r="J262" s="93" t="b">
        <v>0</v>
      </c>
      <c r="K262" s="93" t="b">
        <v>0</v>
      </c>
      <c r="L262" s="93" t="b">
        <v>0</v>
      </c>
    </row>
    <row r="263" spans="1:12" ht="15">
      <c r="A263" s="93" t="s">
        <v>1026</v>
      </c>
      <c r="B263" s="93" t="s">
        <v>1027</v>
      </c>
      <c r="C263" s="93">
        <v>2</v>
      </c>
      <c r="D263" s="133">
        <v>0</v>
      </c>
      <c r="E263" s="133">
        <v>1.2304489213782739</v>
      </c>
      <c r="F263" s="93" t="s">
        <v>899</v>
      </c>
      <c r="G263" s="93" t="b">
        <v>0</v>
      </c>
      <c r="H263" s="93" t="b">
        <v>0</v>
      </c>
      <c r="I263" s="93" t="b">
        <v>0</v>
      </c>
      <c r="J263" s="93" t="b">
        <v>0</v>
      </c>
      <c r="K263" s="93" t="b">
        <v>0</v>
      </c>
      <c r="L263" s="93" t="b">
        <v>0</v>
      </c>
    </row>
    <row r="264" spans="1:12" ht="15">
      <c r="A264" s="93" t="s">
        <v>1027</v>
      </c>
      <c r="B264" s="93" t="s">
        <v>1028</v>
      </c>
      <c r="C264" s="93">
        <v>2</v>
      </c>
      <c r="D264" s="133">
        <v>0</v>
      </c>
      <c r="E264" s="133">
        <v>1.2304489213782739</v>
      </c>
      <c r="F264" s="93" t="s">
        <v>899</v>
      </c>
      <c r="G264" s="93" t="b">
        <v>0</v>
      </c>
      <c r="H264" s="93" t="b">
        <v>0</v>
      </c>
      <c r="I264" s="93" t="b">
        <v>0</v>
      </c>
      <c r="J264" s="93" t="b">
        <v>0</v>
      </c>
      <c r="K264" s="93" t="b">
        <v>0</v>
      </c>
      <c r="L264" s="93" t="b">
        <v>0</v>
      </c>
    </row>
    <row r="265" spans="1:12" ht="15">
      <c r="A265" s="93" t="s">
        <v>1028</v>
      </c>
      <c r="B265" s="93" t="s">
        <v>1029</v>
      </c>
      <c r="C265" s="93">
        <v>2</v>
      </c>
      <c r="D265" s="133">
        <v>0</v>
      </c>
      <c r="E265" s="133">
        <v>1.2304489213782739</v>
      </c>
      <c r="F265" s="93" t="s">
        <v>899</v>
      </c>
      <c r="G265" s="93" t="b">
        <v>0</v>
      </c>
      <c r="H265" s="93" t="b">
        <v>0</v>
      </c>
      <c r="I265" s="93" t="b">
        <v>0</v>
      </c>
      <c r="J265" s="93" t="b">
        <v>0</v>
      </c>
      <c r="K265" s="93" t="b">
        <v>0</v>
      </c>
      <c r="L265" s="93" t="b">
        <v>0</v>
      </c>
    </row>
    <row r="266" spans="1:12" ht="15">
      <c r="A266" s="93" t="s">
        <v>1029</v>
      </c>
      <c r="B266" s="93" t="s">
        <v>1030</v>
      </c>
      <c r="C266" s="93">
        <v>2</v>
      </c>
      <c r="D266" s="133">
        <v>0</v>
      </c>
      <c r="E266" s="133">
        <v>1.2304489213782739</v>
      </c>
      <c r="F266" s="93" t="s">
        <v>899</v>
      </c>
      <c r="G266" s="93" t="b">
        <v>0</v>
      </c>
      <c r="H266" s="93" t="b">
        <v>0</v>
      </c>
      <c r="I266" s="93" t="b">
        <v>0</v>
      </c>
      <c r="J266" s="93" t="b">
        <v>0</v>
      </c>
      <c r="K266" s="93" t="b">
        <v>0</v>
      </c>
      <c r="L266" s="93" t="b">
        <v>0</v>
      </c>
    </row>
    <row r="267" spans="1:12" ht="15">
      <c r="A267" s="93" t="s">
        <v>1030</v>
      </c>
      <c r="B267" s="93" t="s">
        <v>1031</v>
      </c>
      <c r="C267" s="93">
        <v>2</v>
      </c>
      <c r="D267" s="133">
        <v>0</v>
      </c>
      <c r="E267" s="133">
        <v>1.2304489213782739</v>
      </c>
      <c r="F267" s="93" t="s">
        <v>899</v>
      </c>
      <c r="G267" s="93" t="b">
        <v>0</v>
      </c>
      <c r="H267" s="93" t="b">
        <v>0</v>
      </c>
      <c r="I267" s="93" t="b">
        <v>0</v>
      </c>
      <c r="J267" s="93" t="b">
        <v>0</v>
      </c>
      <c r="K267" s="93" t="b">
        <v>0</v>
      </c>
      <c r="L267" s="93" t="b">
        <v>0</v>
      </c>
    </row>
    <row r="268" spans="1:12" ht="15">
      <c r="A268" s="93" t="s">
        <v>1031</v>
      </c>
      <c r="B268" s="93" t="s">
        <v>1032</v>
      </c>
      <c r="C268" s="93">
        <v>2</v>
      </c>
      <c r="D268" s="133">
        <v>0</v>
      </c>
      <c r="E268" s="133">
        <v>1.2304489213782739</v>
      </c>
      <c r="F268" s="93" t="s">
        <v>899</v>
      </c>
      <c r="G268" s="93" t="b">
        <v>0</v>
      </c>
      <c r="H268" s="93" t="b">
        <v>0</v>
      </c>
      <c r="I268" s="93" t="b">
        <v>0</v>
      </c>
      <c r="J268" s="93" t="b">
        <v>0</v>
      </c>
      <c r="K268" s="93" t="b">
        <v>0</v>
      </c>
      <c r="L268" s="93" t="b">
        <v>0</v>
      </c>
    </row>
    <row r="269" spans="1:12" ht="15">
      <c r="A269" s="93" t="s">
        <v>1032</v>
      </c>
      <c r="B269" s="93" t="s">
        <v>1228</v>
      </c>
      <c r="C269" s="93">
        <v>2</v>
      </c>
      <c r="D269" s="133">
        <v>0</v>
      </c>
      <c r="E269" s="133">
        <v>1.2304489213782739</v>
      </c>
      <c r="F269" s="93" t="s">
        <v>899</v>
      </c>
      <c r="G269" s="93" t="b">
        <v>0</v>
      </c>
      <c r="H269" s="93" t="b">
        <v>0</v>
      </c>
      <c r="I269" s="93" t="b">
        <v>0</v>
      </c>
      <c r="J269" s="93" t="b">
        <v>0</v>
      </c>
      <c r="K269" s="93" t="b">
        <v>0</v>
      </c>
      <c r="L269" s="93" t="b">
        <v>0</v>
      </c>
    </row>
    <row r="270" spans="1:12" ht="15">
      <c r="A270" s="93" t="s">
        <v>1228</v>
      </c>
      <c r="B270" s="93" t="s">
        <v>1233</v>
      </c>
      <c r="C270" s="93">
        <v>2</v>
      </c>
      <c r="D270" s="133">
        <v>0</v>
      </c>
      <c r="E270" s="133">
        <v>1.2304489213782739</v>
      </c>
      <c r="F270" s="93" t="s">
        <v>899</v>
      </c>
      <c r="G270" s="93" t="b">
        <v>0</v>
      </c>
      <c r="H270" s="93" t="b">
        <v>0</v>
      </c>
      <c r="I270" s="93" t="b">
        <v>0</v>
      </c>
      <c r="J270" s="93" t="b">
        <v>0</v>
      </c>
      <c r="K270" s="93" t="b">
        <v>0</v>
      </c>
      <c r="L270" s="93" t="b">
        <v>0</v>
      </c>
    </row>
    <row r="271" spans="1:12" ht="15">
      <c r="A271" s="93" t="s">
        <v>1233</v>
      </c>
      <c r="B271" s="93" t="s">
        <v>987</v>
      </c>
      <c r="C271" s="93">
        <v>2</v>
      </c>
      <c r="D271" s="133">
        <v>0</v>
      </c>
      <c r="E271" s="133">
        <v>1.2304489213782739</v>
      </c>
      <c r="F271" s="93" t="s">
        <v>899</v>
      </c>
      <c r="G271" s="93" t="b">
        <v>0</v>
      </c>
      <c r="H271" s="93" t="b">
        <v>0</v>
      </c>
      <c r="I271" s="93" t="b">
        <v>0</v>
      </c>
      <c r="J271" s="93" t="b">
        <v>0</v>
      </c>
      <c r="K271" s="93" t="b">
        <v>0</v>
      </c>
      <c r="L271" s="93" t="b">
        <v>0</v>
      </c>
    </row>
    <row r="272" spans="1:12" ht="15">
      <c r="A272" s="93" t="s">
        <v>987</v>
      </c>
      <c r="B272" s="93" t="s">
        <v>1259</v>
      </c>
      <c r="C272" s="93">
        <v>2</v>
      </c>
      <c r="D272" s="133">
        <v>0</v>
      </c>
      <c r="E272" s="133">
        <v>1.2304489213782739</v>
      </c>
      <c r="F272" s="93" t="s">
        <v>899</v>
      </c>
      <c r="G272" s="93" t="b">
        <v>0</v>
      </c>
      <c r="H272" s="93" t="b">
        <v>0</v>
      </c>
      <c r="I272" s="93" t="b">
        <v>0</v>
      </c>
      <c r="J272" s="93" t="b">
        <v>0</v>
      </c>
      <c r="K272" s="93" t="b">
        <v>0</v>
      </c>
      <c r="L272" s="93" t="b">
        <v>0</v>
      </c>
    </row>
    <row r="273" spans="1:12" ht="15">
      <c r="A273" s="93" t="s">
        <v>1259</v>
      </c>
      <c r="B273" s="93" t="s">
        <v>1260</v>
      </c>
      <c r="C273" s="93">
        <v>2</v>
      </c>
      <c r="D273" s="133">
        <v>0</v>
      </c>
      <c r="E273" s="133">
        <v>1.2304489213782739</v>
      </c>
      <c r="F273" s="93" t="s">
        <v>899</v>
      </c>
      <c r="G273" s="93" t="b">
        <v>0</v>
      </c>
      <c r="H273" s="93" t="b">
        <v>0</v>
      </c>
      <c r="I273" s="93" t="b">
        <v>0</v>
      </c>
      <c r="J273" s="93" t="b">
        <v>0</v>
      </c>
      <c r="K273" s="93" t="b">
        <v>0</v>
      </c>
      <c r="L273" s="93" t="b">
        <v>0</v>
      </c>
    </row>
    <row r="274" spans="1:12" ht="15">
      <c r="A274" s="93" t="s">
        <v>1260</v>
      </c>
      <c r="B274" s="93" t="s">
        <v>1261</v>
      </c>
      <c r="C274" s="93">
        <v>2</v>
      </c>
      <c r="D274" s="133">
        <v>0</v>
      </c>
      <c r="E274" s="133">
        <v>1.2304489213782739</v>
      </c>
      <c r="F274" s="93" t="s">
        <v>899</v>
      </c>
      <c r="G274" s="93" t="b">
        <v>0</v>
      </c>
      <c r="H274" s="93" t="b">
        <v>0</v>
      </c>
      <c r="I274" s="93" t="b">
        <v>0</v>
      </c>
      <c r="J274" s="93" t="b">
        <v>0</v>
      </c>
      <c r="K274" s="93" t="b">
        <v>0</v>
      </c>
      <c r="L274" s="93" t="b">
        <v>0</v>
      </c>
    </row>
    <row r="275" spans="1:12" ht="15">
      <c r="A275" s="93" t="s">
        <v>1261</v>
      </c>
      <c r="B275" s="93" t="s">
        <v>1229</v>
      </c>
      <c r="C275" s="93">
        <v>2</v>
      </c>
      <c r="D275" s="133">
        <v>0</v>
      </c>
      <c r="E275" s="133">
        <v>1.2304489213782739</v>
      </c>
      <c r="F275" s="93" t="s">
        <v>899</v>
      </c>
      <c r="G275" s="93" t="b">
        <v>0</v>
      </c>
      <c r="H275" s="93" t="b">
        <v>0</v>
      </c>
      <c r="I275" s="93" t="b">
        <v>0</v>
      </c>
      <c r="J275" s="93" t="b">
        <v>0</v>
      </c>
      <c r="K275" s="93" t="b">
        <v>0</v>
      </c>
      <c r="L275" s="93" t="b">
        <v>0</v>
      </c>
    </row>
    <row r="276" spans="1:12" ht="15">
      <c r="A276" s="93" t="s">
        <v>1229</v>
      </c>
      <c r="B276" s="93" t="s">
        <v>259</v>
      </c>
      <c r="C276" s="93">
        <v>2</v>
      </c>
      <c r="D276" s="133">
        <v>0</v>
      </c>
      <c r="E276" s="133">
        <v>1.2304489213782739</v>
      </c>
      <c r="F276" s="93" t="s">
        <v>899</v>
      </c>
      <c r="G276" s="93" t="b">
        <v>0</v>
      </c>
      <c r="H276" s="93" t="b">
        <v>0</v>
      </c>
      <c r="I276" s="93" t="b">
        <v>0</v>
      </c>
      <c r="J276" s="93" t="b">
        <v>0</v>
      </c>
      <c r="K276" s="93" t="b">
        <v>0</v>
      </c>
      <c r="L276"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1292</v>
      </c>
      <c r="B2" s="136" t="s">
        <v>1293</v>
      </c>
      <c r="C2" s="67" t="s">
        <v>1294</v>
      </c>
    </row>
    <row r="3" spans="1:3" ht="15">
      <c r="A3" s="135" t="s">
        <v>895</v>
      </c>
      <c r="B3" s="135" t="s">
        <v>895</v>
      </c>
      <c r="C3" s="36">
        <v>30</v>
      </c>
    </row>
    <row r="4" spans="1:3" ht="15">
      <c r="A4" s="135" t="s">
        <v>896</v>
      </c>
      <c r="B4" s="135" t="s">
        <v>895</v>
      </c>
      <c r="C4" s="36">
        <v>1</v>
      </c>
    </row>
    <row r="5" spans="1:3" ht="15">
      <c r="A5" s="135" t="s">
        <v>896</v>
      </c>
      <c r="B5" s="135" t="s">
        <v>896</v>
      </c>
      <c r="C5" s="36">
        <v>14</v>
      </c>
    </row>
    <row r="6" spans="1:3" ht="15">
      <c r="A6" s="135" t="s">
        <v>897</v>
      </c>
      <c r="B6" s="135" t="s">
        <v>897</v>
      </c>
      <c r="C6" s="36">
        <v>6</v>
      </c>
    </row>
    <row r="7" spans="1:3" ht="15">
      <c r="A7" s="135" t="s">
        <v>898</v>
      </c>
      <c r="B7" s="135" t="s">
        <v>895</v>
      </c>
      <c r="C7" s="36">
        <v>2</v>
      </c>
    </row>
    <row r="8" spans="1:3" ht="15">
      <c r="A8" s="135" t="s">
        <v>898</v>
      </c>
      <c r="B8" s="135" t="s">
        <v>896</v>
      </c>
      <c r="C8" s="36">
        <v>3</v>
      </c>
    </row>
    <row r="9" spans="1:3" ht="15">
      <c r="A9" s="135" t="s">
        <v>898</v>
      </c>
      <c r="B9" s="135" t="s">
        <v>898</v>
      </c>
      <c r="C9" s="36">
        <v>3</v>
      </c>
    </row>
    <row r="10" spans="1:3" ht="15">
      <c r="A10" s="135" t="s">
        <v>899</v>
      </c>
      <c r="B10" s="135" t="s">
        <v>899</v>
      </c>
      <c r="C10" s="36">
        <v>3</v>
      </c>
    </row>
    <row r="11" spans="1:3" ht="15">
      <c r="A11" s="135" t="s">
        <v>900</v>
      </c>
      <c r="B11" s="135" t="s">
        <v>895</v>
      </c>
      <c r="C11" s="36">
        <v>1</v>
      </c>
    </row>
    <row r="12" spans="1:3" ht="15">
      <c r="A12" s="135" t="s">
        <v>900</v>
      </c>
      <c r="B12" s="135" t="s">
        <v>900</v>
      </c>
      <c r="C12"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1312</v>
      </c>
      <c r="B1" s="13" t="s">
        <v>17</v>
      </c>
    </row>
    <row r="2" spans="1:2" ht="15">
      <c r="A2" s="85" t="s">
        <v>1313</v>
      </c>
      <c r="B2" s="85" t="s">
        <v>1319</v>
      </c>
    </row>
    <row r="3" spans="1:2" ht="15">
      <c r="A3" s="85" t="s">
        <v>1314</v>
      </c>
      <c r="B3" s="85" t="s">
        <v>1320</v>
      </c>
    </row>
    <row r="4" spans="1:2" ht="15">
      <c r="A4" s="85" t="s">
        <v>1315</v>
      </c>
      <c r="B4" s="85" t="s">
        <v>1321</v>
      </c>
    </row>
    <row r="5" spans="1:2" ht="15">
      <c r="A5" s="85" t="s">
        <v>1316</v>
      </c>
      <c r="B5" s="85" t="s">
        <v>1322</v>
      </c>
    </row>
    <row r="6" spans="1:2" ht="15">
      <c r="A6" s="85" t="s">
        <v>1317</v>
      </c>
      <c r="B6" s="85" t="s">
        <v>1323</v>
      </c>
    </row>
    <row r="7" spans="1:2" ht="15">
      <c r="A7" s="85" t="s">
        <v>1318</v>
      </c>
      <c r="B7" s="85" t="s">
        <v>1320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1324</v>
      </c>
      <c r="B1" s="13" t="s">
        <v>34</v>
      </c>
    </row>
    <row r="2" spans="1:2" ht="15">
      <c r="A2" s="127" t="s">
        <v>256</v>
      </c>
      <c r="B2" s="85">
        <v>1457.9</v>
      </c>
    </row>
    <row r="3" spans="1:2" ht="15">
      <c r="A3" s="127" t="s">
        <v>249</v>
      </c>
      <c r="B3" s="85">
        <v>302.4</v>
      </c>
    </row>
    <row r="4" spans="1:2" ht="15">
      <c r="A4" s="127" t="s">
        <v>251</v>
      </c>
      <c r="B4" s="85">
        <v>205.2</v>
      </c>
    </row>
    <row r="5" spans="1:2" ht="15">
      <c r="A5" s="127" t="s">
        <v>255</v>
      </c>
      <c r="B5" s="85">
        <v>78</v>
      </c>
    </row>
    <row r="6" spans="1:2" ht="15">
      <c r="A6" s="127" t="s">
        <v>253</v>
      </c>
      <c r="B6" s="85">
        <v>51.766667</v>
      </c>
    </row>
    <row r="7" spans="1:2" ht="15">
      <c r="A7" s="127" t="s">
        <v>260</v>
      </c>
      <c r="B7" s="85">
        <v>51.366667</v>
      </c>
    </row>
    <row r="8" spans="1:2" ht="15">
      <c r="A8" s="127" t="s">
        <v>261</v>
      </c>
      <c r="B8" s="85">
        <v>51.366667</v>
      </c>
    </row>
    <row r="9" spans="1:2" ht="15">
      <c r="A9" s="127" t="s">
        <v>250</v>
      </c>
      <c r="B9" s="85">
        <v>31.2</v>
      </c>
    </row>
    <row r="10" spans="1:2" ht="15">
      <c r="A10" s="127" t="s">
        <v>252</v>
      </c>
      <c r="B10" s="85">
        <v>0.4</v>
      </c>
    </row>
    <row r="11" spans="1:2" ht="15">
      <c r="A11" s="127" t="s">
        <v>254</v>
      </c>
      <c r="B11" s="85">
        <v>0.4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1335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527</v>
      </c>
      <c r="AF2" s="13" t="s">
        <v>528</v>
      </c>
      <c r="AG2" s="13" t="s">
        <v>529</v>
      </c>
      <c r="AH2" s="13" t="s">
        <v>530</v>
      </c>
      <c r="AI2" s="13" t="s">
        <v>531</v>
      </c>
      <c r="AJ2" s="13" t="s">
        <v>532</v>
      </c>
      <c r="AK2" s="13" t="s">
        <v>533</v>
      </c>
      <c r="AL2" s="13" t="s">
        <v>534</v>
      </c>
      <c r="AM2" s="13" t="s">
        <v>535</v>
      </c>
      <c r="AN2" s="13" t="s">
        <v>536</v>
      </c>
      <c r="AO2" s="13" t="s">
        <v>537</v>
      </c>
      <c r="AP2" s="13" t="s">
        <v>538</v>
      </c>
      <c r="AQ2" s="13" t="s">
        <v>539</v>
      </c>
      <c r="AR2" s="13" t="s">
        <v>540</v>
      </c>
      <c r="AS2" s="13" t="s">
        <v>541</v>
      </c>
      <c r="AT2" s="13" t="s">
        <v>194</v>
      </c>
      <c r="AU2" s="13" t="s">
        <v>542</v>
      </c>
      <c r="AV2" s="13" t="s">
        <v>543</v>
      </c>
      <c r="AW2" s="13" t="s">
        <v>544</v>
      </c>
      <c r="AX2" s="13" t="s">
        <v>545</v>
      </c>
      <c r="AY2" s="13" t="s">
        <v>546</v>
      </c>
      <c r="AZ2" s="13" t="s">
        <v>547</v>
      </c>
      <c r="BA2" s="13" t="s">
        <v>907</v>
      </c>
      <c r="BB2" s="130" t="s">
        <v>1136</v>
      </c>
      <c r="BC2" s="130" t="s">
        <v>1138</v>
      </c>
      <c r="BD2" s="130" t="s">
        <v>1139</v>
      </c>
      <c r="BE2" s="130" t="s">
        <v>1140</v>
      </c>
      <c r="BF2" s="130" t="s">
        <v>1141</v>
      </c>
      <c r="BG2" s="130" t="s">
        <v>1144</v>
      </c>
      <c r="BH2" s="130" t="s">
        <v>1145</v>
      </c>
      <c r="BI2" s="130" t="s">
        <v>1163</v>
      </c>
      <c r="BJ2" s="130" t="s">
        <v>1167</v>
      </c>
      <c r="BK2" s="130" t="s">
        <v>1184</v>
      </c>
      <c r="BL2" s="130" t="s">
        <v>1281</v>
      </c>
      <c r="BM2" s="130" t="s">
        <v>1282</v>
      </c>
      <c r="BN2" s="130" t="s">
        <v>1283</v>
      </c>
      <c r="BO2" s="130" t="s">
        <v>1284</v>
      </c>
      <c r="BP2" s="130" t="s">
        <v>1285</v>
      </c>
      <c r="BQ2" s="130" t="s">
        <v>1286</v>
      </c>
      <c r="BR2" s="130" t="s">
        <v>1287</v>
      </c>
      <c r="BS2" s="130" t="s">
        <v>1288</v>
      </c>
      <c r="BT2" s="130" t="s">
        <v>1290</v>
      </c>
      <c r="BU2" s="3"/>
      <c r="BV2" s="3"/>
    </row>
    <row r="3" spans="1:74" ht="41.45" customHeight="1">
      <c r="A3" s="50" t="s">
        <v>214</v>
      </c>
      <c r="C3" s="53"/>
      <c r="D3" s="53" t="s">
        <v>64</v>
      </c>
      <c r="E3" s="54">
        <v>187.7361328737073</v>
      </c>
      <c r="F3" s="55">
        <v>99.86565220371513</v>
      </c>
      <c r="G3" s="114" t="s">
        <v>320</v>
      </c>
      <c r="H3" s="53"/>
      <c r="I3" s="57" t="s">
        <v>214</v>
      </c>
      <c r="J3" s="56"/>
      <c r="K3" s="56"/>
      <c r="L3" s="116" t="s">
        <v>806</v>
      </c>
      <c r="M3" s="59">
        <v>45.77364224187173</v>
      </c>
      <c r="N3" s="60">
        <v>8561.521484375</v>
      </c>
      <c r="O3" s="60">
        <v>4823.046875</v>
      </c>
      <c r="P3" s="58"/>
      <c r="Q3" s="61"/>
      <c r="R3" s="61"/>
      <c r="S3" s="51"/>
      <c r="T3" s="51">
        <v>1</v>
      </c>
      <c r="U3" s="51">
        <v>1</v>
      </c>
      <c r="V3" s="52">
        <v>0</v>
      </c>
      <c r="W3" s="52">
        <v>0</v>
      </c>
      <c r="X3" s="52">
        <v>0</v>
      </c>
      <c r="Y3" s="52">
        <v>0.999989</v>
      </c>
      <c r="Z3" s="52">
        <v>0</v>
      </c>
      <c r="AA3" s="52" t="s">
        <v>910</v>
      </c>
      <c r="AB3" s="62">
        <v>3</v>
      </c>
      <c r="AC3" s="62"/>
      <c r="AD3" s="63"/>
      <c r="AE3" s="85" t="s">
        <v>548</v>
      </c>
      <c r="AF3" s="85">
        <v>647</v>
      </c>
      <c r="AG3" s="85">
        <v>589</v>
      </c>
      <c r="AH3" s="85">
        <v>41842</v>
      </c>
      <c r="AI3" s="85">
        <v>33990</v>
      </c>
      <c r="AJ3" s="85"/>
      <c r="AK3" s="85" t="s">
        <v>596</v>
      </c>
      <c r="AL3" s="85" t="s">
        <v>640</v>
      </c>
      <c r="AM3" s="89" t="s">
        <v>665</v>
      </c>
      <c r="AN3" s="85"/>
      <c r="AO3" s="87">
        <v>41748.34851851852</v>
      </c>
      <c r="AP3" s="89" t="s">
        <v>693</v>
      </c>
      <c r="AQ3" s="85" t="b">
        <v>0</v>
      </c>
      <c r="AR3" s="85" t="b">
        <v>0</v>
      </c>
      <c r="AS3" s="85" t="b">
        <v>1</v>
      </c>
      <c r="AT3" s="85"/>
      <c r="AU3" s="85">
        <v>81</v>
      </c>
      <c r="AV3" s="89" t="s">
        <v>736</v>
      </c>
      <c r="AW3" s="85" t="b">
        <v>0</v>
      </c>
      <c r="AX3" s="85" t="s">
        <v>755</v>
      </c>
      <c r="AY3" s="89" t="s">
        <v>756</v>
      </c>
      <c r="AZ3" s="85" t="s">
        <v>66</v>
      </c>
      <c r="BA3" s="85" t="str">
        <f>REPLACE(INDEX(GroupVertices[Group],MATCH(Vertices[[#This Row],[Vertex]],GroupVertices[Vertex],0)),1,1,"")</f>
        <v>3</v>
      </c>
      <c r="BB3" s="51" t="s">
        <v>282</v>
      </c>
      <c r="BC3" s="51" t="s">
        <v>282</v>
      </c>
      <c r="BD3" s="51" t="s">
        <v>293</v>
      </c>
      <c r="BE3" s="51" t="s">
        <v>293</v>
      </c>
      <c r="BF3" s="51" t="s">
        <v>1142</v>
      </c>
      <c r="BG3" s="51" t="s">
        <v>1142</v>
      </c>
      <c r="BH3" s="131" t="s">
        <v>1146</v>
      </c>
      <c r="BI3" s="131" t="s">
        <v>1146</v>
      </c>
      <c r="BJ3" s="131" t="s">
        <v>1168</v>
      </c>
      <c r="BK3" s="131" t="s">
        <v>1168</v>
      </c>
      <c r="BL3" s="131">
        <v>0</v>
      </c>
      <c r="BM3" s="134">
        <v>0</v>
      </c>
      <c r="BN3" s="131">
        <v>1</v>
      </c>
      <c r="BO3" s="134">
        <v>5.555555555555555</v>
      </c>
      <c r="BP3" s="131">
        <v>0</v>
      </c>
      <c r="BQ3" s="134">
        <v>0</v>
      </c>
      <c r="BR3" s="131">
        <v>17</v>
      </c>
      <c r="BS3" s="134">
        <v>94.44444444444444</v>
      </c>
      <c r="BT3" s="131">
        <v>18</v>
      </c>
      <c r="BU3" s="3"/>
      <c r="BV3" s="3"/>
    </row>
    <row r="4" spans="1:77" ht="41.45" customHeight="1">
      <c r="A4" s="14" t="s">
        <v>215</v>
      </c>
      <c r="C4" s="15"/>
      <c r="D4" s="15" t="s">
        <v>64</v>
      </c>
      <c r="E4" s="95">
        <v>166.11427974511648</v>
      </c>
      <c r="F4" s="81">
        <v>99.97852263120616</v>
      </c>
      <c r="G4" s="114" t="s">
        <v>321</v>
      </c>
      <c r="H4" s="15"/>
      <c r="I4" s="16" t="s">
        <v>215</v>
      </c>
      <c r="J4" s="66"/>
      <c r="K4" s="66"/>
      <c r="L4" s="116" t="s">
        <v>807</v>
      </c>
      <c r="M4" s="96">
        <v>8.157691106693779</v>
      </c>
      <c r="N4" s="97">
        <v>9389.8994140625</v>
      </c>
      <c r="O4" s="97">
        <v>8681.484375</v>
      </c>
      <c r="P4" s="77"/>
      <c r="Q4" s="98"/>
      <c r="R4" s="98"/>
      <c r="S4" s="99"/>
      <c r="T4" s="51">
        <v>1</v>
      </c>
      <c r="U4" s="51">
        <v>1</v>
      </c>
      <c r="V4" s="52">
        <v>0</v>
      </c>
      <c r="W4" s="52">
        <v>0</v>
      </c>
      <c r="X4" s="52">
        <v>0</v>
      </c>
      <c r="Y4" s="52">
        <v>0.999989</v>
      </c>
      <c r="Z4" s="52">
        <v>0</v>
      </c>
      <c r="AA4" s="52" t="s">
        <v>910</v>
      </c>
      <c r="AB4" s="82">
        <v>4</v>
      </c>
      <c r="AC4" s="82"/>
      <c r="AD4" s="100"/>
      <c r="AE4" s="85" t="s">
        <v>549</v>
      </c>
      <c r="AF4" s="85">
        <v>21</v>
      </c>
      <c r="AG4" s="85">
        <v>95</v>
      </c>
      <c r="AH4" s="85">
        <v>4158</v>
      </c>
      <c r="AI4" s="85">
        <v>7</v>
      </c>
      <c r="AJ4" s="85"/>
      <c r="AK4" s="85" t="s">
        <v>597</v>
      </c>
      <c r="AL4" s="85"/>
      <c r="AM4" s="89" t="s">
        <v>666</v>
      </c>
      <c r="AN4" s="85"/>
      <c r="AO4" s="87">
        <v>43510.55415509259</v>
      </c>
      <c r="AP4" s="89" t="s">
        <v>694</v>
      </c>
      <c r="AQ4" s="85" t="b">
        <v>1</v>
      </c>
      <c r="AR4" s="85" t="b">
        <v>0</v>
      </c>
      <c r="AS4" s="85" t="b">
        <v>0</v>
      </c>
      <c r="AT4" s="85"/>
      <c r="AU4" s="85">
        <v>3</v>
      </c>
      <c r="AV4" s="85"/>
      <c r="AW4" s="85" t="b">
        <v>0</v>
      </c>
      <c r="AX4" s="85" t="s">
        <v>755</v>
      </c>
      <c r="AY4" s="89" t="s">
        <v>757</v>
      </c>
      <c r="AZ4" s="85" t="s">
        <v>66</v>
      </c>
      <c r="BA4" s="85" t="str">
        <f>REPLACE(INDEX(GroupVertices[Group],MATCH(Vertices[[#This Row],[Vertex]],GroupVertices[Vertex],0)),1,1,"")</f>
        <v>3</v>
      </c>
      <c r="BB4" s="51" t="s">
        <v>283</v>
      </c>
      <c r="BC4" s="51" t="s">
        <v>283</v>
      </c>
      <c r="BD4" s="51" t="s">
        <v>294</v>
      </c>
      <c r="BE4" s="51" t="s">
        <v>294</v>
      </c>
      <c r="BF4" s="51" t="s">
        <v>301</v>
      </c>
      <c r="BG4" s="51" t="s">
        <v>301</v>
      </c>
      <c r="BH4" s="131" t="s">
        <v>1147</v>
      </c>
      <c r="BI4" s="131" t="s">
        <v>1147</v>
      </c>
      <c r="BJ4" s="131" t="s">
        <v>1169</v>
      </c>
      <c r="BK4" s="131" t="s">
        <v>1169</v>
      </c>
      <c r="BL4" s="131">
        <v>1</v>
      </c>
      <c r="BM4" s="134">
        <v>3.5714285714285716</v>
      </c>
      <c r="BN4" s="131">
        <v>0</v>
      </c>
      <c r="BO4" s="134">
        <v>0</v>
      </c>
      <c r="BP4" s="131">
        <v>0</v>
      </c>
      <c r="BQ4" s="134">
        <v>0</v>
      </c>
      <c r="BR4" s="131">
        <v>27</v>
      </c>
      <c r="BS4" s="134">
        <v>96.42857142857143</v>
      </c>
      <c r="BT4" s="131">
        <v>28</v>
      </c>
      <c r="BU4" s="2"/>
      <c r="BV4" s="3"/>
      <c r="BW4" s="3"/>
      <c r="BX4" s="3"/>
      <c r="BY4" s="3"/>
    </row>
    <row r="5" spans="1:77" ht="41.45" customHeight="1">
      <c r="A5" s="14" t="s">
        <v>216</v>
      </c>
      <c r="C5" s="15"/>
      <c r="D5" s="15" t="s">
        <v>64</v>
      </c>
      <c r="E5" s="95">
        <v>178.19450537971377</v>
      </c>
      <c r="F5" s="81">
        <v>99.9154614207051</v>
      </c>
      <c r="G5" s="114" t="s">
        <v>322</v>
      </c>
      <c r="H5" s="15"/>
      <c r="I5" s="16" t="s">
        <v>216</v>
      </c>
      <c r="J5" s="66"/>
      <c r="K5" s="66"/>
      <c r="L5" s="116" t="s">
        <v>808</v>
      </c>
      <c r="M5" s="96">
        <v>29.173890526347858</v>
      </c>
      <c r="N5" s="97">
        <v>9389.8994140625</v>
      </c>
      <c r="O5" s="97">
        <v>6752.26611328125</v>
      </c>
      <c r="P5" s="77"/>
      <c r="Q5" s="98"/>
      <c r="R5" s="98"/>
      <c r="S5" s="99"/>
      <c r="T5" s="51">
        <v>1</v>
      </c>
      <c r="U5" s="51">
        <v>1</v>
      </c>
      <c r="V5" s="52">
        <v>0</v>
      </c>
      <c r="W5" s="52">
        <v>0</v>
      </c>
      <c r="X5" s="52">
        <v>0</v>
      </c>
      <c r="Y5" s="52">
        <v>0.999989</v>
      </c>
      <c r="Z5" s="52">
        <v>0</v>
      </c>
      <c r="AA5" s="52" t="s">
        <v>910</v>
      </c>
      <c r="AB5" s="82">
        <v>5</v>
      </c>
      <c r="AC5" s="82"/>
      <c r="AD5" s="100"/>
      <c r="AE5" s="85" t="s">
        <v>550</v>
      </c>
      <c r="AF5" s="85">
        <v>188</v>
      </c>
      <c r="AG5" s="85">
        <v>371</v>
      </c>
      <c r="AH5" s="85">
        <v>6051</v>
      </c>
      <c r="AI5" s="85">
        <v>2</v>
      </c>
      <c r="AJ5" s="85"/>
      <c r="AK5" s="85" t="s">
        <v>598</v>
      </c>
      <c r="AL5" s="85"/>
      <c r="AM5" s="89" t="s">
        <v>667</v>
      </c>
      <c r="AN5" s="85"/>
      <c r="AO5" s="87">
        <v>41897.87170138889</v>
      </c>
      <c r="AP5" s="89" t="s">
        <v>695</v>
      </c>
      <c r="AQ5" s="85" t="b">
        <v>0</v>
      </c>
      <c r="AR5" s="85" t="b">
        <v>0</v>
      </c>
      <c r="AS5" s="85" t="b">
        <v>0</v>
      </c>
      <c r="AT5" s="85"/>
      <c r="AU5" s="85">
        <v>23</v>
      </c>
      <c r="AV5" s="89" t="s">
        <v>736</v>
      </c>
      <c r="AW5" s="85" t="b">
        <v>0</v>
      </c>
      <c r="AX5" s="85" t="s">
        <v>755</v>
      </c>
      <c r="AY5" s="89" t="s">
        <v>758</v>
      </c>
      <c r="AZ5" s="85" t="s">
        <v>66</v>
      </c>
      <c r="BA5" s="85" t="str">
        <f>REPLACE(INDEX(GroupVertices[Group],MATCH(Vertices[[#This Row],[Vertex]],GroupVertices[Vertex],0)),1,1,"")</f>
        <v>3</v>
      </c>
      <c r="BB5" s="51" t="s">
        <v>284</v>
      </c>
      <c r="BC5" s="51" t="s">
        <v>284</v>
      </c>
      <c r="BD5" s="51" t="s">
        <v>294</v>
      </c>
      <c r="BE5" s="51" t="s">
        <v>294</v>
      </c>
      <c r="BF5" s="51" t="s">
        <v>301</v>
      </c>
      <c r="BG5" s="51" t="s">
        <v>301</v>
      </c>
      <c r="BH5" s="131" t="s">
        <v>1148</v>
      </c>
      <c r="BI5" s="131" t="s">
        <v>1148</v>
      </c>
      <c r="BJ5" s="131" t="s">
        <v>1169</v>
      </c>
      <c r="BK5" s="131" t="s">
        <v>1169</v>
      </c>
      <c r="BL5" s="131">
        <v>3</v>
      </c>
      <c r="BM5" s="134">
        <v>7.142857142857143</v>
      </c>
      <c r="BN5" s="131">
        <v>0</v>
      </c>
      <c r="BO5" s="134">
        <v>0</v>
      </c>
      <c r="BP5" s="131">
        <v>0</v>
      </c>
      <c r="BQ5" s="134">
        <v>0</v>
      </c>
      <c r="BR5" s="131">
        <v>39</v>
      </c>
      <c r="BS5" s="134">
        <v>92.85714285714286</v>
      </c>
      <c r="BT5" s="131">
        <v>42</v>
      </c>
      <c r="BU5" s="2"/>
      <c r="BV5" s="3"/>
      <c r="BW5" s="3"/>
      <c r="BX5" s="3"/>
      <c r="BY5" s="3"/>
    </row>
    <row r="6" spans="1:77" ht="41.45" customHeight="1">
      <c r="A6" s="14" t="s">
        <v>217</v>
      </c>
      <c r="C6" s="15"/>
      <c r="D6" s="15" t="s">
        <v>64</v>
      </c>
      <c r="E6" s="95">
        <v>170.7537866917372</v>
      </c>
      <c r="F6" s="81">
        <v>99.95430347065141</v>
      </c>
      <c r="G6" s="114" t="s">
        <v>744</v>
      </c>
      <c r="H6" s="15"/>
      <c r="I6" s="16" t="s">
        <v>217</v>
      </c>
      <c r="J6" s="66"/>
      <c r="K6" s="66"/>
      <c r="L6" s="116" t="s">
        <v>809</v>
      </c>
      <c r="M6" s="96">
        <v>16.229130014242084</v>
      </c>
      <c r="N6" s="97">
        <v>6752.08642578125</v>
      </c>
      <c r="O6" s="97">
        <v>2717.375244140625</v>
      </c>
      <c r="P6" s="77"/>
      <c r="Q6" s="98"/>
      <c r="R6" s="98"/>
      <c r="S6" s="99"/>
      <c r="T6" s="51">
        <v>1</v>
      </c>
      <c r="U6" s="51">
        <v>1</v>
      </c>
      <c r="V6" s="52">
        <v>0</v>
      </c>
      <c r="W6" s="52">
        <v>0.5</v>
      </c>
      <c r="X6" s="52">
        <v>0</v>
      </c>
      <c r="Y6" s="52">
        <v>0.999989</v>
      </c>
      <c r="Z6" s="52">
        <v>0.5</v>
      </c>
      <c r="AA6" s="52">
        <v>0</v>
      </c>
      <c r="AB6" s="82">
        <v>6</v>
      </c>
      <c r="AC6" s="82"/>
      <c r="AD6" s="100"/>
      <c r="AE6" s="85" t="s">
        <v>551</v>
      </c>
      <c r="AF6" s="85">
        <v>352</v>
      </c>
      <c r="AG6" s="85">
        <v>201</v>
      </c>
      <c r="AH6" s="85">
        <v>4721</v>
      </c>
      <c r="AI6" s="85">
        <v>13441</v>
      </c>
      <c r="AJ6" s="85"/>
      <c r="AK6" s="85" t="s">
        <v>599</v>
      </c>
      <c r="AL6" s="89" t="s">
        <v>641</v>
      </c>
      <c r="AM6" s="89" t="s">
        <v>668</v>
      </c>
      <c r="AN6" s="85"/>
      <c r="AO6" s="87">
        <v>43147.170960648145</v>
      </c>
      <c r="AP6" s="89" t="s">
        <v>696</v>
      </c>
      <c r="AQ6" s="85" t="b">
        <v>0</v>
      </c>
      <c r="AR6" s="85" t="b">
        <v>0</v>
      </c>
      <c r="AS6" s="85" t="b">
        <v>0</v>
      </c>
      <c r="AT6" s="85"/>
      <c r="AU6" s="85">
        <v>2</v>
      </c>
      <c r="AV6" s="89" t="s">
        <v>736</v>
      </c>
      <c r="AW6" s="85" t="b">
        <v>0</v>
      </c>
      <c r="AX6" s="85" t="s">
        <v>755</v>
      </c>
      <c r="AY6" s="89" t="s">
        <v>759</v>
      </c>
      <c r="AZ6" s="85" t="s">
        <v>66</v>
      </c>
      <c r="BA6" s="85" t="str">
        <f>REPLACE(INDEX(GroupVertices[Group],MATCH(Vertices[[#This Row],[Vertex]],GroupVertices[Vertex],0)),1,1,"")</f>
        <v>5</v>
      </c>
      <c r="BB6" s="51"/>
      <c r="BC6" s="51"/>
      <c r="BD6" s="51"/>
      <c r="BE6" s="51"/>
      <c r="BF6" s="51" t="s">
        <v>302</v>
      </c>
      <c r="BG6" s="51" t="s">
        <v>302</v>
      </c>
      <c r="BH6" s="131" t="s">
        <v>1039</v>
      </c>
      <c r="BI6" s="131" t="s">
        <v>1039</v>
      </c>
      <c r="BJ6" s="131" t="s">
        <v>1102</v>
      </c>
      <c r="BK6" s="131" t="s">
        <v>1102</v>
      </c>
      <c r="BL6" s="131">
        <v>0</v>
      </c>
      <c r="BM6" s="134">
        <v>0</v>
      </c>
      <c r="BN6" s="131">
        <v>1</v>
      </c>
      <c r="BO6" s="134">
        <v>3.8461538461538463</v>
      </c>
      <c r="BP6" s="131">
        <v>0</v>
      </c>
      <c r="BQ6" s="134">
        <v>0</v>
      </c>
      <c r="BR6" s="131">
        <v>25</v>
      </c>
      <c r="BS6" s="134">
        <v>96.15384615384616</v>
      </c>
      <c r="BT6" s="131">
        <v>26</v>
      </c>
      <c r="BU6" s="2"/>
      <c r="BV6" s="3"/>
      <c r="BW6" s="3"/>
      <c r="BX6" s="3"/>
      <c r="BY6" s="3"/>
    </row>
    <row r="7" spans="1:77" ht="41.45" customHeight="1">
      <c r="A7" s="14" t="s">
        <v>259</v>
      </c>
      <c r="C7" s="15"/>
      <c r="D7" s="15" t="s">
        <v>64</v>
      </c>
      <c r="E7" s="95">
        <v>312.8277446986316</v>
      </c>
      <c r="F7" s="81">
        <v>99.21264879932369</v>
      </c>
      <c r="G7" s="114" t="s">
        <v>745</v>
      </c>
      <c r="H7" s="15"/>
      <c r="I7" s="16" t="s">
        <v>259</v>
      </c>
      <c r="J7" s="66"/>
      <c r="K7" s="66"/>
      <c r="L7" s="116" t="s">
        <v>810</v>
      </c>
      <c r="M7" s="96">
        <v>263.3979101453911</v>
      </c>
      <c r="N7" s="97">
        <v>6040.65625</v>
      </c>
      <c r="O7" s="97">
        <v>1141.0623779296875</v>
      </c>
      <c r="P7" s="77"/>
      <c r="Q7" s="98"/>
      <c r="R7" s="98"/>
      <c r="S7" s="99"/>
      <c r="T7" s="51">
        <v>2</v>
      </c>
      <c r="U7" s="51">
        <v>0</v>
      </c>
      <c r="V7" s="52">
        <v>0</v>
      </c>
      <c r="W7" s="52">
        <v>0.5</v>
      </c>
      <c r="X7" s="52">
        <v>0</v>
      </c>
      <c r="Y7" s="52">
        <v>0.999989</v>
      </c>
      <c r="Z7" s="52">
        <v>0.5</v>
      </c>
      <c r="AA7" s="52">
        <v>0</v>
      </c>
      <c r="AB7" s="82">
        <v>7</v>
      </c>
      <c r="AC7" s="82"/>
      <c r="AD7" s="100"/>
      <c r="AE7" s="85" t="s">
        <v>552</v>
      </c>
      <c r="AF7" s="85">
        <v>321</v>
      </c>
      <c r="AG7" s="85">
        <v>3447</v>
      </c>
      <c r="AH7" s="85">
        <v>10195</v>
      </c>
      <c r="AI7" s="85">
        <v>13191</v>
      </c>
      <c r="AJ7" s="85"/>
      <c r="AK7" s="85" t="s">
        <v>600</v>
      </c>
      <c r="AL7" s="85"/>
      <c r="AM7" s="85"/>
      <c r="AN7" s="85"/>
      <c r="AO7" s="87">
        <v>40255.57302083333</v>
      </c>
      <c r="AP7" s="89" t="s">
        <v>697</v>
      </c>
      <c r="AQ7" s="85" t="b">
        <v>0</v>
      </c>
      <c r="AR7" s="85" t="b">
        <v>0</v>
      </c>
      <c r="AS7" s="85" t="b">
        <v>1</v>
      </c>
      <c r="AT7" s="85"/>
      <c r="AU7" s="85">
        <v>31</v>
      </c>
      <c r="AV7" s="89" t="s">
        <v>737</v>
      </c>
      <c r="AW7" s="85" t="b">
        <v>0</v>
      </c>
      <c r="AX7" s="85" t="s">
        <v>755</v>
      </c>
      <c r="AY7" s="89" t="s">
        <v>760</v>
      </c>
      <c r="AZ7" s="85" t="s">
        <v>65</v>
      </c>
      <c r="BA7" s="85" t="str">
        <f>REPLACE(INDEX(GroupVertices[Group],MATCH(Vertices[[#This Row],[Vertex]],GroupVertices[Vertex],0)),1,1,"")</f>
        <v>5</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218</v>
      </c>
      <c r="C8" s="15"/>
      <c r="D8" s="15" t="s">
        <v>64</v>
      </c>
      <c r="E8" s="95">
        <v>165.89543507782304</v>
      </c>
      <c r="F8" s="81">
        <v>99.97966504443987</v>
      </c>
      <c r="G8" s="114" t="s">
        <v>323</v>
      </c>
      <c r="H8" s="15"/>
      <c r="I8" s="16" t="s">
        <v>218</v>
      </c>
      <c r="J8" s="66"/>
      <c r="K8" s="66"/>
      <c r="L8" s="116" t="s">
        <v>811</v>
      </c>
      <c r="M8" s="96">
        <v>7.776962856337728</v>
      </c>
      <c r="N8" s="97">
        <v>6040.65625</v>
      </c>
      <c r="O8" s="97">
        <v>2717.375244140625</v>
      </c>
      <c r="P8" s="77"/>
      <c r="Q8" s="98"/>
      <c r="R8" s="98"/>
      <c r="S8" s="99"/>
      <c r="T8" s="51">
        <v>0</v>
      </c>
      <c r="U8" s="51">
        <v>2</v>
      </c>
      <c r="V8" s="52">
        <v>0</v>
      </c>
      <c r="W8" s="52">
        <v>0.5</v>
      </c>
      <c r="X8" s="52">
        <v>0</v>
      </c>
      <c r="Y8" s="52">
        <v>0.999989</v>
      </c>
      <c r="Z8" s="52">
        <v>0.5</v>
      </c>
      <c r="AA8" s="52">
        <v>0</v>
      </c>
      <c r="AB8" s="82">
        <v>8</v>
      </c>
      <c r="AC8" s="82"/>
      <c r="AD8" s="100"/>
      <c r="AE8" s="85" t="s">
        <v>553</v>
      </c>
      <c r="AF8" s="85">
        <v>243</v>
      </c>
      <c r="AG8" s="85">
        <v>90</v>
      </c>
      <c r="AH8" s="85">
        <v>13103</v>
      </c>
      <c r="AI8" s="85">
        <v>1302</v>
      </c>
      <c r="AJ8" s="85"/>
      <c r="AK8" s="85" t="s">
        <v>601</v>
      </c>
      <c r="AL8" s="85" t="s">
        <v>642</v>
      </c>
      <c r="AM8" s="85"/>
      <c r="AN8" s="85"/>
      <c r="AO8" s="87">
        <v>42189.22626157408</v>
      </c>
      <c r="AP8" s="89" t="s">
        <v>698</v>
      </c>
      <c r="AQ8" s="85" t="b">
        <v>0</v>
      </c>
      <c r="AR8" s="85" t="b">
        <v>0</v>
      </c>
      <c r="AS8" s="85" t="b">
        <v>0</v>
      </c>
      <c r="AT8" s="85"/>
      <c r="AU8" s="85">
        <v>2</v>
      </c>
      <c r="AV8" s="89" t="s">
        <v>736</v>
      </c>
      <c r="AW8" s="85" t="b">
        <v>0</v>
      </c>
      <c r="AX8" s="85" t="s">
        <v>755</v>
      </c>
      <c r="AY8" s="89" t="s">
        <v>761</v>
      </c>
      <c r="AZ8" s="85" t="s">
        <v>66</v>
      </c>
      <c r="BA8" s="85" t="str">
        <f>REPLACE(INDEX(GroupVertices[Group],MATCH(Vertices[[#This Row],[Vertex]],GroupVertices[Vertex],0)),1,1,"")</f>
        <v>5</v>
      </c>
      <c r="BB8" s="51"/>
      <c r="BC8" s="51"/>
      <c r="BD8" s="51"/>
      <c r="BE8" s="51"/>
      <c r="BF8" s="51" t="s">
        <v>303</v>
      </c>
      <c r="BG8" s="51" t="s">
        <v>303</v>
      </c>
      <c r="BH8" s="131" t="s">
        <v>1039</v>
      </c>
      <c r="BI8" s="131" t="s">
        <v>1039</v>
      </c>
      <c r="BJ8" s="131" t="s">
        <v>1102</v>
      </c>
      <c r="BK8" s="131" t="s">
        <v>1102</v>
      </c>
      <c r="BL8" s="131">
        <v>0</v>
      </c>
      <c r="BM8" s="134">
        <v>0</v>
      </c>
      <c r="BN8" s="131">
        <v>1</v>
      </c>
      <c r="BO8" s="134">
        <v>3.8461538461538463</v>
      </c>
      <c r="BP8" s="131">
        <v>0</v>
      </c>
      <c r="BQ8" s="134">
        <v>0</v>
      </c>
      <c r="BR8" s="131">
        <v>25</v>
      </c>
      <c r="BS8" s="134">
        <v>96.15384615384616</v>
      </c>
      <c r="BT8" s="131">
        <v>26</v>
      </c>
      <c r="BU8" s="2"/>
      <c r="BV8" s="3"/>
      <c r="BW8" s="3"/>
      <c r="BX8" s="3"/>
      <c r="BY8" s="3"/>
    </row>
    <row r="9" spans="1:77" ht="41.45" customHeight="1">
      <c r="A9" s="14" t="s">
        <v>219</v>
      </c>
      <c r="C9" s="15"/>
      <c r="D9" s="15" t="s">
        <v>64</v>
      </c>
      <c r="E9" s="95">
        <v>163.8820641387235</v>
      </c>
      <c r="F9" s="81">
        <v>99.99017524619005</v>
      </c>
      <c r="G9" s="114" t="s">
        <v>746</v>
      </c>
      <c r="H9" s="15"/>
      <c r="I9" s="16" t="s">
        <v>219</v>
      </c>
      <c r="J9" s="66"/>
      <c r="K9" s="66"/>
      <c r="L9" s="116" t="s">
        <v>812</v>
      </c>
      <c r="M9" s="96">
        <v>4.274262953062048</v>
      </c>
      <c r="N9" s="97">
        <v>8561.521484375</v>
      </c>
      <c r="O9" s="97">
        <v>8681.484375</v>
      </c>
      <c r="P9" s="77"/>
      <c r="Q9" s="98"/>
      <c r="R9" s="98"/>
      <c r="S9" s="99"/>
      <c r="T9" s="51">
        <v>1</v>
      </c>
      <c r="U9" s="51">
        <v>1</v>
      </c>
      <c r="V9" s="52">
        <v>0</v>
      </c>
      <c r="W9" s="52">
        <v>0</v>
      </c>
      <c r="X9" s="52">
        <v>0</v>
      </c>
      <c r="Y9" s="52">
        <v>0.999989</v>
      </c>
      <c r="Z9" s="52">
        <v>0</v>
      </c>
      <c r="AA9" s="52" t="s">
        <v>910</v>
      </c>
      <c r="AB9" s="82">
        <v>9</v>
      </c>
      <c r="AC9" s="82"/>
      <c r="AD9" s="100"/>
      <c r="AE9" s="85" t="s">
        <v>554</v>
      </c>
      <c r="AF9" s="85">
        <v>60</v>
      </c>
      <c r="AG9" s="85">
        <v>44</v>
      </c>
      <c r="AH9" s="85">
        <v>48</v>
      </c>
      <c r="AI9" s="85">
        <v>67</v>
      </c>
      <c r="AJ9" s="85"/>
      <c r="AK9" s="85" t="s">
        <v>602</v>
      </c>
      <c r="AL9" s="85" t="s">
        <v>643</v>
      </c>
      <c r="AM9" s="89" t="s">
        <v>669</v>
      </c>
      <c r="AN9" s="85"/>
      <c r="AO9" s="87">
        <v>43622.714641203704</v>
      </c>
      <c r="AP9" s="89" t="s">
        <v>699</v>
      </c>
      <c r="AQ9" s="85" t="b">
        <v>1</v>
      </c>
      <c r="AR9" s="85" t="b">
        <v>0</v>
      </c>
      <c r="AS9" s="85" t="b">
        <v>1</v>
      </c>
      <c r="AT9" s="85"/>
      <c r="AU9" s="85">
        <v>0</v>
      </c>
      <c r="AV9" s="85"/>
      <c r="AW9" s="85" t="b">
        <v>0</v>
      </c>
      <c r="AX9" s="85" t="s">
        <v>755</v>
      </c>
      <c r="AY9" s="89" t="s">
        <v>762</v>
      </c>
      <c r="AZ9" s="85" t="s">
        <v>66</v>
      </c>
      <c r="BA9" s="85" t="str">
        <f>REPLACE(INDEX(GroupVertices[Group],MATCH(Vertices[[#This Row],[Vertex]],GroupVertices[Vertex],0)),1,1,"")</f>
        <v>3</v>
      </c>
      <c r="BB9" s="51"/>
      <c r="BC9" s="51"/>
      <c r="BD9" s="51"/>
      <c r="BE9" s="51"/>
      <c r="BF9" s="51" t="s">
        <v>1143</v>
      </c>
      <c r="BG9" s="51" t="s">
        <v>1143</v>
      </c>
      <c r="BH9" s="131" t="s">
        <v>1149</v>
      </c>
      <c r="BI9" s="131" t="s">
        <v>1149</v>
      </c>
      <c r="BJ9" s="131" t="s">
        <v>1170</v>
      </c>
      <c r="BK9" s="131" t="s">
        <v>1170</v>
      </c>
      <c r="BL9" s="131">
        <v>1</v>
      </c>
      <c r="BM9" s="134">
        <v>4</v>
      </c>
      <c r="BN9" s="131">
        <v>0</v>
      </c>
      <c r="BO9" s="134">
        <v>0</v>
      </c>
      <c r="BP9" s="131">
        <v>0</v>
      </c>
      <c r="BQ9" s="134">
        <v>0</v>
      </c>
      <c r="BR9" s="131">
        <v>24</v>
      </c>
      <c r="BS9" s="134">
        <v>96</v>
      </c>
      <c r="BT9" s="131">
        <v>25</v>
      </c>
      <c r="BU9" s="2"/>
      <c r="BV9" s="3"/>
      <c r="BW9" s="3"/>
      <c r="BX9" s="3"/>
      <c r="BY9" s="3"/>
    </row>
    <row r="10" spans="1:77" ht="41.45" customHeight="1">
      <c r="A10" s="14" t="s">
        <v>220</v>
      </c>
      <c r="C10" s="15"/>
      <c r="D10" s="15" t="s">
        <v>64</v>
      </c>
      <c r="E10" s="95">
        <v>164.27598453985166</v>
      </c>
      <c r="F10" s="81">
        <v>99.98811890236937</v>
      </c>
      <c r="G10" s="114" t="s">
        <v>324</v>
      </c>
      <c r="H10" s="15"/>
      <c r="I10" s="16" t="s">
        <v>220</v>
      </c>
      <c r="J10" s="66"/>
      <c r="K10" s="66"/>
      <c r="L10" s="116" t="s">
        <v>813</v>
      </c>
      <c r="M10" s="96">
        <v>4.959573803702942</v>
      </c>
      <c r="N10" s="97">
        <v>1141.5850830078125</v>
      </c>
      <c r="O10" s="97">
        <v>4572.576171875</v>
      </c>
      <c r="P10" s="77"/>
      <c r="Q10" s="98"/>
      <c r="R10" s="98"/>
      <c r="S10" s="99"/>
      <c r="T10" s="51">
        <v>0</v>
      </c>
      <c r="U10" s="51">
        <v>1</v>
      </c>
      <c r="V10" s="52">
        <v>0</v>
      </c>
      <c r="W10" s="52">
        <v>0.011111</v>
      </c>
      <c r="X10" s="52">
        <v>0.023142</v>
      </c>
      <c r="Y10" s="52">
        <v>0.501433</v>
      </c>
      <c r="Z10" s="52">
        <v>0</v>
      </c>
      <c r="AA10" s="52">
        <v>0</v>
      </c>
      <c r="AB10" s="82">
        <v>10</v>
      </c>
      <c r="AC10" s="82"/>
      <c r="AD10" s="100"/>
      <c r="AE10" s="85" t="s">
        <v>555</v>
      </c>
      <c r="AF10" s="85">
        <v>352</v>
      </c>
      <c r="AG10" s="85">
        <v>53</v>
      </c>
      <c r="AH10" s="85">
        <v>1061</v>
      </c>
      <c r="AI10" s="85">
        <v>1440</v>
      </c>
      <c r="AJ10" s="85"/>
      <c r="AK10" s="85" t="s">
        <v>603</v>
      </c>
      <c r="AL10" s="85"/>
      <c r="AM10" s="85"/>
      <c r="AN10" s="85"/>
      <c r="AO10" s="87">
        <v>40255.298530092594</v>
      </c>
      <c r="AP10" s="89" t="s">
        <v>700</v>
      </c>
      <c r="AQ10" s="85" t="b">
        <v>0</v>
      </c>
      <c r="AR10" s="85" t="b">
        <v>0</v>
      </c>
      <c r="AS10" s="85" t="b">
        <v>0</v>
      </c>
      <c r="AT10" s="85"/>
      <c r="AU10" s="85">
        <v>1</v>
      </c>
      <c r="AV10" s="89" t="s">
        <v>738</v>
      </c>
      <c r="AW10" s="85" t="b">
        <v>0</v>
      </c>
      <c r="AX10" s="85" t="s">
        <v>755</v>
      </c>
      <c r="AY10" s="89" t="s">
        <v>763</v>
      </c>
      <c r="AZ10" s="85" t="s">
        <v>66</v>
      </c>
      <c r="BA10" s="85" t="str">
        <f>REPLACE(INDEX(GroupVertices[Group],MATCH(Vertices[[#This Row],[Vertex]],GroupVertices[Vertex],0)),1,1,"")</f>
        <v>1</v>
      </c>
      <c r="BB10" s="51"/>
      <c r="BC10" s="51"/>
      <c r="BD10" s="51"/>
      <c r="BE10" s="51"/>
      <c r="BF10" s="51" t="s">
        <v>305</v>
      </c>
      <c r="BG10" s="51" t="s">
        <v>305</v>
      </c>
      <c r="BH10" s="131" t="s">
        <v>1150</v>
      </c>
      <c r="BI10" s="131" t="s">
        <v>1150</v>
      </c>
      <c r="BJ10" s="131" t="s">
        <v>1171</v>
      </c>
      <c r="BK10" s="131" t="s">
        <v>1171</v>
      </c>
      <c r="BL10" s="131">
        <v>1</v>
      </c>
      <c r="BM10" s="134">
        <v>2.7777777777777777</v>
      </c>
      <c r="BN10" s="131">
        <v>1</v>
      </c>
      <c r="BO10" s="134">
        <v>2.7777777777777777</v>
      </c>
      <c r="BP10" s="131">
        <v>0</v>
      </c>
      <c r="BQ10" s="134">
        <v>0</v>
      </c>
      <c r="BR10" s="131">
        <v>34</v>
      </c>
      <c r="BS10" s="134">
        <v>94.44444444444444</v>
      </c>
      <c r="BT10" s="131">
        <v>36</v>
      </c>
      <c r="BU10" s="2"/>
      <c r="BV10" s="3"/>
      <c r="BW10" s="3"/>
      <c r="BX10" s="3"/>
      <c r="BY10" s="3"/>
    </row>
    <row r="11" spans="1:77" ht="41.45" customHeight="1">
      <c r="A11" s="14" t="s">
        <v>256</v>
      </c>
      <c r="C11" s="15"/>
      <c r="D11" s="15" t="s">
        <v>64</v>
      </c>
      <c r="E11" s="95">
        <v>1000</v>
      </c>
      <c r="F11" s="81">
        <v>86.004980921699</v>
      </c>
      <c r="G11" s="114" t="s">
        <v>747</v>
      </c>
      <c r="H11" s="15"/>
      <c r="I11" s="16" t="s">
        <v>256</v>
      </c>
      <c r="J11" s="66"/>
      <c r="K11" s="66"/>
      <c r="L11" s="116" t="s">
        <v>814</v>
      </c>
      <c r="M11" s="96">
        <v>4665.073358161781</v>
      </c>
      <c r="N11" s="97">
        <v>2844.740478515625</v>
      </c>
      <c r="O11" s="97">
        <v>5036.69775390625</v>
      </c>
      <c r="P11" s="77"/>
      <c r="Q11" s="98"/>
      <c r="R11" s="98"/>
      <c r="S11" s="99"/>
      <c r="T11" s="51">
        <v>32</v>
      </c>
      <c r="U11" s="51">
        <v>1</v>
      </c>
      <c r="V11" s="52">
        <v>1457.9</v>
      </c>
      <c r="W11" s="52">
        <v>0.019608</v>
      </c>
      <c r="X11" s="52">
        <v>0.144098</v>
      </c>
      <c r="Y11" s="52">
        <v>13.230457</v>
      </c>
      <c r="Z11" s="52">
        <v>0.001075268817204301</v>
      </c>
      <c r="AA11" s="52">
        <v>0</v>
      </c>
      <c r="AB11" s="82">
        <v>11</v>
      </c>
      <c r="AC11" s="82"/>
      <c r="AD11" s="100"/>
      <c r="AE11" s="85" t="s">
        <v>556</v>
      </c>
      <c r="AF11" s="85">
        <v>165</v>
      </c>
      <c r="AG11" s="85">
        <v>61253</v>
      </c>
      <c r="AH11" s="85">
        <v>5187</v>
      </c>
      <c r="AI11" s="85">
        <v>2490</v>
      </c>
      <c r="AJ11" s="85"/>
      <c r="AK11" s="85" t="s">
        <v>604</v>
      </c>
      <c r="AL11" s="85"/>
      <c r="AM11" s="89" t="s">
        <v>670</v>
      </c>
      <c r="AN11" s="85"/>
      <c r="AO11" s="87">
        <v>40989.41364583333</v>
      </c>
      <c r="AP11" s="89" t="s">
        <v>701</v>
      </c>
      <c r="AQ11" s="85" t="b">
        <v>0</v>
      </c>
      <c r="AR11" s="85" t="b">
        <v>0</v>
      </c>
      <c r="AS11" s="85" t="b">
        <v>1</v>
      </c>
      <c r="AT11" s="85"/>
      <c r="AU11" s="85">
        <v>691</v>
      </c>
      <c r="AV11" s="89" t="s">
        <v>736</v>
      </c>
      <c r="AW11" s="85" t="b">
        <v>1</v>
      </c>
      <c r="AX11" s="85" t="s">
        <v>755</v>
      </c>
      <c r="AY11" s="89" t="s">
        <v>764</v>
      </c>
      <c r="AZ11" s="85" t="s">
        <v>66</v>
      </c>
      <c r="BA11" s="85" t="str">
        <f>REPLACE(INDEX(GroupVertices[Group],MATCH(Vertices[[#This Row],[Vertex]],GroupVertices[Vertex],0)),1,1,"")</f>
        <v>1</v>
      </c>
      <c r="BB11" s="51" t="s">
        <v>1137</v>
      </c>
      <c r="BC11" s="51" t="s">
        <v>1137</v>
      </c>
      <c r="BD11" s="51" t="s">
        <v>298</v>
      </c>
      <c r="BE11" s="51" t="s">
        <v>298</v>
      </c>
      <c r="BF11" s="51" t="s">
        <v>311</v>
      </c>
      <c r="BG11" s="51" t="s">
        <v>311</v>
      </c>
      <c r="BH11" s="131" t="s">
        <v>1151</v>
      </c>
      <c r="BI11" s="131" t="s">
        <v>1164</v>
      </c>
      <c r="BJ11" s="131" t="s">
        <v>1172</v>
      </c>
      <c r="BK11" s="131" t="s">
        <v>1173</v>
      </c>
      <c r="BL11" s="131">
        <v>2</v>
      </c>
      <c r="BM11" s="134">
        <v>2.857142857142857</v>
      </c>
      <c r="BN11" s="131">
        <v>2</v>
      </c>
      <c r="BO11" s="134">
        <v>2.857142857142857</v>
      </c>
      <c r="BP11" s="131">
        <v>0</v>
      </c>
      <c r="BQ11" s="134">
        <v>0</v>
      </c>
      <c r="BR11" s="131">
        <v>66</v>
      </c>
      <c r="BS11" s="134">
        <v>94.28571428571429</v>
      </c>
      <c r="BT11" s="131">
        <v>70</v>
      </c>
      <c r="BU11" s="2"/>
      <c r="BV11" s="3"/>
      <c r="BW11" s="3"/>
      <c r="BX11" s="3"/>
      <c r="BY11" s="3"/>
    </row>
    <row r="12" spans="1:77" ht="41.45" customHeight="1">
      <c r="A12" s="14" t="s">
        <v>221</v>
      </c>
      <c r="C12" s="15"/>
      <c r="D12" s="15" t="s">
        <v>64</v>
      </c>
      <c r="E12" s="95">
        <v>165.1513632090254</v>
      </c>
      <c r="F12" s="81">
        <v>99.9835492494345</v>
      </c>
      <c r="G12" s="114" t="s">
        <v>325</v>
      </c>
      <c r="H12" s="15"/>
      <c r="I12" s="16" t="s">
        <v>221</v>
      </c>
      <c r="J12" s="66"/>
      <c r="K12" s="66"/>
      <c r="L12" s="116" t="s">
        <v>815</v>
      </c>
      <c r="M12" s="96">
        <v>6.4824868051271505</v>
      </c>
      <c r="N12" s="97">
        <v>4269.83935546875</v>
      </c>
      <c r="O12" s="97">
        <v>8934.7763671875</v>
      </c>
      <c r="P12" s="77"/>
      <c r="Q12" s="98"/>
      <c r="R12" s="98"/>
      <c r="S12" s="99"/>
      <c r="T12" s="51">
        <v>0</v>
      </c>
      <c r="U12" s="51">
        <v>1</v>
      </c>
      <c r="V12" s="52">
        <v>0</v>
      </c>
      <c r="W12" s="52">
        <v>0.011111</v>
      </c>
      <c r="X12" s="52">
        <v>0.023142</v>
      </c>
      <c r="Y12" s="52">
        <v>0.501433</v>
      </c>
      <c r="Z12" s="52">
        <v>0</v>
      </c>
      <c r="AA12" s="52">
        <v>0</v>
      </c>
      <c r="AB12" s="82">
        <v>12</v>
      </c>
      <c r="AC12" s="82"/>
      <c r="AD12" s="100"/>
      <c r="AE12" s="85" t="s">
        <v>557</v>
      </c>
      <c r="AF12" s="85">
        <v>686</v>
      </c>
      <c r="AG12" s="85">
        <v>73</v>
      </c>
      <c r="AH12" s="85">
        <v>11281</v>
      </c>
      <c r="AI12" s="85">
        <v>3909</v>
      </c>
      <c r="AJ12" s="85"/>
      <c r="AK12" s="85" t="s">
        <v>605</v>
      </c>
      <c r="AL12" s="85"/>
      <c r="AM12" s="89" t="s">
        <v>671</v>
      </c>
      <c r="AN12" s="85"/>
      <c r="AO12" s="87">
        <v>43615.661828703705</v>
      </c>
      <c r="AP12" s="89" t="s">
        <v>702</v>
      </c>
      <c r="AQ12" s="85" t="b">
        <v>0</v>
      </c>
      <c r="AR12" s="85" t="b">
        <v>0</v>
      </c>
      <c r="AS12" s="85" t="b">
        <v>0</v>
      </c>
      <c r="AT12" s="85"/>
      <c r="AU12" s="85">
        <v>2</v>
      </c>
      <c r="AV12" s="89" t="s">
        <v>736</v>
      </c>
      <c r="AW12" s="85" t="b">
        <v>0</v>
      </c>
      <c r="AX12" s="85" t="s">
        <v>755</v>
      </c>
      <c r="AY12" s="89" t="s">
        <v>765</v>
      </c>
      <c r="AZ12" s="85" t="s">
        <v>66</v>
      </c>
      <c r="BA12" s="85" t="str">
        <f>REPLACE(INDEX(GroupVertices[Group],MATCH(Vertices[[#This Row],[Vertex]],GroupVertices[Vertex],0)),1,1,"")</f>
        <v>1</v>
      </c>
      <c r="BB12" s="51"/>
      <c r="BC12" s="51"/>
      <c r="BD12" s="51"/>
      <c r="BE12" s="51"/>
      <c r="BF12" s="51" t="s">
        <v>305</v>
      </c>
      <c r="BG12" s="51" t="s">
        <v>305</v>
      </c>
      <c r="BH12" s="131" t="s">
        <v>1150</v>
      </c>
      <c r="BI12" s="131" t="s">
        <v>1150</v>
      </c>
      <c r="BJ12" s="131" t="s">
        <v>1171</v>
      </c>
      <c r="BK12" s="131" t="s">
        <v>1171</v>
      </c>
      <c r="BL12" s="131">
        <v>1</v>
      </c>
      <c r="BM12" s="134">
        <v>2.7777777777777777</v>
      </c>
      <c r="BN12" s="131">
        <v>1</v>
      </c>
      <c r="BO12" s="134">
        <v>2.7777777777777777</v>
      </c>
      <c r="BP12" s="131">
        <v>0</v>
      </c>
      <c r="BQ12" s="134">
        <v>0</v>
      </c>
      <c r="BR12" s="131">
        <v>34</v>
      </c>
      <c r="BS12" s="134">
        <v>94.44444444444444</v>
      </c>
      <c r="BT12" s="131">
        <v>36</v>
      </c>
      <c r="BU12" s="2"/>
      <c r="BV12" s="3"/>
      <c r="BW12" s="3"/>
      <c r="BX12" s="3"/>
      <c r="BY12" s="3"/>
    </row>
    <row r="13" spans="1:77" ht="41.45" customHeight="1">
      <c r="A13" s="14" t="s">
        <v>222</v>
      </c>
      <c r="C13" s="15"/>
      <c r="D13" s="15" t="s">
        <v>64</v>
      </c>
      <c r="E13" s="95">
        <v>167.12096521466626</v>
      </c>
      <c r="F13" s="81">
        <v>99.97326753033107</v>
      </c>
      <c r="G13" s="114" t="s">
        <v>326</v>
      </c>
      <c r="H13" s="15"/>
      <c r="I13" s="16" t="s">
        <v>222</v>
      </c>
      <c r="J13" s="66"/>
      <c r="K13" s="66"/>
      <c r="L13" s="116" t="s">
        <v>816</v>
      </c>
      <c r="M13" s="96">
        <v>9.909041058331619</v>
      </c>
      <c r="N13" s="97">
        <v>666.1124267578125</v>
      </c>
      <c r="O13" s="97">
        <v>2450.124755859375</v>
      </c>
      <c r="P13" s="77"/>
      <c r="Q13" s="98"/>
      <c r="R13" s="98"/>
      <c r="S13" s="99"/>
      <c r="T13" s="51">
        <v>0</v>
      </c>
      <c r="U13" s="51">
        <v>1</v>
      </c>
      <c r="V13" s="52">
        <v>0</v>
      </c>
      <c r="W13" s="52">
        <v>0.011111</v>
      </c>
      <c r="X13" s="52">
        <v>0.023142</v>
      </c>
      <c r="Y13" s="52">
        <v>0.501433</v>
      </c>
      <c r="Z13" s="52">
        <v>0</v>
      </c>
      <c r="AA13" s="52">
        <v>0</v>
      </c>
      <c r="AB13" s="82">
        <v>13</v>
      </c>
      <c r="AC13" s="82"/>
      <c r="AD13" s="100"/>
      <c r="AE13" s="85" t="s">
        <v>558</v>
      </c>
      <c r="AF13" s="85">
        <v>91</v>
      </c>
      <c r="AG13" s="85">
        <v>118</v>
      </c>
      <c r="AH13" s="85">
        <v>2833</v>
      </c>
      <c r="AI13" s="85">
        <v>72072</v>
      </c>
      <c r="AJ13" s="85"/>
      <c r="AK13" s="85" t="s">
        <v>606</v>
      </c>
      <c r="AL13" s="85" t="s">
        <v>644</v>
      </c>
      <c r="AM13" s="85"/>
      <c r="AN13" s="85"/>
      <c r="AO13" s="87">
        <v>41036.206770833334</v>
      </c>
      <c r="AP13" s="85"/>
      <c r="AQ13" s="85" t="b">
        <v>1</v>
      </c>
      <c r="AR13" s="85" t="b">
        <v>0</v>
      </c>
      <c r="AS13" s="85" t="b">
        <v>1</v>
      </c>
      <c r="AT13" s="85"/>
      <c r="AU13" s="85">
        <v>1</v>
      </c>
      <c r="AV13" s="89" t="s">
        <v>736</v>
      </c>
      <c r="AW13" s="85" t="b">
        <v>0</v>
      </c>
      <c r="AX13" s="85" t="s">
        <v>755</v>
      </c>
      <c r="AY13" s="89" t="s">
        <v>766</v>
      </c>
      <c r="AZ13" s="85" t="s">
        <v>66</v>
      </c>
      <c r="BA13" s="85" t="str">
        <f>REPLACE(INDEX(GroupVertices[Group],MATCH(Vertices[[#This Row],[Vertex]],GroupVertices[Vertex],0)),1,1,"")</f>
        <v>1</v>
      </c>
      <c r="BB13" s="51"/>
      <c r="BC13" s="51"/>
      <c r="BD13" s="51"/>
      <c r="BE13" s="51"/>
      <c r="BF13" s="51" t="s">
        <v>305</v>
      </c>
      <c r="BG13" s="51" t="s">
        <v>305</v>
      </c>
      <c r="BH13" s="131" t="s">
        <v>1152</v>
      </c>
      <c r="BI13" s="131" t="s">
        <v>1152</v>
      </c>
      <c r="BJ13" s="131" t="s">
        <v>1173</v>
      </c>
      <c r="BK13" s="131" t="s">
        <v>1173</v>
      </c>
      <c r="BL13" s="131">
        <v>1</v>
      </c>
      <c r="BM13" s="134">
        <v>2.9411764705882355</v>
      </c>
      <c r="BN13" s="131">
        <v>1</v>
      </c>
      <c r="BO13" s="134">
        <v>2.9411764705882355</v>
      </c>
      <c r="BP13" s="131">
        <v>0</v>
      </c>
      <c r="BQ13" s="134">
        <v>0</v>
      </c>
      <c r="BR13" s="131">
        <v>32</v>
      </c>
      <c r="BS13" s="134">
        <v>94.11764705882354</v>
      </c>
      <c r="BT13" s="131">
        <v>34</v>
      </c>
      <c r="BU13" s="2"/>
      <c r="BV13" s="3"/>
      <c r="BW13" s="3"/>
      <c r="BX13" s="3"/>
      <c r="BY13" s="3"/>
    </row>
    <row r="14" spans="1:77" ht="41.45" customHeight="1">
      <c r="A14" s="14" t="s">
        <v>223</v>
      </c>
      <c r="C14" s="15"/>
      <c r="D14" s="15" t="s">
        <v>64</v>
      </c>
      <c r="E14" s="95">
        <v>555.5264807270448</v>
      </c>
      <c r="F14" s="81">
        <v>97.94571252313386</v>
      </c>
      <c r="G14" s="114" t="s">
        <v>327</v>
      </c>
      <c r="H14" s="15"/>
      <c r="I14" s="16" t="s">
        <v>223</v>
      </c>
      <c r="J14" s="66"/>
      <c r="K14" s="66"/>
      <c r="L14" s="116" t="s">
        <v>817</v>
      </c>
      <c r="M14" s="96">
        <v>685.6255397902529</v>
      </c>
      <c r="N14" s="97">
        <v>1995.8040771484375</v>
      </c>
      <c r="O14" s="97">
        <v>561.8262939453125</v>
      </c>
      <c r="P14" s="77"/>
      <c r="Q14" s="98"/>
      <c r="R14" s="98"/>
      <c r="S14" s="99"/>
      <c r="T14" s="51">
        <v>0</v>
      </c>
      <c r="U14" s="51">
        <v>1</v>
      </c>
      <c r="V14" s="52">
        <v>0</v>
      </c>
      <c r="W14" s="52">
        <v>0.011111</v>
      </c>
      <c r="X14" s="52">
        <v>0.023142</v>
      </c>
      <c r="Y14" s="52">
        <v>0.501433</v>
      </c>
      <c r="Z14" s="52">
        <v>0</v>
      </c>
      <c r="AA14" s="52">
        <v>0</v>
      </c>
      <c r="AB14" s="82">
        <v>14</v>
      </c>
      <c r="AC14" s="82"/>
      <c r="AD14" s="100"/>
      <c r="AE14" s="85" t="s">
        <v>559</v>
      </c>
      <c r="AF14" s="85">
        <v>1674</v>
      </c>
      <c r="AG14" s="85">
        <v>8992</v>
      </c>
      <c r="AH14" s="85">
        <v>16219</v>
      </c>
      <c r="AI14" s="85">
        <v>25090</v>
      </c>
      <c r="AJ14" s="85"/>
      <c r="AK14" s="85" t="s">
        <v>607</v>
      </c>
      <c r="AL14" s="85" t="s">
        <v>645</v>
      </c>
      <c r="AM14" s="89" t="s">
        <v>672</v>
      </c>
      <c r="AN14" s="85"/>
      <c r="AO14" s="87">
        <v>40126.59108796297</v>
      </c>
      <c r="AP14" s="89" t="s">
        <v>703</v>
      </c>
      <c r="AQ14" s="85" t="b">
        <v>0</v>
      </c>
      <c r="AR14" s="85" t="b">
        <v>0</v>
      </c>
      <c r="AS14" s="85" t="b">
        <v>1</v>
      </c>
      <c r="AT14" s="85"/>
      <c r="AU14" s="85">
        <v>142</v>
      </c>
      <c r="AV14" s="89" t="s">
        <v>736</v>
      </c>
      <c r="AW14" s="85" t="b">
        <v>1</v>
      </c>
      <c r="AX14" s="85" t="s">
        <v>755</v>
      </c>
      <c r="AY14" s="89" t="s">
        <v>767</v>
      </c>
      <c r="AZ14" s="85" t="s">
        <v>66</v>
      </c>
      <c r="BA14" s="85" t="str">
        <f>REPLACE(INDEX(GroupVertices[Group],MATCH(Vertices[[#This Row],[Vertex]],GroupVertices[Vertex],0)),1,1,"")</f>
        <v>1</v>
      </c>
      <c r="BB14" s="51"/>
      <c r="BC14" s="51"/>
      <c r="BD14" s="51"/>
      <c r="BE14" s="51"/>
      <c r="BF14" s="51" t="s">
        <v>305</v>
      </c>
      <c r="BG14" s="51" t="s">
        <v>305</v>
      </c>
      <c r="BH14" s="131" t="s">
        <v>1153</v>
      </c>
      <c r="BI14" s="131" t="s">
        <v>1165</v>
      </c>
      <c r="BJ14" s="131" t="s">
        <v>1174</v>
      </c>
      <c r="BK14" s="131" t="s">
        <v>1171</v>
      </c>
      <c r="BL14" s="131">
        <v>2</v>
      </c>
      <c r="BM14" s="134">
        <v>2.857142857142857</v>
      </c>
      <c r="BN14" s="131">
        <v>2</v>
      </c>
      <c r="BO14" s="134">
        <v>2.857142857142857</v>
      </c>
      <c r="BP14" s="131">
        <v>0</v>
      </c>
      <c r="BQ14" s="134">
        <v>0</v>
      </c>
      <c r="BR14" s="131">
        <v>66</v>
      </c>
      <c r="BS14" s="134">
        <v>94.28571428571429</v>
      </c>
      <c r="BT14" s="131">
        <v>70</v>
      </c>
      <c r="BU14" s="2"/>
      <c r="BV14" s="3"/>
      <c r="BW14" s="3"/>
      <c r="BX14" s="3"/>
      <c r="BY14" s="3"/>
    </row>
    <row r="15" spans="1:77" ht="41.45" customHeight="1">
      <c r="A15" s="14" t="s">
        <v>224</v>
      </c>
      <c r="C15" s="15"/>
      <c r="D15" s="15" t="s">
        <v>64</v>
      </c>
      <c r="E15" s="95">
        <v>323.638671262927</v>
      </c>
      <c r="F15" s="81">
        <v>99.15621358557817</v>
      </c>
      <c r="G15" s="114" t="s">
        <v>328</v>
      </c>
      <c r="H15" s="15"/>
      <c r="I15" s="16" t="s">
        <v>224</v>
      </c>
      <c r="J15" s="66"/>
      <c r="K15" s="66"/>
      <c r="L15" s="116" t="s">
        <v>818</v>
      </c>
      <c r="M15" s="96">
        <v>282.2058857129801</v>
      </c>
      <c r="N15" s="97">
        <v>457.4845275878906</v>
      </c>
      <c r="O15" s="97">
        <v>7142.7158203125</v>
      </c>
      <c r="P15" s="77"/>
      <c r="Q15" s="98"/>
      <c r="R15" s="98"/>
      <c r="S15" s="99"/>
      <c r="T15" s="51">
        <v>0</v>
      </c>
      <c r="U15" s="51">
        <v>1</v>
      </c>
      <c r="V15" s="52">
        <v>0</v>
      </c>
      <c r="W15" s="52">
        <v>0.011111</v>
      </c>
      <c r="X15" s="52">
        <v>0.023142</v>
      </c>
      <c r="Y15" s="52">
        <v>0.501433</v>
      </c>
      <c r="Z15" s="52">
        <v>0</v>
      </c>
      <c r="AA15" s="52">
        <v>0</v>
      </c>
      <c r="AB15" s="82">
        <v>15</v>
      </c>
      <c r="AC15" s="82"/>
      <c r="AD15" s="100"/>
      <c r="AE15" s="85" t="s">
        <v>224</v>
      </c>
      <c r="AF15" s="85">
        <v>5001</v>
      </c>
      <c r="AG15" s="85">
        <v>3694</v>
      </c>
      <c r="AH15" s="85">
        <v>10722</v>
      </c>
      <c r="AI15" s="85">
        <v>23079</v>
      </c>
      <c r="AJ15" s="85"/>
      <c r="AK15" s="85" t="s">
        <v>608</v>
      </c>
      <c r="AL15" s="85" t="s">
        <v>645</v>
      </c>
      <c r="AM15" s="89" t="s">
        <v>673</v>
      </c>
      <c r="AN15" s="85"/>
      <c r="AO15" s="87">
        <v>39827.881689814814</v>
      </c>
      <c r="AP15" s="89" t="s">
        <v>704</v>
      </c>
      <c r="AQ15" s="85" t="b">
        <v>0</v>
      </c>
      <c r="AR15" s="85" t="b">
        <v>0</v>
      </c>
      <c r="AS15" s="85" t="b">
        <v>0</v>
      </c>
      <c r="AT15" s="85"/>
      <c r="AU15" s="85">
        <v>274</v>
      </c>
      <c r="AV15" s="89" t="s">
        <v>739</v>
      </c>
      <c r="AW15" s="85" t="b">
        <v>0</v>
      </c>
      <c r="AX15" s="85" t="s">
        <v>755</v>
      </c>
      <c r="AY15" s="89" t="s">
        <v>768</v>
      </c>
      <c r="AZ15" s="85" t="s">
        <v>66</v>
      </c>
      <c r="BA15" s="85" t="str">
        <f>REPLACE(INDEX(GroupVertices[Group],MATCH(Vertices[[#This Row],[Vertex]],GroupVertices[Vertex],0)),1,1,"")</f>
        <v>1</v>
      </c>
      <c r="BB15" s="51"/>
      <c r="BC15" s="51"/>
      <c r="BD15" s="51"/>
      <c r="BE15" s="51"/>
      <c r="BF15" s="51" t="s">
        <v>305</v>
      </c>
      <c r="BG15" s="51" t="s">
        <v>305</v>
      </c>
      <c r="BH15" s="131" t="s">
        <v>1152</v>
      </c>
      <c r="BI15" s="131" t="s">
        <v>1152</v>
      </c>
      <c r="BJ15" s="131" t="s">
        <v>1173</v>
      </c>
      <c r="BK15" s="131" t="s">
        <v>1173</v>
      </c>
      <c r="BL15" s="131">
        <v>1</v>
      </c>
      <c r="BM15" s="134">
        <v>2.9411764705882355</v>
      </c>
      <c r="BN15" s="131">
        <v>1</v>
      </c>
      <c r="BO15" s="134">
        <v>2.9411764705882355</v>
      </c>
      <c r="BP15" s="131">
        <v>0</v>
      </c>
      <c r="BQ15" s="134">
        <v>0</v>
      </c>
      <c r="BR15" s="131">
        <v>32</v>
      </c>
      <c r="BS15" s="134">
        <v>94.11764705882354</v>
      </c>
      <c r="BT15" s="131">
        <v>34</v>
      </c>
      <c r="BU15" s="2"/>
      <c r="BV15" s="3"/>
      <c r="BW15" s="3"/>
      <c r="BX15" s="3"/>
      <c r="BY15" s="3"/>
    </row>
    <row r="16" spans="1:77" ht="41.45" customHeight="1">
      <c r="A16" s="14" t="s">
        <v>225</v>
      </c>
      <c r="C16" s="15"/>
      <c r="D16" s="15" t="s">
        <v>64</v>
      </c>
      <c r="E16" s="95">
        <v>167.77749921654654</v>
      </c>
      <c r="F16" s="81">
        <v>99.96984029062993</v>
      </c>
      <c r="G16" s="114" t="s">
        <v>329</v>
      </c>
      <c r="H16" s="15"/>
      <c r="I16" s="16" t="s">
        <v>225</v>
      </c>
      <c r="J16" s="66"/>
      <c r="K16" s="66"/>
      <c r="L16" s="116" t="s">
        <v>819</v>
      </c>
      <c r="M16" s="96">
        <v>11.051225809399776</v>
      </c>
      <c r="N16" s="97">
        <v>1253.8035888671875</v>
      </c>
      <c r="O16" s="97">
        <v>1388.8826904296875</v>
      </c>
      <c r="P16" s="77"/>
      <c r="Q16" s="98"/>
      <c r="R16" s="98"/>
      <c r="S16" s="99"/>
      <c r="T16" s="51">
        <v>0</v>
      </c>
      <c r="U16" s="51">
        <v>1</v>
      </c>
      <c r="V16" s="52">
        <v>0</v>
      </c>
      <c r="W16" s="52">
        <v>0.011111</v>
      </c>
      <c r="X16" s="52">
        <v>0.023142</v>
      </c>
      <c r="Y16" s="52">
        <v>0.501433</v>
      </c>
      <c r="Z16" s="52">
        <v>0</v>
      </c>
      <c r="AA16" s="52">
        <v>0</v>
      </c>
      <c r="AB16" s="82">
        <v>16</v>
      </c>
      <c r="AC16" s="82"/>
      <c r="AD16" s="100"/>
      <c r="AE16" s="85" t="s">
        <v>560</v>
      </c>
      <c r="AF16" s="85">
        <v>503</v>
      </c>
      <c r="AG16" s="85">
        <v>133</v>
      </c>
      <c r="AH16" s="85">
        <v>7861</v>
      </c>
      <c r="AI16" s="85">
        <v>10914</v>
      </c>
      <c r="AJ16" s="85"/>
      <c r="AK16" s="85" t="s">
        <v>609</v>
      </c>
      <c r="AL16" s="85" t="s">
        <v>646</v>
      </c>
      <c r="AM16" s="89" t="s">
        <v>674</v>
      </c>
      <c r="AN16" s="85"/>
      <c r="AO16" s="87">
        <v>40250.9275</v>
      </c>
      <c r="AP16" s="89" t="s">
        <v>705</v>
      </c>
      <c r="AQ16" s="85" t="b">
        <v>1</v>
      </c>
      <c r="AR16" s="85" t="b">
        <v>0</v>
      </c>
      <c r="AS16" s="85" t="b">
        <v>1</v>
      </c>
      <c r="AT16" s="85"/>
      <c r="AU16" s="85">
        <v>3</v>
      </c>
      <c r="AV16" s="89" t="s">
        <v>736</v>
      </c>
      <c r="AW16" s="85" t="b">
        <v>0</v>
      </c>
      <c r="AX16" s="85" t="s">
        <v>755</v>
      </c>
      <c r="AY16" s="89" t="s">
        <v>769</v>
      </c>
      <c r="AZ16" s="85" t="s">
        <v>66</v>
      </c>
      <c r="BA16" s="85" t="str">
        <f>REPLACE(INDEX(GroupVertices[Group],MATCH(Vertices[[#This Row],[Vertex]],GroupVertices[Vertex],0)),1,1,"")</f>
        <v>1</v>
      </c>
      <c r="BB16" s="51"/>
      <c r="BC16" s="51"/>
      <c r="BD16" s="51"/>
      <c r="BE16" s="51"/>
      <c r="BF16" s="51" t="s">
        <v>305</v>
      </c>
      <c r="BG16" s="51" t="s">
        <v>305</v>
      </c>
      <c r="BH16" s="131" t="s">
        <v>1152</v>
      </c>
      <c r="BI16" s="131" t="s">
        <v>1152</v>
      </c>
      <c r="BJ16" s="131" t="s">
        <v>1173</v>
      </c>
      <c r="BK16" s="131" t="s">
        <v>1173</v>
      </c>
      <c r="BL16" s="131">
        <v>1</v>
      </c>
      <c r="BM16" s="134">
        <v>2.9411764705882355</v>
      </c>
      <c r="BN16" s="131">
        <v>1</v>
      </c>
      <c r="BO16" s="134">
        <v>2.9411764705882355</v>
      </c>
      <c r="BP16" s="131">
        <v>0</v>
      </c>
      <c r="BQ16" s="134">
        <v>0</v>
      </c>
      <c r="BR16" s="131">
        <v>32</v>
      </c>
      <c r="BS16" s="134">
        <v>94.11764705882354</v>
      </c>
      <c r="BT16" s="131">
        <v>34</v>
      </c>
      <c r="BU16" s="2"/>
      <c r="BV16" s="3"/>
      <c r="BW16" s="3"/>
      <c r="BX16" s="3"/>
      <c r="BY16" s="3"/>
    </row>
    <row r="17" spans="1:77" ht="41.45" customHeight="1">
      <c r="A17" s="14" t="s">
        <v>226</v>
      </c>
      <c r="C17" s="15"/>
      <c r="D17" s="15" t="s">
        <v>64</v>
      </c>
      <c r="E17" s="95">
        <v>180.95194818761098</v>
      </c>
      <c r="F17" s="81">
        <v>99.90106701396029</v>
      </c>
      <c r="G17" s="114" t="s">
        <v>330</v>
      </c>
      <c r="H17" s="15"/>
      <c r="I17" s="16" t="s">
        <v>226</v>
      </c>
      <c r="J17" s="66"/>
      <c r="K17" s="66"/>
      <c r="L17" s="116" t="s">
        <v>820</v>
      </c>
      <c r="M17" s="96">
        <v>33.97106648083411</v>
      </c>
      <c r="N17" s="97">
        <v>1761.400146484375</v>
      </c>
      <c r="O17" s="97">
        <v>9272.0263671875</v>
      </c>
      <c r="P17" s="77"/>
      <c r="Q17" s="98"/>
      <c r="R17" s="98"/>
      <c r="S17" s="99"/>
      <c r="T17" s="51">
        <v>0</v>
      </c>
      <c r="U17" s="51">
        <v>1</v>
      </c>
      <c r="V17" s="52">
        <v>0</v>
      </c>
      <c r="W17" s="52">
        <v>0.011111</v>
      </c>
      <c r="X17" s="52">
        <v>0.023142</v>
      </c>
      <c r="Y17" s="52">
        <v>0.501433</v>
      </c>
      <c r="Z17" s="52">
        <v>0</v>
      </c>
      <c r="AA17" s="52">
        <v>0</v>
      </c>
      <c r="AB17" s="82">
        <v>17</v>
      </c>
      <c r="AC17" s="82"/>
      <c r="AD17" s="100"/>
      <c r="AE17" s="85" t="s">
        <v>561</v>
      </c>
      <c r="AF17" s="85">
        <v>106</v>
      </c>
      <c r="AG17" s="85">
        <v>434</v>
      </c>
      <c r="AH17" s="85">
        <v>60210</v>
      </c>
      <c r="AI17" s="85">
        <v>624</v>
      </c>
      <c r="AJ17" s="85"/>
      <c r="AK17" s="85" t="s">
        <v>610</v>
      </c>
      <c r="AL17" s="85"/>
      <c r="AM17" s="85"/>
      <c r="AN17" s="85"/>
      <c r="AO17" s="87">
        <v>41573.349282407406</v>
      </c>
      <c r="AP17" s="89" t="s">
        <v>706</v>
      </c>
      <c r="AQ17" s="85" t="b">
        <v>1</v>
      </c>
      <c r="AR17" s="85" t="b">
        <v>0</v>
      </c>
      <c r="AS17" s="85" t="b">
        <v>1</v>
      </c>
      <c r="AT17" s="85"/>
      <c r="AU17" s="85">
        <v>163</v>
      </c>
      <c r="AV17" s="89" t="s">
        <v>736</v>
      </c>
      <c r="AW17" s="85" t="b">
        <v>0</v>
      </c>
      <c r="AX17" s="85" t="s">
        <v>755</v>
      </c>
      <c r="AY17" s="89" t="s">
        <v>770</v>
      </c>
      <c r="AZ17" s="85" t="s">
        <v>66</v>
      </c>
      <c r="BA17" s="85" t="str">
        <f>REPLACE(INDEX(GroupVertices[Group],MATCH(Vertices[[#This Row],[Vertex]],GroupVertices[Vertex],0)),1,1,"")</f>
        <v>1</v>
      </c>
      <c r="BB17" s="51"/>
      <c r="BC17" s="51"/>
      <c r="BD17" s="51"/>
      <c r="BE17" s="51"/>
      <c r="BF17" s="51" t="s">
        <v>305</v>
      </c>
      <c r="BG17" s="51" t="s">
        <v>305</v>
      </c>
      <c r="BH17" s="131" t="s">
        <v>1152</v>
      </c>
      <c r="BI17" s="131" t="s">
        <v>1152</v>
      </c>
      <c r="BJ17" s="131" t="s">
        <v>1173</v>
      </c>
      <c r="BK17" s="131" t="s">
        <v>1173</v>
      </c>
      <c r="BL17" s="131">
        <v>1</v>
      </c>
      <c r="BM17" s="134">
        <v>2.9411764705882355</v>
      </c>
      <c r="BN17" s="131">
        <v>1</v>
      </c>
      <c r="BO17" s="134">
        <v>2.9411764705882355</v>
      </c>
      <c r="BP17" s="131">
        <v>0</v>
      </c>
      <c r="BQ17" s="134">
        <v>0</v>
      </c>
      <c r="BR17" s="131">
        <v>32</v>
      </c>
      <c r="BS17" s="134">
        <v>94.11764705882354</v>
      </c>
      <c r="BT17" s="131">
        <v>34</v>
      </c>
      <c r="BU17" s="2"/>
      <c r="BV17" s="3"/>
      <c r="BW17" s="3"/>
      <c r="BX17" s="3"/>
      <c r="BY17" s="3"/>
    </row>
    <row r="18" spans="1:77" ht="41.45" customHeight="1">
      <c r="A18" s="14" t="s">
        <v>227</v>
      </c>
      <c r="C18" s="15"/>
      <c r="D18" s="15" t="s">
        <v>64</v>
      </c>
      <c r="E18" s="95">
        <v>182.22124725791286</v>
      </c>
      <c r="F18" s="81">
        <v>99.89444101720474</v>
      </c>
      <c r="G18" s="114" t="s">
        <v>331</v>
      </c>
      <c r="H18" s="15"/>
      <c r="I18" s="16" t="s">
        <v>227</v>
      </c>
      <c r="J18" s="66"/>
      <c r="K18" s="66"/>
      <c r="L18" s="116" t="s">
        <v>821</v>
      </c>
      <c r="M18" s="96">
        <v>36.179290332899214</v>
      </c>
      <c r="N18" s="97">
        <v>4889.2646484375</v>
      </c>
      <c r="O18" s="97">
        <v>7909.2080078125</v>
      </c>
      <c r="P18" s="77"/>
      <c r="Q18" s="98"/>
      <c r="R18" s="98"/>
      <c r="S18" s="99"/>
      <c r="T18" s="51">
        <v>0</v>
      </c>
      <c r="U18" s="51">
        <v>1</v>
      </c>
      <c r="V18" s="52">
        <v>0</v>
      </c>
      <c r="W18" s="52">
        <v>0.011111</v>
      </c>
      <c r="X18" s="52">
        <v>0.023142</v>
      </c>
      <c r="Y18" s="52">
        <v>0.501433</v>
      </c>
      <c r="Z18" s="52">
        <v>0</v>
      </c>
      <c r="AA18" s="52">
        <v>0</v>
      </c>
      <c r="AB18" s="82">
        <v>18</v>
      </c>
      <c r="AC18" s="82"/>
      <c r="AD18" s="100"/>
      <c r="AE18" s="85" t="s">
        <v>562</v>
      </c>
      <c r="AF18" s="85">
        <v>932</v>
      </c>
      <c r="AG18" s="85">
        <v>463</v>
      </c>
      <c r="AH18" s="85">
        <v>3431</v>
      </c>
      <c r="AI18" s="85">
        <v>12606</v>
      </c>
      <c r="AJ18" s="85"/>
      <c r="AK18" s="85" t="s">
        <v>611</v>
      </c>
      <c r="AL18" s="85" t="s">
        <v>647</v>
      </c>
      <c r="AM18" s="85"/>
      <c r="AN18" s="85"/>
      <c r="AO18" s="87">
        <v>42988.62398148148</v>
      </c>
      <c r="AP18" s="89" t="s">
        <v>707</v>
      </c>
      <c r="AQ18" s="85" t="b">
        <v>1</v>
      </c>
      <c r="AR18" s="85" t="b">
        <v>0</v>
      </c>
      <c r="AS18" s="85" t="b">
        <v>0</v>
      </c>
      <c r="AT18" s="85"/>
      <c r="AU18" s="85">
        <v>6</v>
      </c>
      <c r="AV18" s="85"/>
      <c r="AW18" s="85" t="b">
        <v>0</v>
      </c>
      <c r="AX18" s="85" t="s">
        <v>755</v>
      </c>
      <c r="AY18" s="89" t="s">
        <v>771</v>
      </c>
      <c r="AZ18" s="85" t="s">
        <v>66</v>
      </c>
      <c r="BA18" s="85" t="str">
        <f>REPLACE(INDEX(GroupVertices[Group],MATCH(Vertices[[#This Row],[Vertex]],GroupVertices[Vertex],0)),1,1,"")</f>
        <v>1</v>
      </c>
      <c r="BB18" s="51"/>
      <c r="BC18" s="51"/>
      <c r="BD18" s="51"/>
      <c r="BE18" s="51"/>
      <c r="BF18" s="51" t="s">
        <v>305</v>
      </c>
      <c r="BG18" s="51" t="s">
        <v>305</v>
      </c>
      <c r="BH18" s="131" t="s">
        <v>1152</v>
      </c>
      <c r="BI18" s="131" t="s">
        <v>1152</v>
      </c>
      <c r="BJ18" s="131" t="s">
        <v>1173</v>
      </c>
      <c r="BK18" s="131" t="s">
        <v>1173</v>
      </c>
      <c r="BL18" s="131">
        <v>1</v>
      </c>
      <c r="BM18" s="134">
        <v>2.9411764705882355</v>
      </c>
      <c r="BN18" s="131">
        <v>1</v>
      </c>
      <c r="BO18" s="134">
        <v>2.9411764705882355</v>
      </c>
      <c r="BP18" s="131">
        <v>0</v>
      </c>
      <c r="BQ18" s="134">
        <v>0</v>
      </c>
      <c r="BR18" s="131">
        <v>32</v>
      </c>
      <c r="BS18" s="134">
        <v>94.11764705882354</v>
      </c>
      <c r="BT18" s="131">
        <v>34</v>
      </c>
      <c r="BU18" s="2"/>
      <c r="BV18" s="3"/>
      <c r="BW18" s="3"/>
      <c r="BX18" s="3"/>
      <c r="BY18" s="3"/>
    </row>
    <row r="19" spans="1:77" ht="41.45" customHeight="1">
      <c r="A19" s="14" t="s">
        <v>228</v>
      </c>
      <c r="C19" s="15"/>
      <c r="D19" s="15" t="s">
        <v>64</v>
      </c>
      <c r="E19" s="95">
        <v>180.64556565340018</v>
      </c>
      <c r="F19" s="81">
        <v>99.90266639248749</v>
      </c>
      <c r="G19" s="114" t="s">
        <v>332</v>
      </c>
      <c r="H19" s="15"/>
      <c r="I19" s="16" t="s">
        <v>228</v>
      </c>
      <c r="J19" s="66"/>
      <c r="K19" s="66"/>
      <c r="L19" s="116" t="s">
        <v>822</v>
      </c>
      <c r="M19" s="96">
        <v>33.43804693033564</v>
      </c>
      <c r="N19" s="97">
        <v>3469.882080078125</v>
      </c>
      <c r="O19" s="97">
        <v>9498.01171875</v>
      </c>
      <c r="P19" s="77"/>
      <c r="Q19" s="98"/>
      <c r="R19" s="98"/>
      <c r="S19" s="99"/>
      <c r="T19" s="51">
        <v>0</v>
      </c>
      <c r="U19" s="51">
        <v>1</v>
      </c>
      <c r="V19" s="52">
        <v>0</v>
      </c>
      <c r="W19" s="52">
        <v>0.011111</v>
      </c>
      <c r="X19" s="52">
        <v>0.023142</v>
      </c>
      <c r="Y19" s="52">
        <v>0.501433</v>
      </c>
      <c r="Z19" s="52">
        <v>0</v>
      </c>
      <c r="AA19" s="52">
        <v>0</v>
      </c>
      <c r="AB19" s="82">
        <v>19</v>
      </c>
      <c r="AC19" s="82"/>
      <c r="AD19" s="100"/>
      <c r="AE19" s="85" t="s">
        <v>563</v>
      </c>
      <c r="AF19" s="85">
        <v>2224</v>
      </c>
      <c r="AG19" s="85">
        <v>427</v>
      </c>
      <c r="AH19" s="85">
        <v>2532</v>
      </c>
      <c r="AI19" s="85">
        <v>21219</v>
      </c>
      <c r="AJ19" s="85"/>
      <c r="AK19" s="85" t="s">
        <v>612</v>
      </c>
      <c r="AL19" s="85" t="s">
        <v>648</v>
      </c>
      <c r="AM19" s="85"/>
      <c r="AN19" s="85"/>
      <c r="AO19" s="87">
        <v>39974.59519675926</v>
      </c>
      <c r="AP19" s="89" t="s">
        <v>708</v>
      </c>
      <c r="AQ19" s="85" t="b">
        <v>0</v>
      </c>
      <c r="AR19" s="85" t="b">
        <v>0</v>
      </c>
      <c r="AS19" s="85" t="b">
        <v>1</v>
      </c>
      <c r="AT19" s="85"/>
      <c r="AU19" s="85">
        <v>7</v>
      </c>
      <c r="AV19" s="89" t="s">
        <v>740</v>
      </c>
      <c r="AW19" s="85" t="b">
        <v>0</v>
      </c>
      <c r="AX19" s="85" t="s">
        <v>755</v>
      </c>
      <c r="AY19" s="89" t="s">
        <v>772</v>
      </c>
      <c r="AZ19" s="85" t="s">
        <v>66</v>
      </c>
      <c r="BA19" s="85" t="str">
        <f>REPLACE(INDEX(GroupVertices[Group],MATCH(Vertices[[#This Row],[Vertex]],GroupVertices[Vertex],0)),1,1,"")</f>
        <v>1</v>
      </c>
      <c r="BB19" s="51"/>
      <c r="BC19" s="51"/>
      <c r="BD19" s="51"/>
      <c r="BE19" s="51"/>
      <c r="BF19" s="51" t="s">
        <v>305</v>
      </c>
      <c r="BG19" s="51" t="s">
        <v>305</v>
      </c>
      <c r="BH19" s="131" t="s">
        <v>1150</v>
      </c>
      <c r="BI19" s="131" t="s">
        <v>1150</v>
      </c>
      <c r="BJ19" s="131" t="s">
        <v>1171</v>
      </c>
      <c r="BK19" s="131" t="s">
        <v>1171</v>
      </c>
      <c r="BL19" s="131">
        <v>1</v>
      </c>
      <c r="BM19" s="134">
        <v>2.7777777777777777</v>
      </c>
      <c r="BN19" s="131">
        <v>1</v>
      </c>
      <c r="BO19" s="134">
        <v>2.7777777777777777</v>
      </c>
      <c r="BP19" s="131">
        <v>0</v>
      </c>
      <c r="BQ19" s="134">
        <v>0</v>
      </c>
      <c r="BR19" s="131">
        <v>34</v>
      </c>
      <c r="BS19" s="134">
        <v>94.44444444444444</v>
      </c>
      <c r="BT19" s="131">
        <v>36</v>
      </c>
      <c r="BU19" s="2"/>
      <c r="BV19" s="3"/>
      <c r="BW19" s="3"/>
      <c r="BX19" s="3"/>
      <c r="BY19" s="3"/>
    </row>
    <row r="20" spans="1:77" ht="41.45" customHeight="1">
      <c r="A20" s="14" t="s">
        <v>229</v>
      </c>
      <c r="C20" s="15"/>
      <c r="D20" s="15" t="s">
        <v>64</v>
      </c>
      <c r="E20" s="95">
        <v>167.6461924161705</v>
      </c>
      <c r="F20" s="81">
        <v>99.97052573857016</v>
      </c>
      <c r="G20" s="114" t="s">
        <v>333</v>
      </c>
      <c r="H20" s="15"/>
      <c r="I20" s="16" t="s">
        <v>229</v>
      </c>
      <c r="J20" s="66"/>
      <c r="K20" s="66"/>
      <c r="L20" s="116" t="s">
        <v>823</v>
      </c>
      <c r="M20" s="96">
        <v>10.822788859186145</v>
      </c>
      <c r="N20" s="97">
        <v>213.88372802734375</v>
      </c>
      <c r="O20" s="97">
        <v>5586.849609375</v>
      </c>
      <c r="P20" s="77"/>
      <c r="Q20" s="98"/>
      <c r="R20" s="98"/>
      <c r="S20" s="99"/>
      <c r="T20" s="51">
        <v>0</v>
      </c>
      <c r="U20" s="51">
        <v>1</v>
      </c>
      <c r="V20" s="52">
        <v>0</v>
      </c>
      <c r="W20" s="52">
        <v>0.011111</v>
      </c>
      <c r="X20" s="52">
        <v>0.023142</v>
      </c>
      <c r="Y20" s="52">
        <v>0.501433</v>
      </c>
      <c r="Z20" s="52">
        <v>0</v>
      </c>
      <c r="AA20" s="52">
        <v>0</v>
      </c>
      <c r="AB20" s="82">
        <v>20</v>
      </c>
      <c r="AC20" s="82"/>
      <c r="AD20" s="100"/>
      <c r="AE20" s="85" t="s">
        <v>564</v>
      </c>
      <c r="AF20" s="85">
        <v>345</v>
      </c>
      <c r="AG20" s="85">
        <v>130</v>
      </c>
      <c r="AH20" s="85">
        <v>1364</v>
      </c>
      <c r="AI20" s="85">
        <v>1470</v>
      </c>
      <c r="AJ20" s="85"/>
      <c r="AK20" s="85" t="s">
        <v>613</v>
      </c>
      <c r="AL20" s="85" t="s">
        <v>649</v>
      </c>
      <c r="AM20" s="89" t="s">
        <v>675</v>
      </c>
      <c r="AN20" s="85"/>
      <c r="AO20" s="87">
        <v>43173.642384259256</v>
      </c>
      <c r="AP20" s="89" t="s">
        <v>709</v>
      </c>
      <c r="AQ20" s="85" t="b">
        <v>1</v>
      </c>
      <c r="AR20" s="85" t="b">
        <v>0</v>
      </c>
      <c r="AS20" s="85" t="b">
        <v>0</v>
      </c>
      <c r="AT20" s="85"/>
      <c r="AU20" s="85">
        <v>2</v>
      </c>
      <c r="AV20" s="85"/>
      <c r="AW20" s="85" t="b">
        <v>0</v>
      </c>
      <c r="AX20" s="85" t="s">
        <v>755</v>
      </c>
      <c r="AY20" s="89" t="s">
        <v>773</v>
      </c>
      <c r="AZ20" s="85" t="s">
        <v>66</v>
      </c>
      <c r="BA20" s="85" t="str">
        <f>REPLACE(INDEX(GroupVertices[Group],MATCH(Vertices[[#This Row],[Vertex]],GroupVertices[Vertex],0)),1,1,"")</f>
        <v>1</v>
      </c>
      <c r="BB20" s="51"/>
      <c r="BC20" s="51"/>
      <c r="BD20" s="51"/>
      <c r="BE20" s="51"/>
      <c r="BF20" s="51" t="s">
        <v>305</v>
      </c>
      <c r="BG20" s="51" t="s">
        <v>305</v>
      </c>
      <c r="BH20" s="131" t="s">
        <v>1152</v>
      </c>
      <c r="BI20" s="131" t="s">
        <v>1152</v>
      </c>
      <c r="BJ20" s="131" t="s">
        <v>1173</v>
      </c>
      <c r="BK20" s="131" t="s">
        <v>1173</v>
      </c>
      <c r="BL20" s="131">
        <v>1</v>
      </c>
      <c r="BM20" s="134">
        <v>2.9411764705882355</v>
      </c>
      <c r="BN20" s="131">
        <v>1</v>
      </c>
      <c r="BO20" s="134">
        <v>2.9411764705882355</v>
      </c>
      <c r="BP20" s="131">
        <v>0</v>
      </c>
      <c r="BQ20" s="134">
        <v>0</v>
      </c>
      <c r="BR20" s="131">
        <v>32</v>
      </c>
      <c r="BS20" s="134">
        <v>94.11764705882354</v>
      </c>
      <c r="BT20" s="131">
        <v>34</v>
      </c>
      <c r="BU20" s="2"/>
      <c r="BV20" s="3"/>
      <c r="BW20" s="3"/>
      <c r="BX20" s="3"/>
      <c r="BY20" s="3"/>
    </row>
    <row r="21" spans="1:77" ht="41.45" customHeight="1">
      <c r="A21" s="14" t="s">
        <v>230</v>
      </c>
      <c r="C21" s="15"/>
      <c r="D21" s="15" t="s">
        <v>64</v>
      </c>
      <c r="E21" s="95">
        <v>163.00668546954978</v>
      </c>
      <c r="F21" s="81">
        <v>99.99474489912491</v>
      </c>
      <c r="G21" s="114" t="s">
        <v>334</v>
      </c>
      <c r="H21" s="15"/>
      <c r="I21" s="16" t="s">
        <v>230</v>
      </c>
      <c r="J21" s="66"/>
      <c r="K21" s="66"/>
      <c r="L21" s="116" t="s">
        <v>824</v>
      </c>
      <c r="M21" s="96">
        <v>2.75134995163784</v>
      </c>
      <c r="N21" s="97">
        <v>5340.3984375</v>
      </c>
      <c r="O21" s="97">
        <v>6626.0859375</v>
      </c>
      <c r="P21" s="77"/>
      <c r="Q21" s="98"/>
      <c r="R21" s="98"/>
      <c r="S21" s="99"/>
      <c r="T21" s="51">
        <v>0</v>
      </c>
      <c r="U21" s="51">
        <v>1</v>
      </c>
      <c r="V21" s="52">
        <v>0</v>
      </c>
      <c r="W21" s="52">
        <v>0.011111</v>
      </c>
      <c r="X21" s="52">
        <v>0.023142</v>
      </c>
      <c r="Y21" s="52">
        <v>0.501433</v>
      </c>
      <c r="Z21" s="52">
        <v>0</v>
      </c>
      <c r="AA21" s="52">
        <v>0</v>
      </c>
      <c r="AB21" s="82">
        <v>21</v>
      </c>
      <c r="AC21" s="82"/>
      <c r="AD21" s="100"/>
      <c r="AE21" s="85" t="s">
        <v>565</v>
      </c>
      <c r="AF21" s="85">
        <v>185</v>
      </c>
      <c r="AG21" s="85">
        <v>24</v>
      </c>
      <c r="AH21" s="85">
        <v>1646</v>
      </c>
      <c r="AI21" s="85">
        <v>2685</v>
      </c>
      <c r="AJ21" s="85"/>
      <c r="AK21" s="85"/>
      <c r="AL21" s="85" t="s">
        <v>650</v>
      </c>
      <c r="AM21" s="85"/>
      <c r="AN21" s="85"/>
      <c r="AO21" s="87">
        <v>41320.8524537037</v>
      </c>
      <c r="AP21" s="85"/>
      <c r="AQ21" s="85" t="b">
        <v>1</v>
      </c>
      <c r="AR21" s="85" t="b">
        <v>1</v>
      </c>
      <c r="AS21" s="85" t="b">
        <v>0</v>
      </c>
      <c r="AT21" s="85"/>
      <c r="AU21" s="85">
        <v>6</v>
      </c>
      <c r="AV21" s="89" t="s">
        <v>736</v>
      </c>
      <c r="AW21" s="85" t="b">
        <v>0</v>
      </c>
      <c r="AX21" s="85" t="s">
        <v>755</v>
      </c>
      <c r="AY21" s="89" t="s">
        <v>774</v>
      </c>
      <c r="AZ21" s="85" t="s">
        <v>66</v>
      </c>
      <c r="BA21" s="85" t="str">
        <f>REPLACE(INDEX(GroupVertices[Group],MATCH(Vertices[[#This Row],[Vertex]],GroupVertices[Vertex],0)),1,1,"")</f>
        <v>1</v>
      </c>
      <c r="BB21" s="51"/>
      <c r="BC21" s="51"/>
      <c r="BD21" s="51"/>
      <c r="BE21" s="51"/>
      <c r="BF21" s="51" t="s">
        <v>305</v>
      </c>
      <c r="BG21" s="51" t="s">
        <v>305</v>
      </c>
      <c r="BH21" s="131" t="s">
        <v>1150</v>
      </c>
      <c r="BI21" s="131" t="s">
        <v>1150</v>
      </c>
      <c r="BJ21" s="131" t="s">
        <v>1171</v>
      </c>
      <c r="BK21" s="131" t="s">
        <v>1171</v>
      </c>
      <c r="BL21" s="131">
        <v>1</v>
      </c>
      <c r="BM21" s="134">
        <v>2.7777777777777777</v>
      </c>
      <c r="BN21" s="131">
        <v>1</v>
      </c>
      <c r="BO21" s="134">
        <v>2.7777777777777777</v>
      </c>
      <c r="BP21" s="131">
        <v>0</v>
      </c>
      <c r="BQ21" s="134">
        <v>0</v>
      </c>
      <c r="BR21" s="131">
        <v>34</v>
      </c>
      <c r="BS21" s="134">
        <v>94.44444444444444</v>
      </c>
      <c r="BT21" s="131">
        <v>36</v>
      </c>
      <c r="BU21" s="2"/>
      <c r="BV21" s="3"/>
      <c r="BW21" s="3"/>
      <c r="BX21" s="3"/>
      <c r="BY21" s="3"/>
    </row>
    <row r="22" spans="1:77" ht="41.45" customHeight="1">
      <c r="A22" s="14" t="s">
        <v>231</v>
      </c>
      <c r="C22" s="15"/>
      <c r="D22" s="15" t="s">
        <v>64</v>
      </c>
      <c r="E22" s="95">
        <v>163.40060587067794</v>
      </c>
      <c r="F22" s="81">
        <v>99.99268855530423</v>
      </c>
      <c r="G22" s="114" t="s">
        <v>335</v>
      </c>
      <c r="H22" s="15"/>
      <c r="I22" s="16" t="s">
        <v>231</v>
      </c>
      <c r="J22" s="66"/>
      <c r="K22" s="66"/>
      <c r="L22" s="116" t="s">
        <v>825</v>
      </c>
      <c r="M22" s="96">
        <v>3.4366608022787335</v>
      </c>
      <c r="N22" s="97">
        <v>2662.291015625</v>
      </c>
      <c r="O22" s="97">
        <v>1294.2825927734375</v>
      </c>
      <c r="P22" s="77"/>
      <c r="Q22" s="98"/>
      <c r="R22" s="98"/>
      <c r="S22" s="99"/>
      <c r="T22" s="51">
        <v>0</v>
      </c>
      <c r="U22" s="51">
        <v>1</v>
      </c>
      <c r="V22" s="52">
        <v>0</v>
      </c>
      <c r="W22" s="52">
        <v>0.011111</v>
      </c>
      <c r="X22" s="52">
        <v>0.023142</v>
      </c>
      <c r="Y22" s="52">
        <v>0.501433</v>
      </c>
      <c r="Z22" s="52">
        <v>0</v>
      </c>
      <c r="AA22" s="52">
        <v>0</v>
      </c>
      <c r="AB22" s="82">
        <v>22</v>
      </c>
      <c r="AC22" s="82"/>
      <c r="AD22" s="100"/>
      <c r="AE22" s="85" t="s">
        <v>566</v>
      </c>
      <c r="AF22" s="85">
        <v>280</v>
      </c>
      <c r="AG22" s="85">
        <v>33</v>
      </c>
      <c r="AH22" s="85">
        <v>368</v>
      </c>
      <c r="AI22" s="85">
        <v>962</v>
      </c>
      <c r="AJ22" s="85"/>
      <c r="AK22" s="85" t="s">
        <v>614</v>
      </c>
      <c r="AL22" s="85"/>
      <c r="AM22" s="85"/>
      <c r="AN22" s="85"/>
      <c r="AO22" s="87">
        <v>40313.96188657408</v>
      </c>
      <c r="AP22" s="89" t="s">
        <v>710</v>
      </c>
      <c r="AQ22" s="85" t="b">
        <v>1</v>
      </c>
      <c r="AR22" s="85" t="b">
        <v>0</v>
      </c>
      <c r="AS22" s="85" t="b">
        <v>1</v>
      </c>
      <c r="AT22" s="85"/>
      <c r="AU22" s="85">
        <v>1</v>
      </c>
      <c r="AV22" s="89" t="s">
        <v>736</v>
      </c>
      <c r="AW22" s="85" t="b">
        <v>0</v>
      </c>
      <c r="AX22" s="85" t="s">
        <v>755</v>
      </c>
      <c r="AY22" s="89" t="s">
        <v>775</v>
      </c>
      <c r="AZ22" s="85" t="s">
        <v>66</v>
      </c>
      <c r="BA22" s="85" t="str">
        <f>REPLACE(INDEX(GroupVertices[Group],MATCH(Vertices[[#This Row],[Vertex]],GroupVertices[Vertex],0)),1,1,"")</f>
        <v>1</v>
      </c>
      <c r="BB22" s="51"/>
      <c r="BC22" s="51"/>
      <c r="BD22" s="51"/>
      <c r="BE22" s="51"/>
      <c r="BF22" s="51" t="s">
        <v>305</v>
      </c>
      <c r="BG22" s="51" t="s">
        <v>305</v>
      </c>
      <c r="BH22" s="131" t="s">
        <v>1150</v>
      </c>
      <c r="BI22" s="131" t="s">
        <v>1150</v>
      </c>
      <c r="BJ22" s="131" t="s">
        <v>1171</v>
      </c>
      <c r="BK22" s="131" t="s">
        <v>1171</v>
      </c>
      <c r="BL22" s="131">
        <v>1</v>
      </c>
      <c r="BM22" s="134">
        <v>2.7777777777777777</v>
      </c>
      <c r="BN22" s="131">
        <v>1</v>
      </c>
      <c r="BO22" s="134">
        <v>2.7777777777777777</v>
      </c>
      <c r="BP22" s="131">
        <v>0</v>
      </c>
      <c r="BQ22" s="134">
        <v>0</v>
      </c>
      <c r="BR22" s="131">
        <v>34</v>
      </c>
      <c r="BS22" s="134">
        <v>94.44444444444444</v>
      </c>
      <c r="BT22" s="131">
        <v>36</v>
      </c>
      <c r="BU22" s="2"/>
      <c r="BV22" s="3"/>
      <c r="BW22" s="3"/>
      <c r="BX22" s="3"/>
      <c r="BY22" s="3"/>
    </row>
    <row r="23" spans="1:77" ht="41.45" customHeight="1">
      <c r="A23" s="14" t="s">
        <v>232</v>
      </c>
      <c r="C23" s="15"/>
      <c r="D23" s="15" t="s">
        <v>64</v>
      </c>
      <c r="E23" s="95">
        <v>197.0589157004074</v>
      </c>
      <c r="F23" s="81">
        <v>99.81698539995887</v>
      </c>
      <c r="G23" s="114" t="s">
        <v>336</v>
      </c>
      <c r="H23" s="15"/>
      <c r="I23" s="16" t="s">
        <v>232</v>
      </c>
      <c r="J23" s="66"/>
      <c r="K23" s="66"/>
      <c r="L23" s="116" t="s">
        <v>826</v>
      </c>
      <c r="M23" s="96">
        <v>61.99266570703955</v>
      </c>
      <c r="N23" s="97">
        <v>2624.507080078125</v>
      </c>
      <c r="O23" s="97">
        <v>9591.982421875</v>
      </c>
      <c r="P23" s="77"/>
      <c r="Q23" s="98"/>
      <c r="R23" s="98"/>
      <c r="S23" s="99"/>
      <c r="T23" s="51">
        <v>0</v>
      </c>
      <c r="U23" s="51">
        <v>1</v>
      </c>
      <c r="V23" s="52">
        <v>0</v>
      </c>
      <c r="W23" s="52">
        <v>0.011111</v>
      </c>
      <c r="X23" s="52">
        <v>0.023142</v>
      </c>
      <c r="Y23" s="52">
        <v>0.501433</v>
      </c>
      <c r="Z23" s="52">
        <v>0</v>
      </c>
      <c r="AA23" s="52">
        <v>0</v>
      </c>
      <c r="AB23" s="82">
        <v>23</v>
      </c>
      <c r="AC23" s="82"/>
      <c r="AD23" s="100"/>
      <c r="AE23" s="85" t="s">
        <v>567</v>
      </c>
      <c r="AF23" s="85">
        <v>272</v>
      </c>
      <c r="AG23" s="85">
        <v>802</v>
      </c>
      <c r="AH23" s="85">
        <v>18622</v>
      </c>
      <c r="AI23" s="85">
        <v>32586</v>
      </c>
      <c r="AJ23" s="85"/>
      <c r="AK23" s="85" t="s">
        <v>615</v>
      </c>
      <c r="AL23" s="85"/>
      <c r="AM23" s="85"/>
      <c r="AN23" s="85"/>
      <c r="AO23" s="87">
        <v>41588.72385416667</v>
      </c>
      <c r="AP23" s="89" t="s">
        <v>711</v>
      </c>
      <c r="AQ23" s="85" t="b">
        <v>1</v>
      </c>
      <c r="AR23" s="85" t="b">
        <v>0</v>
      </c>
      <c r="AS23" s="85" t="b">
        <v>1</v>
      </c>
      <c r="AT23" s="85"/>
      <c r="AU23" s="85">
        <v>82</v>
      </c>
      <c r="AV23" s="89" t="s">
        <v>736</v>
      </c>
      <c r="AW23" s="85" t="b">
        <v>0</v>
      </c>
      <c r="AX23" s="85" t="s">
        <v>755</v>
      </c>
      <c r="AY23" s="89" t="s">
        <v>776</v>
      </c>
      <c r="AZ23" s="85" t="s">
        <v>66</v>
      </c>
      <c r="BA23" s="85" t="str">
        <f>REPLACE(INDEX(GroupVertices[Group],MATCH(Vertices[[#This Row],[Vertex]],GroupVertices[Vertex],0)),1,1,"")</f>
        <v>1</v>
      </c>
      <c r="BB23" s="51"/>
      <c r="BC23" s="51"/>
      <c r="BD23" s="51"/>
      <c r="BE23" s="51"/>
      <c r="BF23" s="51" t="s">
        <v>305</v>
      </c>
      <c r="BG23" s="51" t="s">
        <v>305</v>
      </c>
      <c r="BH23" s="131" t="s">
        <v>1152</v>
      </c>
      <c r="BI23" s="131" t="s">
        <v>1152</v>
      </c>
      <c r="BJ23" s="131" t="s">
        <v>1173</v>
      </c>
      <c r="BK23" s="131" t="s">
        <v>1173</v>
      </c>
      <c r="BL23" s="131">
        <v>1</v>
      </c>
      <c r="BM23" s="134">
        <v>2.9411764705882355</v>
      </c>
      <c r="BN23" s="131">
        <v>1</v>
      </c>
      <c r="BO23" s="134">
        <v>2.9411764705882355</v>
      </c>
      <c r="BP23" s="131">
        <v>0</v>
      </c>
      <c r="BQ23" s="134">
        <v>0</v>
      </c>
      <c r="BR23" s="131">
        <v>32</v>
      </c>
      <c r="BS23" s="134">
        <v>94.11764705882354</v>
      </c>
      <c r="BT23" s="131">
        <v>34</v>
      </c>
      <c r="BU23" s="2"/>
      <c r="BV23" s="3"/>
      <c r="BW23" s="3"/>
      <c r="BX23" s="3"/>
      <c r="BY23" s="3"/>
    </row>
    <row r="24" spans="1:77" ht="41.45" customHeight="1">
      <c r="A24" s="14" t="s">
        <v>233</v>
      </c>
      <c r="C24" s="15"/>
      <c r="D24" s="15" t="s">
        <v>64</v>
      </c>
      <c r="E24" s="95">
        <v>288.2733730283088</v>
      </c>
      <c r="F24" s="81">
        <v>99.34082756414651</v>
      </c>
      <c r="G24" s="114" t="s">
        <v>337</v>
      </c>
      <c r="H24" s="15"/>
      <c r="I24" s="16" t="s">
        <v>233</v>
      </c>
      <c r="J24" s="66"/>
      <c r="K24" s="66"/>
      <c r="L24" s="116" t="s">
        <v>827</v>
      </c>
      <c r="M24" s="96">
        <v>220.68020045544208</v>
      </c>
      <c r="N24" s="97">
        <v>1028.6710205078125</v>
      </c>
      <c r="O24" s="97">
        <v>8411.1015625</v>
      </c>
      <c r="P24" s="77"/>
      <c r="Q24" s="98"/>
      <c r="R24" s="98"/>
      <c r="S24" s="99"/>
      <c r="T24" s="51">
        <v>0</v>
      </c>
      <c r="U24" s="51">
        <v>1</v>
      </c>
      <c r="V24" s="52">
        <v>0</v>
      </c>
      <c r="W24" s="52">
        <v>0.011111</v>
      </c>
      <c r="X24" s="52">
        <v>0.023142</v>
      </c>
      <c r="Y24" s="52">
        <v>0.501433</v>
      </c>
      <c r="Z24" s="52">
        <v>0</v>
      </c>
      <c r="AA24" s="52">
        <v>0</v>
      </c>
      <c r="AB24" s="82">
        <v>24</v>
      </c>
      <c r="AC24" s="82"/>
      <c r="AD24" s="100"/>
      <c r="AE24" s="85" t="s">
        <v>568</v>
      </c>
      <c r="AF24" s="85">
        <v>2612</v>
      </c>
      <c r="AG24" s="85">
        <v>2886</v>
      </c>
      <c r="AH24" s="85">
        <v>109498</v>
      </c>
      <c r="AI24" s="85">
        <v>6202</v>
      </c>
      <c r="AJ24" s="85"/>
      <c r="AK24" s="85" t="s">
        <v>616</v>
      </c>
      <c r="AL24" s="85" t="s">
        <v>647</v>
      </c>
      <c r="AM24" s="89" t="s">
        <v>676</v>
      </c>
      <c r="AN24" s="85"/>
      <c r="AO24" s="87">
        <v>40134.945972222224</v>
      </c>
      <c r="AP24" s="89" t="s">
        <v>712</v>
      </c>
      <c r="AQ24" s="85" t="b">
        <v>0</v>
      </c>
      <c r="AR24" s="85" t="b">
        <v>0</v>
      </c>
      <c r="AS24" s="85" t="b">
        <v>0</v>
      </c>
      <c r="AT24" s="85"/>
      <c r="AU24" s="85">
        <v>220</v>
      </c>
      <c r="AV24" s="89" t="s">
        <v>741</v>
      </c>
      <c r="AW24" s="85" t="b">
        <v>0</v>
      </c>
      <c r="AX24" s="85" t="s">
        <v>755</v>
      </c>
      <c r="AY24" s="89" t="s">
        <v>777</v>
      </c>
      <c r="AZ24" s="85" t="s">
        <v>66</v>
      </c>
      <c r="BA24" s="85" t="str">
        <f>REPLACE(INDEX(GroupVertices[Group],MATCH(Vertices[[#This Row],[Vertex]],GroupVertices[Vertex],0)),1,1,"")</f>
        <v>1</v>
      </c>
      <c r="BB24" s="51"/>
      <c r="BC24" s="51"/>
      <c r="BD24" s="51"/>
      <c r="BE24" s="51"/>
      <c r="BF24" s="51" t="s">
        <v>305</v>
      </c>
      <c r="BG24" s="51" t="s">
        <v>305</v>
      </c>
      <c r="BH24" s="131" t="s">
        <v>1152</v>
      </c>
      <c r="BI24" s="131" t="s">
        <v>1152</v>
      </c>
      <c r="BJ24" s="131" t="s">
        <v>1173</v>
      </c>
      <c r="BK24" s="131" t="s">
        <v>1173</v>
      </c>
      <c r="BL24" s="131">
        <v>1</v>
      </c>
      <c r="BM24" s="134">
        <v>2.9411764705882355</v>
      </c>
      <c r="BN24" s="131">
        <v>1</v>
      </c>
      <c r="BO24" s="134">
        <v>2.9411764705882355</v>
      </c>
      <c r="BP24" s="131">
        <v>0</v>
      </c>
      <c r="BQ24" s="134">
        <v>0</v>
      </c>
      <c r="BR24" s="131">
        <v>32</v>
      </c>
      <c r="BS24" s="134">
        <v>94.11764705882354</v>
      </c>
      <c r="BT24" s="131">
        <v>34</v>
      </c>
      <c r="BU24" s="2"/>
      <c r="BV24" s="3"/>
      <c r="BW24" s="3"/>
      <c r="BX24" s="3"/>
      <c r="BY24" s="3"/>
    </row>
    <row r="25" spans="1:77" ht="41.45" customHeight="1">
      <c r="A25" s="14" t="s">
        <v>234</v>
      </c>
      <c r="C25" s="15"/>
      <c r="D25" s="15" t="s">
        <v>64</v>
      </c>
      <c r="E25" s="95">
        <v>167.16473414812492</v>
      </c>
      <c r="F25" s="81">
        <v>99.97303904768432</v>
      </c>
      <c r="G25" s="114" t="s">
        <v>338</v>
      </c>
      <c r="H25" s="15"/>
      <c r="I25" s="16" t="s">
        <v>234</v>
      </c>
      <c r="J25" s="66"/>
      <c r="K25" s="66"/>
      <c r="L25" s="116" t="s">
        <v>828</v>
      </c>
      <c r="M25" s="96">
        <v>9.98518670840283</v>
      </c>
      <c r="N25" s="97">
        <v>4445.8857421875</v>
      </c>
      <c r="O25" s="97">
        <v>3671.133056640625</v>
      </c>
      <c r="P25" s="77"/>
      <c r="Q25" s="98"/>
      <c r="R25" s="98"/>
      <c r="S25" s="99"/>
      <c r="T25" s="51">
        <v>0</v>
      </c>
      <c r="U25" s="51">
        <v>1</v>
      </c>
      <c r="V25" s="52">
        <v>0</v>
      </c>
      <c r="W25" s="52">
        <v>0.011111</v>
      </c>
      <c r="X25" s="52">
        <v>0.023142</v>
      </c>
      <c r="Y25" s="52">
        <v>0.501433</v>
      </c>
      <c r="Z25" s="52">
        <v>0</v>
      </c>
      <c r="AA25" s="52">
        <v>0</v>
      </c>
      <c r="AB25" s="82">
        <v>25</v>
      </c>
      <c r="AC25" s="82"/>
      <c r="AD25" s="100"/>
      <c r="AE25" s="85" t="s">
        <v>569</v>
      </c>
      <c r="AF25" s="85">
        <v>412</v>
      </c>
      <c r="AG25" s="85">
        <v>119</v>
      </c>
      <c r="AH25" s="85">
        <v>2799</v>
      </c>
      <c r="AI25" s="85">
        <v>4895</v>
      </c>
      <c r="AJ25" s="85"/>
      <c r="AK25" s="85" t="s">
        <v>617</v>
      </c>
      <c r="AL25" s="85" t="s">
        <v>647</v>
      </c>
      <c r="AM25" s="85"/>
      <c r="AN25" s="85"/>
      <c r="AO25" s="87">
        <v>43499.02953703704</v>
      </c>
      <c r="AP25" s="89" t="s">
        <v>713</v>
      </c>
      <c r="AQ25" s="85" t="b">
        <v>1</v>
      </c>
      <c r="AR25" s="85" t="b">
        <v>0</v>
      </c>
      <c r="AS25" s="85" t="b">
        <v>0</v>
      </c>
      <c r="AT25" s="85"/>
      <c r="AU25" s="85">
        <v>1</v>
      </c>
      <c r="AV25" s="85"/>
      <c r="AW25" s="85" t="b">
        <v>0</v>
      </c>
      <c r="AX25" s="85" t="s">
        <v>755</v>
      </c>
      <c r="AY25" s="89" t="s">
        <v>778</v>
      </c>
      <c r="AZ25" s="85" t="s">
        <v>66</v>
      </c>
      <c r="BA25" s="85" t="str">
        <f>REPLACE(INDEX(GroupVertices[Group],MATCH(Vertices[[#This Row],[Vertex]],GroupVertices[Vertex],0)),1,1,"")</f>
        <v>1</v>
      </c>
      <c r="BB25" s="51"/>
      <c r="BC25" s="51"/>
      <c r="BD25" s="51"/>
      <c r="BE25" s="51"/>
      <c r="BF25" s="51" t="s">
        <v>305</v>
      </c>
      <c r="BG25" s="51" t="s">
        <v>305</v>
      </c>
      <c r="BH25" s="131" t="s">
        <v>1152</v>
      </c>
      <c r="BI25" s="131" t="s">
        <v>1152</v>
      </c>
      <c r="BJ25" s="131" t="s">
        <v>1173</v>
      </c>
      <c r="BK25" s="131" t="s">
        <v>1173</v>
      </c>
      <c r="BL25" s="131">
        <v>1</v>
      </c>
      <c r="BM25" s="134">
        <v>2.9411764705882355</v>
      </c>
      <c r="BN25" s="131">
        <v>1</v>
      </c>
      <c r="BO25" s="134">
        <v>2.9411764705882355</v>
      </c>
      <c r="BP25" s="131">
        <v>0</v>
      </c>
      <c r="BQ25" s="134">
        <v>0</v>
      </c>
      <c r="BR25" s="131">
        <v>32</v>
      </c>
      <c r="BS25" s="134">
        <v>94.11764705882354</v>
      </c>
      <c r="BT25" s="131">
        <v>34</v>
      </c>
      <c r="BU25" s="2"/>
      <c r="BV25" s="3"/>
      <c r="BW25" s="3"/>
      <c r="BX25" s="3"/>
      <c r="BY25" s="3"/>
    </row>
    <row r="26" spans="1:77" ht="41.45" customHeight="1">
      <c r="A26" s="14" t="s">
        <v>235</v>
      </c>
      <c r="C26" s="15"/>
      <c r="D26" s="15" t="s">
        <v>64</v>
      </c>
      <c r="E26" s="95">
        <v>308.450851352763</v>
      </c>
      <c r="F26" s="81">
        <v>99.23549706399798</v>
      </c>
      <c r="G26" s="114" t="s">
        <v>339</v>
      </c>
      <c r="H26" s="15"/>
      <c r="I26" s="16" t="s">
        <v>235</v>
      </c>
      <c r="J26" s="66"/>
      <c r="K26" s="66"/>
      <c r="L26" s="116" t="s">
        <v>829</v>
      </c>
      <c r="M26" s="96">
        <v>255.78334513827008</v>
      </c>
      <c r="N26" s="97">
        <v>4865.74658203125</v>
      </c>
      <c r="O26" s="97">
        <v>1951.495849609375</v>
      </c>
      <c r="P26" s="77"/>
      <c r="Q26" s="98"/>
      <c r="R26" s="98"/>
      <c r="S26" s="99"/>
      <c r="T26" s="51">
        <v>0</v>
      </c>
      <c r="U26" s="51">
        <v>1</v>
      </c>
      <c r="V26" s="52">
        <v>0</v>
      </c>
      <c r="W26" s="52">
        <v>0.011111</v>
      </c>
      <c r="X26" s="52">
        <v>0.023142</v>
      </c>
      <c r="Y26" s="52">
        <v>0.501433</v>
      </c>
      <c r="Z26" s="52">
        <v>0</v>
      </c>
      <c r="AA26" s="52">
        <v>0</v>
      </c>
      <c r="AB26" s="82">
        <v>26</v>
      </c>
      <c r="AC26" s="82"/>
      <c r="AD26" s="100"/>
      <c r="AE26" s="85" t="s">
        <v>570</v>
      </c>
      <c r="AF26" s="85">
        <v>792</v>
      </c>
      <c r="AG26" s="85">
        <v>3347</v>
      </c>
      <c r="AH26" s="85">
        <v>6956</v>
      </c>
      <c r="AI26" s="85">
        <v>35850</v>
      </c>
      <c r="AJ26" s="85"/>
      <c r="AK26" s="85" t="s">
        <v>618</v>
      </c>
      <c r="AL26" s="85" t="s">
        <v>651</v>
      </c>
      <c r="AM26" s="89" t="s">
        <v>677</v>
      </c>
      <c r="AN26" s="85"/>
      <c r="AO26" s="87">
        <v>41479.319247685184</v>
      </c>
      <c r="AP26" s="89" t="s">
        <v>714</v>
      </c>
      <c r="AQ26" s="85" t="b">
        <v>1</v>
      </c>
      <c r="AR26" s="85" t="b">
        <v>0</v>
      </c>
      <c r="AS26" s="85" t="b">
        <v>1</v>
      </c>
      <c r="AT26" s="85"/>
      <c r="AU26" s="85">
        <v>80</v>
      </c>
      <c r="AV26" s="89" t="s">
        <v>736</v>
      </c>
      <c r="AW26" s="85" t="b">
        <v>0</v>
      </c>
      <c r="AX26" s="85" t="s">
        <v>755</v>
      </c>
      <c r="AY26" s="89" t="s">
        <v>779</v>
      </c>
      <c r="AZ26" s="85" t="s">
        <v>66</v>
      </c>
      <c r="BA26" s="85" t="str">
        <f>REPLACE(INDEX(GroupVertices[Group],MATCH(Vertices[[#This Row],[Vertex]],GroupVertices[Vertex],0)),1,1,"")</f>
        <v>1</v>
      </c>
      <c r="BB26" s="51"/>
      <c r="BC26" s="51"/>
      <c r="BD26" s="51"/>
      <c r="BE26" s="51"/>
      <c r="BF26" s="51" t="s">
        <v>305</v>
      </c>
      <c r="BG26" s="51" t="s">
        <v>305</v>
      </c>
      <c r="BH26" s="131" t="s">
        <v>1152</v>
      </c>
      <c r="BI26" s="131" t="s">
        <v>1152</v>
      </c>
      <c r="BJ26" s="131" t="s">
        <v>1173</v>
      </c>
      <c r="BK26" s="131" t="s">
        <v>1173</v>
      </c>
      <c r="BL26" s="131">
        <v>1</v>
      </c>
      <c r="BM26" s="134">
        <v>2.9411764705882355</v>
      </c>
      <c r="BN26" s="131">
        <v>1</v>
      </c>
      <c r="BO26" s="134">
        <v>2.9411764705882355</v>
      </c>
      <c r="BP26" s="131">
        <v>0</v>
      </c>
      <c r="BQ26" s="134">
        <v>0</v>
      </c>
      <c r="BR26" s="131">
        <v>32</v>
      </c>
      <c r="BS26" s="134">
        <v>94.11764705882354</v>
      </c>
      <c r="BT26" s="131">
        <v>34</v>
      </c>
      <c r="BU26" s="2"/>
      <c r="BV26" s="3"/>
      <c r="BW26" s="3"/>
      <c r="BX26" s="3"/>
      <c r="BY26" s="3"/>
    </row>
    <row r="27" spans="1:77" ht="41.45" customHeight="1">
      <c r="A27" s="14" t="s">
        <v>236</v>
      </c>
      <c r="C27" s="15"/>
      <c r="D27" s="15" t="s">
        <v>64</v>
      </c>
      <c r="E27" s="95">
        <v>269.36519377415647</v>
      </c>
      <c r="F27" s="81">
        <v>99.43953206753947</v>
      </c>
      <c r="G27" s="114" t="s">
        <v>340</v>
      </c>
      <c r="H27" s="15"/>
      <c r="I27" s="16" t="s">
        <v>236</v>
      </c>
      <c r="J27" s="66"/>
      <c r="K27" s="66"/>
      <c r="L27" s="116" t="s">
        <v>830</v>
      </c>
      <c r="M27" s="96">
        <v>187.78527962467916</v>
      </c>
      <c r="N27" s="97">
        <v>1959.0379638671875</v>
      </c>
      <c r="O27" s="97">
        <v>3171.135009765625</v>
      </c>
      <c r="P27" s="77"/>
      <c r="Q27" s="98"/>
      <c r="R27" s="98"/>
      <c r="S27" s="99"/>
      <c r="T27" s="51">
        <v>0</v>
      </c>
      <c r="U27" s="51">
        <v>1</v>
      </c>
      <c r="V27" s="52">
        <v>0</v>
      </c>
      <c r="W27" s="52">
        <v>0.011111</v>
      </c>
      <c r="X27" s="52">
        <v>0.023142</v>
      </c>
      <c r="Y27" s="52">
        <v>0.501433</v>
      </c>
      <c r="Z27" s="52">
        <v>0</v>
      </c>
      <c r="AA27" s="52">
        <v>0</v>
      </c>
      <c r="AB27" s="82">
        <v>27</v>
      </c>
      <c r="AC27" s="82"/>
      <c r="AD27" s="100"/>
      <c r="AE27" s="85" t="s">
        <v>571</v>
      </c>
      <c r="AF27" s="85">
        <v>4945</v>
      </c>
      <c r="AG27" s="85">
        <v>2454</v>
      </c>
      <c r="AH27" s="85">
        <v>81769</v>
      </c>
      <c r="AI27" s="85">
        <v>11509</v>
      </c>
      <c r="AJ27" s="85"/>
      <c r="AK27" s="85" t="s">
        <v>619</v>
      </c>
      <c r="AL27" s="85" t="s">
        <v>652</v>
      </c>
      <c r="AM27" s="89" t="s">
        <v>678</v>
      </c>
      <c r="AN27" s="85"/>
      <c r="AO27" s="87">
        <v>41926.72170138889</v>
      </c>
      <c r="AP27" s="89" t="s">
        <v>715</v>
      </c>
      <c r="AQ27" s="85" t="b">
        <v>0</v>
      </c>
      <c r="AR27" s="85" t="b">
        <v>0</v>
      </c>
      <c r="AS27" s="85" t="b">
        <v>0</v>
      </c>
      <c r="AT27" s="85"/>
      <c r="AU27" s="85">
        <v>546</v>
      </c>
      <c r="AV27" s="89" t="s">
        <v>736</v>
      </c>
      <c r="AW27" s="85" t="b">
        <v>0</v>
      </c>
      <c r="AX27" s="85" t="s">
        <v>755</v>
      </c>
      <c r="AY27" s="89" t="s">
        <v>780</v>
      </c>
      <c r="AZ27" s="85" t="s">
        <v>66</v>
      </c>
      <c r="BA27" s="85" t="str">
        <f>REPLACE(INDEX(GroupVertices[Group],MATCH(Vertices[[#This Row],[Vertex]],GroupVertices[Vertex],0)),1,1,"")</f>
        <v>1</v>
      </c>
      <c r="BB27" s="51"/>
      <c r="BC27" s="51"/>
      <c r="BD27" s="51"/>
      <c r="BE27" s="51"/>
      <c r="BF27" s="51" t="s">
        <v>305</v>
      </c>
      <c r="BG27" s="51" t="s">
        <v>305</v>
      </c>
      <c r="BH27" s="131" t="s">
        <v>1152</v>
      </c>
      <c r="BI27" s="131" t="s">
        <v>1152</v>
      </c>
      <c r="BJ27" s="131" t="s">
        <v>1173</v>
      </c>
      <c r="BK27" s="131" t="s">
        <v>1173</v>
      </c>
      <c r="BL27" s="131">
        <v>1</v>
      </c>
      <c r="BM27" s="134">
        <v>2.9411764705882355</v>
      </c>
      <c r="BN27" s="131">
        <v>1</v>
      </c>
      <c r="BO27" s="134">
        <v>2.9411764705882355</v>
      </c>
      <c r="BP27" s="131">
        <v>0</v>
      </c>
      <c r="BQ27" s="134">
        <v>0</v>
      </c>
      <c r="BR27" s="131">
        <v>32</v>
      </c>
      <c r="BS27" s="134">
        <v>94.11764705882354</v>
      </c>
      <c r="BT27" s="131">
        <v>34</v>
      </c>
      <c r="BU27" s="2"/>
      <c r="BV27" s="3"/>
      <c r="BW27" s="3"/>
      <c r="BX27" s="3"/>
      <c r="BY27" s="3"/>
    </row>
    <row r="28" spans="1:77" ht="41.45" customHeight="1">
      <c r="A28" s="14" t="s">
        <v>237</v>
      </c>
      <c r="C28" s="15"/>
      <c r="D28" s="15" t="s">
        <v>64</v>
      </c>
      <c r="E28" s="95">
        <v>366.7510707197326</v>
      </c>
      <c r="F28" s="81">
        <v>98.93115817853634</v>
      </c>
      <c r="G28" s="114" t="s">
        <v>341</v>
      </c>
      <c r="H28" s="15"/>
      <c r="I28" s="16" t="s">
        <v>237</v>
      </c>
      <c r="J28" s="66"/>
      <c r="K28" s="66"/>
      <c r="L28" s="116" t="s">
        <v>831</v>
      </c>
      <c r="M28" s="96">
        <v>357.20935103312235</v>
      </c>
      <c r="N28" s="97">
        <v>2413.586181640625</v>
      </c>
      <c r="O28" s="97">
        <v>7613.8408203125</v>
      </c>
      <c r="P28" s="77"/>
      <c r="Q28" s="98"/>
      <c r="R28" s="98"/>
      <c r="S28" s="99"/>
      <c r="T28" s="51">
        <v>0</v>
      </c>
      <c r="U28" s="51">
        <v>1</v>
      </c>
      <c r="V28" s="52">
        <v>0</v>
      </c>
      <c r="W28" s="52">
        <v>0.011111</v>
      </c>
      <c r="X28" s="52">
        <v>0.023142</v>
      </c>
      <c r="Y28" s="52">
        <v>0.501433</v>
      </c>
      <c r="Z28" s="52">
        <v>0</v>
      </c>
      <c r="AA28" s="52">
        <v>0</v>
      </c>
      <c r="AB28" s="82">
        <v>28</v>
      </c>
      <c r="AC28" s="82"/>
      <c r="AD28" s="100"/>
      <c r="AE28" s="85" t="s">
        <v>572</v>
      </c>
      <c r="AF28" s="85">
        <v>1412</v>
      </c>
      <c r="AG28" s="85">
        <v>4679</v>
      </c>
      <c r="AH28" s="85">
        <v>5551</v>
      </c>
      <c r="AI28" s="85">
        <v>236</v>
      </c>
      <c r="AJ28" s="85"/>
      <c r="AK28" s="85" t="s">
        <v>620</v>
      </c>
      <c r="AL28" s="85" t="s">
        <v>647</v>
      </c>
      <c r="AM28" s="89" t="s">
        <v>679</v>
      </c>
      <c r="AN28" s="85"/>
      <c r="AO28" s="87">
        <v>42482.36517361111</v>
      </c>
      <c r="AP28" s="89" t="s">
        <v>716</v>
      </c>
      <c r="AQ28" s="85" t="b">
        <v>0</v>
      </c>
      <c r="AR28" s="85" t="b">
        <v>0</v>
      </c>
      <c r="AS28" s="85" t="b">
        <v>1</v>
      </c>
      <c r="AT28" s="85"/>
      <c r="AU28" s="85">
        <v>108</v>
      </c>
      <c r="AV28" s="89" t="s">
        <v>736</v>
      </c>
      <c r="AW28" s="85" t="b">
        <v>0</v>
      </c>
      <c r="AX28" s="85" t="s">
        <v>755</v>
      </c>
      <c r="AY28" s="89" t="s">
        <v>781</v>
      </c>
      <c r="AZ28" s="85" t="s">
        <v>66</v>
      </c>
      <c r="BA28" s="85" t="str">
        <f>REPLACE(INDEX(GroupVertices[Group],MATCH(Vertices[[#This Row],[Vertex]],GroupVertices[Vertex],0)),1,1,"")</f>
        <v>1</v>
      </c>
      <c r="BB28" s="51"/>
      <c r="BC28" s="51"/>
      <c r="BD28" s="51"/>
      <c r="BE28" s="51"/>
      <c r="BF28" s="51" t="s">
        <v>305</v>
      </c>
      <c r="BG28" s="51" t="s">
        <v>305</v>
      </c>
      <c r="BH28" s="131" t="s">
        <v>1152</v>
      </c>
      <c r="BI28" s="131" t="s">
        <v>1152</v>
      </c>
      <c r="BJ28" s="131" t="s">
        <v>1173</v>
      </c>
      <c r="BK28" s="131" t="s">
        <v>1173</v>
      </c>
      <c r="BL28" s="131">
        <v>1</v>
      </c>
      <c r="BM28" s="134">
        <v>2.9411764705882355</v>
      </c>
      <c r="BN28" s="131">
        <v>1</v>
      </c>
      <c r="BO28" s="134">
        <v>2.9411764705882355</v>
      </c>
      <c r="BP28" s="131">
        <v>0</v>
      </c>
      <c r="BQ28" s="134">
        <v>0</v>
      </c>
      <c r="BR28" s="131">
        <v>32</v>
      </c>
      <c r="BS28" s="134">
        <v>94.11764705882354</v>
      </c>
      <c r="BT28" s="131">
        <v>34</v>
      </c>
      <c r="BU28" s="2"/>
      <c r="BV28" s="3"/>
      <c r="BW28" s="3"/>
      <c r="BX28" s="3"/>
      <c r="BY28" s="3"/>
    </row>
    <row r="29" spans="1:77" ht="41.45" customHeight="1">
      <c r="A29" s="14" t="s">
        <v>238</v>
      </c>
      <c r="C29" s="15"/>
      <c r="D29" s="15" t="s">
        <v>64</v>
      </c>
      <c r="E29" s="95">
        <v>421.593544343466</v>
      </c>
      <c r="F29" s="81">
        <v>98.64486942216739</v>
      </c>
      <c r="G29" s="114" t="s">
        <v>342</v>
      </c>
      <c r="H29" s="15"/>
      <c r="I29" s="16" t="s">
        <v>238</v>
      </c>
      <c r="J29" s="66"/>
      <c r="K29" s="66"/>
      <c r="L29" s="116" t="s">
        <v>832</v>
      </c>
      <c r="M29" s="96">
        <v>452.61985057234904</v>
      </c>
      <c r="N29" s="97">
        <v>3323.44482421875</v>
      </c>
      <c r="O29" s="97">
        <v>512.4193115234375</v>
      </c>
      <c r="P29" s="77"/>
      <c r="Q29" s="98"/>
      <c r="R29" s="98"/>
      <c r="S29" s="99"/>
      <c r="T29" s="51">
        <v>0</v>
      </c>
      <c r="U29" s="51">
        <v>1</v>
      </c>
      <c r="V29" s="52">
        <v>0</v>
      </c>
      <c r="W29" s="52">
        <v>0.011111</v>
      </c>
      <c r="X29" s="52">
        <v>0.023142</v>
      </c>
      <c r="Y29" s="52">
        <v>0.501433</v>
      </c>
      <c r="Z29" s="52">
        <v>0</v>
      </c>
      <c r="AA29" s="52">
        <v>0</v>
      </c>
      <c r="AB29" s="82">
        <v>29</v>
      </c>
      <c r="AC29" s="82"/>
      <c r="AD29" s="100"/>
      <c r="AE29" s="85" t="s">
        <v>573</v>
      </c>
      <c r="AF29" s="85">
        <v>5826</v>
      </c>
      <c r="AG29" s="85">
        <v>5932</v>
      </c>
      <c r="AH29" s="85">
        <v>531448</v>
      </c>
      <c r="AI29" s="85">
        <v>118401</v>
      </c>
      <c r="AJ29" s="85"/>
      <c r="AK29" s="85"/>
      <c r="AL29" s="85" t="s">
        <v>653</v>
      </c>
      <c r="AM29" s="85"/>
      <c r="AN29" s="85"/>
      <c r="AO29" s="87">
        <v>40610.34230324074</v>
      </c>
      <c r="AP29" s="89" t="s">
        <v>717</v>
      </c>
      <c r="AQ29" s="85" t="b">
        <v>0</v>
      </c>
      <c r="AR29" s="85" t="b">
        <v>0</v>
      </c>
      <c r="AS29" s="85" t="b">
        <v>0</v>
      </c>
      <c r="AT29" s="85"/>
      <c r="AU29" s="85">
        <v>1737</v>
      </c>
      <c r="AV29" s="89" t="s">
        <v>742</v>
      </c>
      <c r="AW29" s="85" t="b">
        <v>0</v>
      </c>
      <c r="AX29" s="85" t="s">
        <v>755</v>
      </c>
      <c r="AY29" s="89" t="s">
        <v>782</v>
      </c>
      <c r="AZ29" s="85" t="s">
        <v>66</v>
      </c>
      <c r="BA29" s="85" t="str">
        <f>REPLACE(INDEX(GroupVertices[Group],MATCH(Vertices[[#This Row],[Vertex]],GroupVertices[Vertex],0)),1,1,"")</f>
        <v>1</v>
      </c>
      <c r="BB29" s="51"/>
      <c r="BC29" s="51"/>
      <c r="BD29" s="51"/>
      <c r="BE29" s="51"/>
      <c r="BF29" s="51" t="s">
        <v>305</v>
      </c>
      <c r="BG29" s="51" t="s">
        <v>305</v>
      </c>
      <c r="BH29" s="131" t="s">
        <v>1152</v>
      </c>
      <c r="BI29" s="131" t="s">
        <v>1152</v>
      </c>
      <c r="BJ29" s="131" t="s">
        <v>1173</v>
      </c>
      <c r="BK29" s="131" t="s">
        <v>1173</v>
      </c>
      <c r="BL29" s="131">
        <v>1</v>
      </c>
      <c r="BM29" s="134">
        <v>2.9411764705882355</v>
      </c>
      <c r="BN29" s="131">
        <v>1</v>
      </c>
      <c r="BO29" s="134">
        <v>2.9411764705882355</v>
      </c>
      <c r="BP29" s="131">
        <v>0</v>
      </c>
      <c r="BQ29" s="134">
        <v>0</v>
      </c>
      <c r="BR29" s="131">
        <v>32</v>
      </c>
      <c r="BS29" s="134">
        <v>94.11764705882354</v>
      </c>
      <c r="BT29" s="131">
        <v>34</v>
      </c>
      <c r="BU29" s="2"/>
      <c r="BV29" s="3"/>
      <c r="BW29" s="3"/>
      <c r="BX29" s="3"/>
      <c r="BY29" s="3"/>
    </row>
    <row r="30" spans="1:77" ht="41.45" customHeight="1">
      <c r="A30" s="14" t="s">
        <v>239</v>
      </c>
      <c r="C30" s="15"/>
      <c r="D30" s="15" t="s">
        <v>64</v>
      </c>
      <c r="E30" s="95">
        <v>218.24307949441138</v>
      </c>
      <c r="F30" s="81">
        <v>99.70639979893527</v>
      </c>
      <c r="G30" s="114" t="s">
        <v>343</v>
      </c>
      <c r="H30" s="15"/>
      <c r="I30" s="16" t="s">
        <v>239</v>
      </c>
      <c r="J30" s="66"/>
      <c r="K30" s="66"/>
      <c r="L30" s="116" t="s">
        <v>833</v>
      </c>
      <c r="M30" s="96">
        <v>98.8471603415054</v>
      </c>
      <c r="N30" s="97">
        <v>4316.46044921875</v>
      </c>
      <c r="O30" s="97">
        <v>5734.2294921875</v>
      </c>
      <c r="P30" s="77"/>
      <c r="Q30" s="98"/>
      <c r="R30" s="98"/>
      <c r="S30" s="99"/>
      <c r="T30" s="51">
        <v>0</v>
      </c>
      <c r="U30" s="51">
        <v>1</v>
      </c>
      <c r="V30" s="52">
        <v>0</v>
      </c>
      <c r="W30" s="52">
        <v>0.011111</v>
      </c>
      <c r="X30" s="52">
        <v>0.023142</v>
      </c>
      <c r="Y30" s="52">
        <v>0.501433</v>
      </c>
      <c r="Z30" s="52">
        <v>0</v>
      </c>
      <c r="AA30" s="52">
        <v>0</v>
      </c>
      <c r="AB30" s="82">
        <v>30</v>
      </c>
      <c r="AC30" s="82"/>
      <c r="AD30" s="100"/>
      <c r="AE30" s="85" t="s">
        <v>574</v>
      </c>
      <c r="AF30" s="85">
        <v>716</v>
      </c>
      <c r="AG30" s="85">
        <v>1286</v>
      </c>
      <c r="AH30" s="85">
        <v>43243</v>
      </c>
      <c r="AI30" s="85">
        <v>19409</v>
      </c>
      <c r="AJ30" s="85"/>
      <c r="AK30" s="85" t="s">
        <v>621</v>
      </c>
      <c r="AL30" s="85" t="s">
        <v>648</v>
      </c>
      <c r="AM30" s="89" t="s">
        <v>680</v>
      </c>
      <c r="AN30" s="85"/>
      <c r="AO30" s="87">
        <v>40651.375185185185</v>
      </c>
      <c r="AP30" s="89" t="s">
        <v>718</v>
      </c>
      <c r="AQ30" s="85" t="b">
        <v>0</v>
      </c>
      <c r="AR30" s="85" t="b">
        <v>0</v>
      </c>
      <c r="AS30" s="85" t="b">
        <v>1</v>
      </c>
      <c r="AT30" s="85"/>
      <c r="AU30" s="85">
        <v>67</v>
      </c>
      <c r="AV30" s="89" t="s">
        <v>743</v>
      </c>
      <c r="AW30" s="85" t="b">
        <v>0</v>
      </c>
      <c r="AX30" s="85" t="s">
        <v>755</v>
      </c>
      <c r="AY30" s="89" t="s">
        <v>783</v>
      </c>
      <c r="AZ30" s="85" t="s">
        <v>66</v>
      </c>
      <c r="BA30" s="85" t="str">
        <f>REPLACE(INDEX(GroupVertices[Group],MATCH(Vertices[[#This Row],[Vertex]],GroupVertices[Vertex],0)),1,1,"")</f>
        <v>1</v>
      </c>
      <c r="BB30" s="51"/>
      <c r="BC30" s="51"/>
      <c r="BD30" s="51"/>
      <c r="BE30" s="51"/>
      <c r="BF30" s="51" t="s">
        <v>305</v>
      </c>
      <c r="BG30" s="51" t="s">
        <v>305</v>
      </c>
      <c r="BH30" s="131" t="s">
        <v>1152</v>
      </c>
      <c r="BI30" s="131" t="s">
        <v>1152</v>
      </c>
      <c r="BJ30" s="131" t="s">
        <v>1173</v>
      </c>
      <c r="BK30" s="131" t="s">
        <v>1173</v>
      </c>
      <c r="BL30" s="131">
        <v>1</v>
      </c>
      <c r="BM30" s="134">
        <v>2.9411764705882355</v>
      </c>
      <c r="BN30" s="131">
        <v>1</v>
      </c>
      <c r="BO30" s="134">
        <v>2.9411764705882355</v>
      </c>
      <c r="BP30" s="131">
        <v>0</v>
      </c>
      <c r="BQ30" s="134">
        <v>0</v>
      </c>
      <c r="BR30" s="131">
        <v>32</v>
      </c>
      <c r="BS30" s="134">
        <v>94.11764705882354</v>
      </c>
      <c r="BT30" s="131">
        <v>34</v>
      </c>
      <c r="BU30" s="2"/>
      <c r="BV30" s="3"/>
      <c r="BW30" s="3"/>
      <c r="BX30" s="3"/>
      <c r="BY30" s="3"/>
    </row>
    <row r="31" spans="1:77" ht="41.45" customHeight="1">
      <c r="A31" s="14" t="s">
        <v>240</v>
      </c>
      <c r="C31" s="15"/>
      <c r="D31" s="15" t="s">
        <v>64</v>
      </c>
      <c r="E31" s="95">
        <v>187.95497754100074</v>
      </c>
      <c r="F31" s="81">
        <v>99.8645097904814</v>
      </c>
      <c r="G31" s="114" t="s">
        <v>344</v>
      </c>
      <c r="H31" s="15"/>
      <c r="I31" s="16" t="s">
        <v>240</v>
      </c>
      <c r="J31" s="66"/>
      <c r="K31" s="66"/>
      <c r="L31" s="116" t="s">
        <v>834</v>
      </c>
      <c r="M31" s="96">
        <v>46.154370492227784</v>
      </c>
      <c r="N31" s="97">
        <v>5490.029296875</v>
      </c>
      <c r="O31" s="97">
        <v>5093.841796875</v>
      </c>
      <c r="P31" s="77"/>
      <c r="Q31" s="98"/>
      <c r="R31" s="98"/>
      <c r="S31" s="99"/>
      <c r="T31" s="51">
        <v>0</v>
      </c>
      <c r="U31" s="51">
        <v>1</v>
      </c>
      <c r="V31" s="52">
        <v>0</v>
      </c>
      <c r="W31" s="52">
        <v>0.011111</v>
      </c>
      <c r="X31" s="52">
        <v>0.023142</v>
      </c>
      <c r="Y31" s="52">
        <v>0.501433</v>
      </c>
      <c r="Z31" s="52">
        <v>0</v>
      </c>
      <c r="AA31" s="52">
        <v>0</v>
      </c>
      <c r="AB31" s="82">
        <v>31</v>
      </c>
      <c r="AC31" s="82"/>
      <c r="AD31" s="100"/>
      <c r="AE31" s="85" t="s">
        <v>575</v>
      </c>
      <c r="AF31" s="85">
        <v>30</v>
      </c>
      <c r="AG31" s="85">
        <v>594</v>
      </c>
      <c r="AH31" s="85">
        <v>23968</v>
      </c>
      <c r="AI31" s="85">
        <v>10484</v>
      </c>
      <c r="AJ31" s="85"/>
      <c r="AK31" s="85" t="s">
        <v>622</v>
      </c>
      <c r="AL31" s="85" t="s">
        <v>654</v>
      </c>
      <c r="AM31" s="89" t="s">
        <v>681</v>
      </c>
      <c r="AN31" s="85"/>
      <c r="AO31" s="87">
        <v>40358.63491898148</v>
      </c>
      <c r="AP31" s="89" t="s">
        <v>719</v>
      </c>
      <c r="AQ31" s="85" t="b">
        <v>0</v>
      </c>
      <c r="AR31" s="85" t="b">
        <v>0</v>
      </c>
      <c r="AS31" s="85" t="b">
        <v>0</v>
      </c>
      <c r="AT31" s="85"/>
      <c r="AU31" s="85">
        <v>54</v>
      </c>
      <c r="AV31" s="89" t="s">
        <v>736</v>
      </c>
      <c r="AW31" s="85" t="b">
        <v>0</v>
      </c>
      <c r="AX31" s="85" t="s">
        <v>755</v>
      </c>
      <c r="AY31" s="89" t="s">
        <v>784</v>
      </c>
      <c r="AZ31" s="85" t="s">
        <v>66</v>
      </c>
      <c r="BA31" s="85" t="str">
        <f>REPLACE(INDEX(GroupVertices[Group],MATCH(Vertices[[#This Row],[Vertex]],GroupVertices[Vertex],0)),1,1,"")</f>
        <v>1</v>
      </c>
      <c r="BB31" s="51"/>
      <c r="BC31" s="51"/>
      <c r="BD31" s="51"/>
      <c r="BE31" s="51"/>
      <c r="BF31" s="51" t="s">
        <v>305</v>
      </c>
      <c r="BG31" s="51" t="s">
        <v>305</v>
      </c>
      <c r="BH31" s="131" t="s">
        <v>1150</v>
      </c>
      <c r="BI31" s="131" t="s">
        <v>1150</v>
      </c>
      <c r="BJ31" s="131" t="s">
        <v>1171</v>
      </c>
      <c r="BK31" s="131" t="s">
        <v>1171</v>
      </c>
      <c r="BL31" s="131">
        <v>1</v>
      </c>
      <c r="BM31" s="134">
        <v>2.7777777777777777</v>
      </c>
      <c r="BN31" s="131">
        <v>1</v>
      </c>
      <c r="BO31" s="134">
        <v>2.7777777777777777</v>
      </c>
      <c r="BP31" s="131">
        <v>0</v>
      </c>
      <c r="BQ31" s="134">
        <v>0</v>
      </c>
      <c r="BR31" s="131">
        <v>34</v>
      </c>
      <c r="BS31" s="134">
        <v>94.44444444444444</v>
      </c>
      <c r="BT31" s="131">
        <v>36</v>
      </c>
      <c r="BU31" s="2"/>
      <c r="BV31" s="3"/>
      <c r="BW31" s="3"/>
      <c r="BX31" s="3"/>
      <c r="BY31" s="3"/>
    </row>
    <row r="32" spans="1:77" ht="41.45" customHeight="1">
      <c r="A32" s="14" t="s">
        <v>241</v>
      </c>
      <c r="C32" s="15"/>
      <c r="D32" s="15" t="s">
        <v>64</v>
      </c>
      <c r="E32" s="95">
        <v>162.43768933458685</v>
      </c>
      <c r="F32" s="81">
        <v>99.99771517353257</v>
      </c>
      <c r="G32" s="114" t="s">
        <v>345</v>
      </c>
      <c r="H32" s="15"/>
      <c r="I32" s="16" t="s">
        <v>241</v>
      </c>
      <c r="J32" s="66"/>
      <c r="K32" s="66"/>
      <c r="L32" s="116" t="s">
        <v>835</v>
      </c>
      <c r="M32" s="96">
        <v>1.7614565007121041</v>
      </c>
      <c r="N32" s="97">
        <v>1478.513671875</v>
      </c>
      <c r="O32" s="97">
        <v>6490.45751953125</v>
      </c>
      <c r="P32" s="77"/>
      <c r="Q32" s="98"/>
      <c r="R32" s="98"/>
      <c r="S32" s="99"/>
      <c r="T32" s="51">
        <v>0</v>
      </c>
      <c r="U32" s="51">
        <v>1</v>
      </c>
      <c r="V32" s="52">
        <v>0</v>
      </c>
      <c r="W32" s="52">
        <v>0.011111</v>
      </c>
      <c r="X32" s="52">
        <v>0.023142</v>
      </c>
      <c r="Y32" s="52">
        <v>0.501433</v>
      </c>
      <c r="Z32" s="52">
        <v>0</v>
      </c>
      <c r="AA32" s="52">
        <v>0</v>
      </c>
      <c r="AB32" s="82">
        <v>32</v>
      </c>
      <c r="AC32" s="82"/>
      <c r="AD32" s="100"/>
      <c r="AE32" s="85" t="s">
        <v>576</v>
      </c>
      <c r="AF32" s="85">
        <v>84</v>
      </c>
      <c r="AG32" s="85">
        <v>11</v>
      </c>
      <c r="AH32" s="85">
        <v>51</v>
      </c>
      <c r="AI32" s="85">
        <v>72</v>
      </c>
      <c r="AJ32" s="85"/>
      <c r="AK32" s="85" t="s">
        <v>623</v>
      </c>
      <c r="AL32" s="85" t="s">
        <v>655</v>
      </c>
      <c r="AM32" s="85"/>
      <c r="AN32" s="85"/>
      <c r="AO32" s="87">
        <v>41951.55034722222</v>
      </c>
      <c r="AP32" s="89" t="s">
        <v>720</v>
      </c>
      <c r="AQ32" s="85" t="b">
        <v>1</v>
      </c>
      <c r="AR32" s="85" t="b">
        <v>0</v>
      </c>
      <c r="AS32" s="85" t="b">
        <v>0</v>
      </c>
      <c r="AT32" s="85"/>
      <c r="AU32" s="85">
        <v>1</v>
      </c>
      <c r="AV32" s="89" t="s">
        <v>736</v>
      </c>
      <c r="AW32" s="85" t="b">
        <v>0</v>
      </c>
      <c r="AX32" s="85" t="s">
        <v>755</v>
      </c>
      <c r="AY32" s="89" t="s">
        <v>785</v>
      </c>
      <c r="AZ32" s="85" t="s">
        <v>66</v>
      </c>
      <c r="BA32" s="85" t="str">
        <f>REPLACE(INDEX(GroupVertices[Group],MATCH(Vertices[[#This Row],[Vertex]],GroupVertices[Vertex],0)),1,1,"")</f>
        <v>1</v>
      </c>
      <c r="BB32" s="51"/>
      <c r="BC32" s="51"/>
      <c r="BD32" s="51"/>
      <c r="BE32" s="51"/>
      <c r="BF32" s="51" t="s">
        <v>305</v>
      </c>
      <c r="BG32" s="51" t="s">
        <v>305</v>
      </c>
      <c r="BH32" s="131" t="s">
        <v>1150</v>
      </c>
      <c r="BI32" s="131" t="s">
        <v>1150</v>
      </c>
      <c r="BJ32" s="131" t="s">
        <v>1171</v>
      </c>
      <c r="BK32" s="131" t="s">
        <v>1171</v>
      </c>
      <c r="BL32" s="131">
        <v>1</v>
      </c>
      <c r="BM32" s="134">
        <v>2.7777777777777777</v>
      </c>
      <c r="BN32" s="131">
        <v>1</v>
      </c>
      <c r="BO32" s="134">
        <v>2.7777777777777777</v>
      </c>
      <c r="BP32" s="131">
        <v>0</v>
      </c>
      <c r="BQ32" s="134">
        <v>0</v>
      </c>
      <c r="BR32" s="131">
        <v>34</v>
      </c>
      <c r="BS32" s="134">
        <v>94.44444444444444</v>
      </c>
      <c r="BT32" s="131">
        <v>36</v>
      </c>
      <c r="BU32" s="2"/>
      <c r="BV32" s="3"/>
      <c r="BW32" s="3"/>
      <c r="BX32" s="3"/>
      <c r="BY32" s="3"/>
    </row>
    <row r="33" spans="1:77" ht="41.45" customHeight="1">
      <c r="A33" s="14" t="s">
        <v>242</v>
      </c>
      <c r="C33" s="15"/>
      <c r="D33" s="15" t="s">
        <v>64</v>
      </c>
      <c r="E33" s="95">
        <v>198.02183223649848</v>
      </c>
      <c r="F33" s="81">
        <v>99.81195878173052</v>
      </c>
      <c r="G33" s="114" t="s">
        <v>748</v>
      </c>
      <c r="H33" s="15"/>
      <c r="I33" s="16" t="s">
        <v>242</v>
      </c>
      <c r="J33" s="66"/>
      <c r="K33" s="66"/>
      <c r="L33" s="116" t="s">
        <v>836</v>
      </c>
      <c r="M33" s="96">
        <v>63.66787000860618</v>
      </c>
      <c r="N33" s="97">
        <v>5398.7333984375</v>
      </c>
      <c r="O33" s="97">
        <v>3475.04541015625</v>
      </c>
      <c r="P33" s="77"/>
      <c r="Q33" s="98"/>
      <c r="R33" s="98"/>
      <c r="S33" s="99"/>
      <c r="T33" s="51">
        <v>0</v>
      </c>
      <c r="U33" s="51">
        <v>1</v>
      </c>
      <c r="V33" s="52">
        <v>0</v>
      </c>
      <c r="W33" s="52">
        <v>0.011111</v>
      </c>
      <c r="X33" s="52">
        <v>0.023142</v>
      </c>
      <c r="Y33" s="52">
        <v>0.501433</v>
      </c>
      <c r="Z33" s="52">
        <v>0</v>
      </c>
      <c r="AA33" s="52">
        <v>0</v>
      </c>
      <c r="AB33" s="82">
        <v>33</v>
      </c>
      <c r="AC33" s="82"/>
      <c r="AD33" s="100"/>
      <c r="AE33" s="85" t="s">
        <v>577</v>
      </c>
      <c r="AF33" s="85">
        <v>372</v>
      </c>
      <c r="AG33" s="85">
        <v>824</v>
      </c>
      <c r="AH33" s="85">
        <v>2853</v>
      </c>
      <c r="AI33" s="85">
        <v>289</v>
      </c>
      <c r="AJ33" s="85"/>
      <c r="AK33" s="85" t="s">
        <v>624</v>
      </c>
      <c r="AL33" s="85" t="s">
        <v>656</v>
      </c>
      <c r="AM33" s="89" t="s">
        <v>682</v>
      </c>
      <c r="AN33" s="85"/>
      <c r="AO33" s="87">
        <v>42398.18287037037</v>
      </c>
      <c r="AP33" s="89" t="s">
        <v>721</v>
      </c>
      <c r="AQ33" s="85" t="b">
        <v>1</v>
      </c>
      <c r="AR33" s="85" t="b">
        <v>0</v>
      </c>
      <c r="AS33" s="85" t="b">
        <v>0</v>
      </c>
      <c r="AT33" s="85"/>
      <c r="AU33" s="85">
        <v>16</v>
      </c>
      <c r="AV33" s="85"/>
      <c r="AW33" s="85" t="b">
        <v>0</v>
      </c>
      <c r="AX33" s="85" t="s">
        <v>755</v>
      </c>
      <c r="AY33" s="89" t="s">
        <v>786</v>
      </c>
      <c r="AZ33" s="85" t="s">
        <v>66</v>
      </c>
      <c r="BA33" s="85" t="str">
        <f>REPLACE(INDEX(GroupVertices[Group],MATCH(Vertices[[#This Row],[Vertex]],GroupVertices[Vertex],0)),1,1,"")</f>
        <v>1</v>
      </c>
      <c r="BB33" s="51" t="s">
        <v>285</v>
      </c>
      <c r="BC33" s="51" t="s">
        <v>285</v>
      </c>
      <c r="BD33" s="51" t="s">
        <v>295</v>
      </c>
      <c r="BE33" s="51" t="s">
        <v>295</v>
      </c>
      <c r="BF33" s="51" t="s">
        <v>306</v>
      </c>
      <c r="BG33" s="51" t="s">
        <v>306</v>
      </c>
      <c r="BH33" s="131" t="s">
        <v>1154</v>
      </c>
      <c r="BI33" s="131" t="s">
        <v>1154</v>
      </c>
      <c r="BJ33" s="131" t="s">
        <v>1175</v>
      </c>
      <c r="BK33" s="131" t="s">
        <v>1175</v>
      </c>
      <c r="BL33" s="131">
        <v>0</v>
      </c>
      <c r="BM33" s="134">
        <v>0</v>
      </c>
      <c r="BN33" s="131">
        <v>0</v>
      </c>
      <c r="BO33" s="134">
        <v>0</v>
      </c>
      <c r="BP33" s="131">
        <v>0</v>
      </c>
      <c r="BQ33" s="134">
        <v>0</v>
      </c>
      <c r="BR33" s="131">
        <v>32</v>
      </c>
      <c r="BS33" s="134">
        <v>100</v>
      </c>
      <c r="BT33" s="131">
        <v>32</v>
      </c>
      <c r="BU33" s="2"/>
      <c r="BV33" s="3"/>
      <c r="BW33" s="3"/>
      <c r="BX33" s="3"/>
      <c r="BY33" s="3"/>
    </row>
    <row r="34" spans="1:77" ht="41.45" customHeight="1">
      <c r="A34" s="14" t="s">
        <v>243</v>
      </c>
      <c r="C34" s="15"/>
      <c r="D34" s="15" t="s">
        <v>64</v>
      </c>
      <c r="E34" s="95">
        <v>167.03342734774887</v>
      </c>
      <c r="F34" s="81">
        <v>99.97372449562455</v>
      </c>
      <c r="G34" s="114" t="s">
        <v>346</v>
      </c>
      <c r="H34" s="15"/>
      <c r="I34" s="16" t="s">
        <v>243</v>
      </c>
      <c r="J34" s="66"/>
      <c r="K34" s="66"/>
      <c r="L34" s="116" t="s">
        <v>837</v>
      </c>
      <c r="M34" s="96">
        <v>9.7567497581892</v>
      </c>
      <c r="N34" s="97">
        <v>8561.521484375</v>
      </c>
      <c r="O34" s="97">
        <v>6752.26611328125</v>
      </c>
      <c r="P34" s="77"/>
      <c r="Q34" s="98"/>
      <c r="R34" s="98"/>
      <c r="S34" s="99"/>
      <c r="T34" s="51">
        <v>1</v>
      </c>
      <c r="U34" s="51">
        <v>1</v>
      </c>
      <c r="V34" s="52">
        <v>0</v>
      </c>
      <c r="W34" s="52">
        <v>0</v>
      </c>
      <c r="X34" s="52">
        <v>0</v>
      </c>
      <c r="Y34" s="52">
        <v>0.999989</v>
      </c>
      <c r="Z34" s="52">
        <v>0</v>
      </c>
      <c r="AA34" s="52" t="s">
        <v>910</v>
      </c>
      <c r="AB34" s="82">
        <v>34</v>
      </c>
      <c r="AC34" s="82"/>
      <c r="AD34" s="100"/>
      <c r="AE34" s="85" t="s">
        <v>578</v>
      </c>
      <c r="AF34" s="85">
        <v>0</v>
      </c>
      <c r="AG34" s="85">
        <v>116</v>
      </c>
      <c r="AH34" s="85">
        <v>5315</v>
      </c>
      <c r="AI34" s="85">
        <v>2</v>
      </c>
      <c r="AJ34" s="85"/>
      <c r="AK34" s="85" t="s">
        <v>625</v>
      </c>
      <c r="AL34" s="85"/>
      <c r="AM34" s="89" t="s">
        <v>683</v>
      </c>
      <c r="AN34" s="85"/>
      <c r="AO34" s="87">
        <v>43510.36111111111</v>
      </c>
      <c r="AP34" s="89" t="s">
        <v>722</v>
      </c>
      <c r="AQ34" s="85" t="b">
        <v>0</v>
      </c>
      <c r="AR34" s="85" t="b">
        <v>0</v>
      </c>
      <c r="AS34" s="85" t="b">
        <v>0</v>
      </c>
      <c r="AT34" s="85"/>
      <c r="AU34" s="85">
        <v>3</v>
      </c>
      <c r="AV34" s="89" t="s">
        <v>736</v>
      </c>
      <c r="AW34" s="85" t="b">
        <v>0</v>
      </c>
      <c r="AX34" s="85" t="s">
        <v>755</v>
      </c>
      <c r="AY34" s="89" t="s">
        <v>787</v>
      </c>
      <c r="AZ34" s="85" t="s">
        <v>66</v>
      </c>
      <c r="BA34" s="85" t="str">
        <f>REPLACE(INDEX(GroupVertices[Group],MATCH(Vertices[[#This Row],[Vertex]],GroupVertices[Vertex],0)),1,1,"")</f>
        <v>3</v>
      </c>
      <c r="BB34" s="51" t="s">
        <v>286</v>
      </c>
      <c r="BC34" s="51" t="s">
        <v>286</v>
      </c>
      <c r="BD34" s="51" t="s">
        <v>294</v>
      </c>
      <c r="BE34" s="51" t="s">
        <v>294</v>
      </c>
      <c r="BF34" s="51" t="s">
        <v>301</v>
      </c>
      <c r="BG34" s="51" t="s">
        <v>301</v>
      </c>
      <c r="BH34" s="131" t="s">
        <v>1155</v>
      </c>
      <c r="BI34" s="131" t="s">
        <v>1155</v>
      </c>
      <c r="BJ34" s="131" t="s">
        <v>1176</v>
      </c>
      <c r="BK34" s="131" t="s">
        <v>1176</v>
      </c>
      <c r="BL34" s="131">
        <v>1</v>
      </c>
      <c r="BM34" s="134">
        <v>3.5714285714285716</v>
      </c>
      <c r="BN34" s="131">
        <v>0</v>
      </c>
      <c r="BO34" s="134">
        <v>0</v>
      </c>
      <c r="BP34" s="131">
        <v>0</v>
      </c>
      <c r="BQ34" s="134">
        <v>0</v>
      </c>
      <c r="BR34" s="131">
        <v>27</v>
      </c>
      <c r="BS34" s="134">
        <v>96.42857142857143</v>
      </c>
      <c r="BT34" s="131">
        <v>28</v>
      </c>
      <c r="BU34" s="2"/>
      <c r="BV34" s="3"/>
      <c r="BW34" s="3"/>
      <c r="BX34" s="3"/>
      <c r="BY34" s="3"/>
    </row>
    <row r="35" spans="1:77" ht="41.45" customHeight="1">
      <c r="A35" s="14" t="s">
        <v>244</v>
      </c>
      <c r="C35" s="15"/>
      <c r="D35" s="15" t="s">
        <v>64</v>
      </c>
      <c r="E35" s="95">
        <v>365.438002715972</v>
      </c>
      <c r="F35" s="81">
        <v>98.93801265793863</v>
      </c>
      <c r="G35" s="114" t="s">
        <v>347</v>
      </c>
      <c r="H35" s="15"/>
      <c r="I35" s="16" t="s">
        <v>244</v>
      </c>
      <c r="J35" s="66"/>
      <c r="K35" s="66"/>
      <c r="L35" s="116" t="s">
        <v>838</v>
      </c>
      <c r="M35" s="96">
        <v>354.92498153098603</v>
      </c>
      <c r="N35" s="97">
        <v>270.2783508300781</v>
      </c>
      <c r="O35" s="97">
        <v>3854.742919921875</v>
      </c>
      <c r="P35" s="77"/>
      <c r="Q35" s="98"/>
      <c r="R35" s="98"/>
      <c r="S35" s="99"/>
      <c r="T35" s="51">
        <v>0</v>
      </c>
      <c r="U35" s="51">
        <v>1</v>
      </c>
      <c r="V35" s="52">
        <v>0</v>
      </c>
      <c r="W35" s="52">
        <v>0.011111</v>
      </c>
      <c r="X35" s="52">
        <v>0.023142</v>
      </c>
      <c r="Y35" s="52">
        <v>0.501433</v>
      </c>
      <c r="Z35" s="52">
        <v>0</v>
      </c>
      <c r="AA35" s="52">
        <v>0</v>
      </c>
      <c r="AB35" s="82">
        <v>35</v>
      </c>
      <c r="AC35" s="82"/>
      <c r="AD35" s="100"/>
      <c r="AE35" s="85" t="s">
        <v>510</v>
      </c>
      <c r="AF35" s="85">
        <v>2916</v>
      </c>
      <c r="AG35" s="85">
        <v>4649</v>
      </c>
      <c r="AH35" s="85">
        <v>51865</v>
      </c>
      <c r="AI35" s="85">
        <v>392</v>
      </c>
      <c r="AJ35" s="85"/>
      <c r="AK35" s="85" t="s">
        <v>626</v>
      </c>
      <c r="AL35" s="85"/>
      <c r="AM35" s="89" t="s">
        <v>684</v>
      </c>
      <c r="AN35" s="85"/>
      <c r="AO35" s="87">
        <v>41708.80940972222</v>
      </c>
      <c r="AP35" s="89" t="s">
        <v>723</v>
      </c>
      <c r="AQ35" s="85" t="b">
        <v>0</v>
      </c>
      <c r="AR35" s="85" t="b">
        <v>0</v>
      </c>
      <c r="AS35" s="85" t="b">
        <v>0</v>
      </c>
      <c r="AT35" s="85"/>
      <c r="AU35" s="85">
        <v>126</v>
      </c>
      <c r="AV35" s="89" t="s">
        <v>736</v>
      </c>
      <c r="AW35" s="85" t="b">
        <v>0</v>
      </c>
      <c r="AX35" s="85" t="s">
        <v>755</v>
      </c>
      <c r="AY35" s="89" t="s">
        <v>788</v>
      </c>
      <c r="AZ35" s="85" t="s">
        <v>66</v>
      </c>
      <c r="BA35" s="85" t="str">
        <f>REPLACE(INDEX(GroupVertices[Group],MATCH(Vertices[[#This Row],[Vertex]],GroupVertices[Vertex],0)),1,1,"")</f>
        <v>1</v>
      </c>
      <c r="BB35" s="51" t="s">
        <v>287</v>
      </c>
      <c r="BC35" s="51" t="s">
        <v>287</v>
      </c>
      <c r="BD35" s="51" t="s">
        <v>294</v>
      </c>
      <c r="BE35" s="51" t="s">
        <v>294</v>
      </c>
      <c r="BF35" s="51" t="s">
        <v>301</v>
      </c>
      <c r="BG35" s="51" t="s">
        <v>301</v>
      </c>
      <c r="BH35" s="131" t="s">
        <v>1156</v>
      </c>
      <c r="BI35" s="131" t="s">
        <v>1156</v>
      </c>
      <c r="BJ35" s="131" t="s">
        <v>1177</v>
      </c>
      <c r="BK35" s="131" t="s">
        <v>1177</v>
      </c>
      <c r="BL35" s="131">
        <v>1</v>
      </c>
      <c r="BM35" s="134">
        <v>2.5</v>
      </c>
      <c r="BN35" s="131">
        <v>0</v>
      </c>
      <c r="BO35" s="134">
        <v>0</v>
      </c>
      <c r="BP35" s="131">
        <v>0</v>
      </c>
      <c r="BQ35" s="134">
        <v>0</v>
      </c>
      <c r="BR35" s="131">
        <v>39</v>
      </c>
      <c r="BS35" s="134">
        <v>97.5</v>
      </c>
      <c r="BT35" s="131">
        <v>40</v>
      </c>
      <c r="BU35" s="2"/>
      <c r="BV35" s="3"/>
      <c r="BW35" s="3"/>
      <c r="BX35" s="3"/>
      <c r="BY35" s="3"/>
    </row>
    <row r="36" spans="1:77" ht="41.45" customHeight="1">
      <c r="A36" s="14" t="s">
        <v>245</v>
      </c>
      <c r="C36" s="15"/>
      <c r="D36" s="15" t="s">
        <v>64</v>
      </c>
      <c r="E36" s="95">
        <v>164.27598453985166</v>
      </c>
      <c r="F36" s="81">
        <v>99.98811890236937</v>
      </c>
      <c r="G36" s="114" t="s">
        <v>348</v>
      </c>
      <c r="H36" s="15"/>
      <c r="I36" s="16" t="s">
        <v>245</v>
      </c>
      <c r="J36" s="66"/>
      <c r="K36" s="66"/>
      <c r="L36" s="116" t="s">
        <v>839</v>
      </c>
      <c r="M36" s="96">
        <v>4.959573803702942</v>
      </c>
      <c r="N36" s="97">
        <v>4146.86572265625</v>
      </c>
      <c r="O36" s="97">
        <v>1025.5220947265625</v>
      </c>
      <c r="P36" s="77"/>
      <c r="Q36" s="98"/>
      <c r="R36" s="98"/>
      <c r="S36" s="99"/>
      <c r="T36" s="51">
        <v>0</v>
      </c>
      <c r="U36" s="51">
        <v>1</v>
      </c>
      <c r="V36" s="52">
        <v>0</v>
      </c>
      <c r="W36" s="52">
        <v>0.011111</v>
      </c>
      <c r="X36" s="52">
        <v>0.023142</v>
      </c>
      <c r="Y36" s="52">
        <v>0.501433</v>
      </c>
      <c r="Z36" s="52">
        <v>0</v>
      </c>
      <c r="AA36" s="52">
        <v>0</v>
      </c>
      <c r="AB36" s="82">
        <v>36</v>
      </c>
      <c r="AC36" s="82"/>
      <c r="AD36" s="100"/>
      <c r="AE36" s="85" t="s">
        <v>579</v>
      </c>
      <c r="AF36" s="85">
        <v>124</v>
      </c>
      <c r="AG36" s="85">
        <v>53</v>
      </c>
      <c r="AH36" s="85">
        <v>689</v>
      </c>
      <c r="AI36" s="85">
        <v>266</v>
      </c>
      <c r="AJ36" s="85"/>
      <c r="AK36" s="85"/>
      <c r="AL36" s="85"/>
      <c r="AM36" s="85"/>
      <c r="AN36" s="85"/>
      <c r="AO36" s="87">
        <v>41515.66270833334</v>
      </c>
      <c r="AP36" s="89" t="s">
        <v>724</v>
      </c>
      <c r="AQ36" s="85" t="b">
        <v>1</v>
      </c>
      <c r="AR36" s="85" t="b">
        <v>0</v>
      </c>
      <c r="AS36" s="85" t="b">
        <v>0</v>
      </c>
      <c r="AT36" s="85"/>
      <c r="AU36" s="85">
        <v>7</v>
      </c>
      <c r="AV36" s="89" t="s">
        <v>736</v>
      </c>
      <c r="AW36" s="85" t="b">
        <v>0</v>
      </c>
      <c r="AX36" s="85" t="s">
        <v>755</v>
      </c>
      <c r="AY36" s="89" t="s">
        <v>789</v>
      </c>
      <c r="AZ36" s="85" t="s">
        <v>66</v>
      </c>
      <c r="BA36" s="85" t="str">
        <f>REPLACE(INDEX(GroupVertices[Group],MATCH(Vertices[[#This Row],[Vertex]],GroupVertices[Vertex],0)),1,1,"")</f>
        <v>1</v>
      </c>
      <c r="BB36" s="51"/>
      <c r="BC36" s="51"/>
      <c r="BD36" s="51"/>
      <c r="BE36" s="51"/>
      <c r="BF36" s="51" t="s">
        <v>305</v>
      </c>
      <c r="BG36" s="51" t="s">
        <v>305</v>
      </c>
      <c r="BH36" s="131" t="s">
        <v>1150</v>
      </c>
      <c r="BI36" s="131" t="s">
        <v>1150</v>
      </c>
      <c r="BJ36" s="131" t="s">
        <v>1171</v>
      </c>
      <c r="BK36" s="131" t="s">
        <v>1171</v>
      </c>
      <c r="BL36" s="131">
        <v>1</v>
      </c>
      <c r="BM36" s="134">
        <v>2.7777777777777777</v>
      </c>
      <c r="BN36" s="131">
        <v>1</v>
      </c>
      <c r="BO36" s="134">
        <v>2.7777777777777777</v>
      </c>
      <c r="BP36" s="131">
        <v>0</v>
      </c>
      <c r="BQ36" s="134">
        <v>0</v>
      </c>
      <c r="BR36" s="131">
        <v>34</v>
      </c>
      <c r="BS36" s="134">
        <v>94.44444444444444</v>
      </c>
      <c r="BT36" s="131">
        <v>36</v>
      </c>
      <c r="BU36" s="2"/>
      <c r="BV36" s="3"/>
      <c r="BW36" s="3"/>
      <c r="BX36" s="3"/>
      <c r="BY36" s="3"/>
    </row>
    <row r="37" spans="1:77" ht="41.45" customHeight="1">
      <c r="A37" s="14" t="s">
        <v>246</v>
      </c>
      <c r="C37" s="15"/>
      <c r="D37" s="15" t="s">
        <v>64</v>
      </c>
      <c r="E37" s="95">
        <v>185.1975347331035</v>
      </c>
      <c r="F37" s="81">
        <v>99.87890419722622</v>
      </c>
      <c r="G37" s="114" t="s">
        <v>349</v>
      </c>
      <c r="H37" s="15"/>
      <c r="I37" s="16" t="s">
        <v>246</v>
      </c>
      <c r="J37" s="66"/>
      <c r="K37" s="66"/>
      <c r="L37" s="116" t="s">
        <v>840</v>
      </c>
      <c r="M37" s="96">
        <v>41.35719453774153</v>
      </c>
      <c r="N37" s="97">
        <v>3439.883056640625</v>
      </c>
      <c r="O37" s="97">
        <v>2823.59521484375</v>
      </c>
      <c r="P37" s="77"/>
      <c r="Q37" s="98"/>
      <c r="R37" s="98"/>
      <c r="S37" s="99"/>
      <c r="T37" s="51">
        <v>0</v>
      </c>
      <c r="U37" s="51">
        <v>1</v>
      </c>
      <c r="V37" s="52">
        <v>0</v>
      </c>
      <c r="W37" s="52">
        <v>0.011111</v>
      </c>
      <c r="X37" s="52">
        <v>0.023142</v>
      </c>
      <c r="Y37" s="52">
        <v>0.501433</v>
      </c>
      <c r="Z37" s="52">
        <v>0</v>
      </c>
      <c r="AA37" s="52">
        <v>0</v>
      </c>
      <c r="AB37" s="82">
        <v>37</v>
      </c>
      <c r="AC37" s="82"/>
      <c r="AD37" s="100"/>
      <c r="AE37" s="85" t="s">
        <v>580</v>
      </c>
      <c r="AF37" s="85">
        <v>383</v>
      </c>
      <c r="AG37" s="85">
        <v>531</v>
      </c>
      <c r="AH37" s="85">
        <v>2273</v>
      </c>
      <c r="AI37" s="85">
        <v>5523</v>
      </c>
      <c r="AJ37" s="85"/>
      <c r="AK37" s="85" t="s">
        <v>627</v>
      </c>
      <c r="AL37" s="85" t="s">
        <v>657</v>
      </c>
      <c r="AM37" s="85"/>
      <c r="AN37" s="85"/>
      <c r="AO37" s="87">
        <v>42415.43861111111</v>
      </c>
      <c r="AP37" s="89" t="s">
        <v>725</v>
      </c>
      <c r="AQ37" s="85" t="b">
        <v>0</v>
      </c>
      <c r="AR37" s="85" t="b">
        <v>0</v>
      </c>
      <c r="AS37" s="85" t="b">
        <v>0</v>
      </c>
      <c r="AT37" s="85"/>
      <c r="AU37" s="85">
        <v>59</v>
      </c>
      <c r="AV37" s="89" t="s">
        <v>736</v>
      </c>
      <c r="AW37" s="85" t="b">
        <v>0</v>
      </c>
      <c r="AX37" s="85" t="s">
        <v>755</v>
      </c>
      <c r="AY37" s="89" t="s">
        <v>790</v>
      </c>
      <c r="AZ37" s="85" t="s">
        <v>66</v>
      </c>
      <c r="BA37" s="85" t="str">
        <f>REPLACE(INDEX(GroupVertices[Group],MATCH(Vertices[[#This Row],[Vertex]],GroupVertices[Vertex],0)),1,1,"")</f>
        <v>1</v>
      </c>
      <c r="BB37" s="51"/>
      <c r="BC37" s="51"/>
      <c r="BD37" s="51"/>
      <c r="BE37" s="51"/>
      <c r="BF37" s="51" t="s">
        <v>305</v>
      </c>
      <c r="BG37" s="51" t="s">
        <v>305</v>
      </c>
      <c r="BH37" s="131" t="s">
        <v>1150</v>
      </c>
      <c r="BI37" s="131" t="s">
        <v>1150</v>
      </c>
      <c r="BJ37" s="131" t="s">
        <v>1171</v>
      </c>
      <c r="BK37" s="131" t="s">
        <v>1171</v>
      </c>
      <c r="BL37" s="131">
        <v>1</v>
      </c>
      <c r="BM37" s="134">
        <v>2.7777777777777777</v>
      </c>
      <c r="BN37" s="131">
        <v>1</v>
      </c>
      <c r="BO37" s="134">
        <v>2.7777777777777777</v>
      </c>
      <c r="BP37" s="131">
        <v>0</v>
      </c>
      <c r="BQ37" s="134">
        <v>0</v>
      </c>
      <c r="BR37" s="131">
        <v>34</v>
      </c>
      <c r="BS37" s="134">
        <v>94.44444444444444</v>
      </c>
      <c r="BT37" s="131">
        <v>36</v>
      </c>
      <c r="BU37" s="2"/>
      <c r="BV37" s="3"/>
      <c r="BW37" s="3"/>
      <c r="BX37" s="3"/>
      <c r="BY37" s="3"/>
    </row>
    <row r="38" spans="1:77" ht="41.45" customHeight="1">
      <c r="A38" s="14" t="s">
        <v>247</v>
      </c>
      <c r="C38" s="15"/>
      <c r="D38" s="15" t="s">
        <v>64</v>
      </c>
      <c r="E38" s="95">
        <v>320.1809255196908</v>
      </c>
      <c r="F38" s="81">
        <v>99.17426371467087</v>
      </c>
      <c r="G38" s="114" t="s">
        <v>749</v>
      </c>
      <c r="H38" s="15"/>
      <c r="I38" s="16" t="s">
        <v>247</v>
      </c>
      <c r="J38" s="66"/>
      <c r="K38" s="66"/>
      <c r="L38" s="116" t="s">
        <v>841</v>
      </c>
      <c r="M38" s="96">
        <v>276.19037935735446</v>
      </c>
      <c r="N38" s="97">
        <v>7952.4208984375</v>
      </c>
      <c r="O38" s="97">
        <v>9316.009765625</v>
      </c>
      <c r="P38" s="77"/>
      <c r="Q38" s="98"/>
      <c r="R38" s="98"/>
      <c r="S38" s="99"/>
      <c r="T38" s="51">
        <v>1</v>
      </c>
      <c r="U38" s="51">
        <v>1</v>
      </c>
      <c r="V38" s="52">
        <v>0</v>
      </c>
      <c r="W38" s="52">
        <v>0.008772</v>
      </c>
      <c r="X38" s="52">
        <v>0.006564</v>
      </c>
      <c r="Y38" s="52">
        <v>0.699673</v>
      </c>
      <c r="Z38" s="52">
        <v>0.5</v>
      </c>
      <c r="AA38" s="52">
        <v>0</v>
      </c>
      <c r="AB38" s="82">
        <v>38</v>
      </c>
      <c r="AC38" s="82"/>
      <c r="AD38" s="100"/>
      <c r="AE38" s="85" t="s">
        <v>581</v>
      </c>
      <c r="AF38" s="85">
        <v>82</v>
      </c>
      <c r="AG38" s="85">
        <v>3615</v>
      </c>
      <c r="AH38" s="85">
        <v>649</v>
      </c>
      <c r="AI38" s="85">
        <v>1012</v>
      </c>
      <c r="AJ38" s="85"/>
      <c r="AK38" s="93" t="s">
        <v>628</v>
      </c>
      <c r="AL38" s="85" t="s">
        <v>645</v>
      </c>
      <c r="AM38" s="89" t="s">
        <v>685</v>
      </c>
      <c r="AN38" s="85"/>
      <c r="AO38" s="87">
        <v>41151.65076388889</v>
      </c>
      <c r="AP38" s="89" t="s">
        <v>726</v>
      </c>
      <c r="AQ38" s="85" t="b">
        <v>0</v>
      </c>
      <c r="AR38" s="85" t="b">
        <v>0</v>
      </c>
      <c r="AS38" s="85" t="b">
        <v>1</v>
      </c>
      <c r="AT38" s="85"/>
      <c r="AU38" s="85">
        <v>93</v>
      </c>
      <c r="AV38" s="89" t="s">
        <v>741</v>
      </c>
      <c r="AW38" s="85" t="b">
        <v>0</v>
      </c>
      <c r="AX38" s="85" t="s">
        <v>755</v>
      </c>
      <c r="AY38" s="89" t="s">
        <v>791</v>
      </c>
      <c r="AZ38" s="85" t="s">
        <v>66</v>
      </c>
      <c r="BA38" s="85" t="str">
        <f>REPLACE(INDEX(GroupVertices[Group],MATCH(Vertices[[#This Row],[Vertex]],GroupVertices[Vertex],0)),1,1,"")</f>
        <v>2</v>
      </c>
      <c r="BB38" s="51"/>
      <c r="BC38" s="51"/>
      <c r="BD38" s="51"/>
      <c r="BE38" s="51"/>
      <c r="BF38" s="51" t="s">
        <v>301</v>
      </c>
      <c r="BG38" s="51" t="s">
        <v>301</v>
      </c>
      <c r="BH38" s="131" t="s">
        <v>1157</v>
      </c>
      <c r="BI38" s="131" t="s">
        <v>1157</v>
      </c>
      <c r="BJ38" s="131" t="s">
        <v>1178</v>
      </c>
      <c r="BK38" s="131" t="s">
        <v>1178</v>
      </c>
      <c r="BL38" s="131">
        <v>0</v>
      </c>
      <c r="BM38" s="134">
        <v>0</v>
      </c>
      <c r="BN38" s="131">
        <v>0</v>
      </c>
      <c r="BO38" s="134">
        <v>0</v>
      </c>
      <c r="BP38" s="131">
        <v>0</v>
      </c>
      <c r="BQ38" s="134">
        <v>0</v>
      </c>
      <c r="BR38" s="131">
        <v>7</v>
      </c>
      <c r="BS38" s="134">
        <v>100</v>
      </c>
      <c r="BT38" s="131">
        <v>7</v>
      </c>
      <c r="BU38" s="2"/>
      <c r="BV38" s="3"/>
      <c r="BW38" s="3"/>
      <c r="BX38" s="3"/>
      <c r="BY38" s="3"/>
    </row>
    <row r="39" spans="1:77" ht="41.45" customHeight="1">
      <c r="A39" s="14" t="s">
        <v>249</v>
      </c>
      <c r="C39" s="15"/>
      <c r="D39" s="15" t="s">
        <v>64</v>
      </c>
      <c r="E39" s="95">
        <v>890.3150527525331</v>
      </c>
      <c r="F39" s="81">
        <v>96.19804875819682</v>
      </c>
      <c r="G39" s="114" t="s">
        <v>350</v>
      </c>
      <c r="H39" s="15"/>
      <c r="I39" s="16" t="s">
        <v>249</v>
      </c>
      <c r="J39" s="66"/>
      <c r="K39" s="66"/>
      <c r="L39" s="116" t="s">
        <v>842</v>
      </c>
      <c r="M39" s="96">
        <v>1268.0636171849414</v>
      </c>
      <c r="N39" s="97">
        <v>7108.2529296875</v>
      </c>
      <c r="O39" s="97">
        <v>7581.62744140625</v>
      </c>
      <c r="P39" s="77"/>
      <c r="Q39" s="98"/>
      <c r="R39" s="98"/>
      <c r="S39" s="99"/>
      <c r="T39" s="51">
        <v>2</v>
      </c>
      <c r="U39" s="51">
        <v>4</v>
      </c>
      <c r="V39" s="52">
        <v>302.4</v>
      </c>
      <c r="W39" s="52">
        <v>0.013158</v>
      </c>
      <c r="X39" s="52">
        <v>0.03431</v>
      </c>
      <c r="Y39" s="52">
        <v>1.781035</v>
      </c>
      <c r="Z39" s="52">
        <v>0.1</v>
      </c>
      <c r="AA39" s="52">
        <v>0</v>
      </c>
      <c r="AB39" s="82">
        <v>39</v>
      </c>
      <c r="AC39" s="82"/>
      <c r="AD39" s="100"/>
      <c r="AE39" s="85" t="s">
        <v>582</v>
      </c>
      <c r="AF39" s="85">
        <v>1115</v>
      </c>
      <c r="AG39" s="85">
        <v>16641</v>
      </c>
      <c r="AH39" s="85">
        <v>31944</v>
      </c>
      <c r="AI39" s="85">
        <v>33339</v>
      </c>
      <c r="AJ39" s="85"/>
      <c r="AK39" s="85" t="s">
        <v>629</v>
      </c>
      <c r="AL39" s="85" t="s">
        <v>658</v>
      </c>
      <c r="AM39" s="89" t="s">
        <v>686</v>
      </c>
      <c r="AN39" s="85"/>
      <c r="AO39" s="87">
        <v>40261.62596064815</v>
      </c>
      <c r="AP39" s="89" t="s">
        <v>727</v>
      </c>
      <c r="AQ39" s="85" t="b">
        <v>0</v>
      </c>
      <c r="AR39" s="85" t="b">
        <v>0</v>
      </c>
      <c r="AS39" s="85" t="b">
        <v>1</v>
      </c>
      <c r="AT39" s="85"/>
      <c r="AU39" s="85">
        <v>475</v>
      </c>
      <c r="AV39" s="89" t="s">
        <v>743</v>
      </c>
      <c r="AW39" s="85" t="b">
        <v>1</v>
      </c>
      <c r="AX39" s="85" t="s">
        <v>755</v>
      </c>
      <c r="AY39" s="89" t="s">
        <v>792</v>
      </c>
      <c r="AZ39" s="85" t="s">
        <v>66</v>
      </c>
      <c r="BA39" s="85" t="str">
        <f>REPLACE(INDEX(GroupVertices[Group],MATCH(Vertices[[#This Row],[Vertex]],GroupVertices[Vertex],0)),1,1,"")</f>
        <v>2</v>
      </c>
      <c r="BB39" s="51"/>
      <c r="BC39" s="51"/>
      <c r="BD39" s="51"/>
      <c r="BE39" s="51"/>
      <c r="BF39" s="51" t="s">
        <v>305</v>
      </c>
      <c r="BG39" s="51" t="s">
        <v>305</v>
      </c>
      <c r="BH39" s="131" t="s">
        <v>1158</v>
      </c>
      <c r="BI39" s="131" t="s">
        <v>1158</v>
      </c>
      <c r="BJ39" s="131" t="s">
        <v>1179</v>
      </c>
      <c r="BK39" s="131" t="s">
        <v>1179</v>
      </c>
      <c r="BL39" s="131">
        <v>1</v>
      </c>
      <c r="BM39" s="134">
        <v>1.492537313432836</v>
      </c>
      <c r="BN39" s="131">
        <v>1</v>
      </c>
      <c r="BO39" s="134">
        <v>1.492537313432836</v>
      </c>
      <c r="BP39" s="131">
        <v>0</v>
      </c>
      <c r="BQ39" s="134">
        <v>0</v>
      </c>
      <c r="BR39" s="131">
        <v>65</v>
      </c>
      <c r="BS39" s="134">
        <v>97.01492537313433</v>
      </c>
      <c r="BT39" s="131">
        <v>67</v>
      </c>
      <c r="BU39" s="2"/>
      <c r="BV39" s="3"/>
      <c r="BW39" s="3"/>
      <c r="BX39" s="3"/>
      <c r="BY39" s="3"/>
    </row>
    <row r="40" spans="1:77" ht="41.45" customHeight="1">
      <c r="A40" s="14" t="s">
        <v>248</v>
      </c>
      <c r="C40" s="15"/>
      <c r="D40" s="15" t="s">
        <v>64</v>
      </c>
      <c r="E40" s="95">
        <v>162.0437689334587</v>
      </c>
      <c r="F40" s="81">
        <v>99.99977151735325</v>
      </c>
      <c r="G40" s="114" t="s">
        <v>334</v>
      </c>
      <c r="H40" s="15"/>
      <c r="I40" s="16" t="s">
        <v>248</v>
      </c>
      <c r="J40" s="66"/>
      <c r="K40" s="66"/>
      <c r="L40" s="116" t="s">
        <v>843</v>
      </c>
      <c r="M40" s="96">
        <v>1.0761456500712103</v>
      </c>
      <c r="N40" s="97">
        <v>6691.17626953125</v>
      </c>
      <c r="O40" s="97">
        <v>9615.0380859375</v>
      </c>
      <c r="P40" s="77"/>
      <c r="Q40" s="98"/>
      <c r="R40" s="98"/>
      <c r="S40" s="99"/>
      <c r="T40" s="51">
        <v>0</v>
      </c>
      <c r="U40" s="51">
        <v>2</v>
      </c>
      <c r="V40" s="52">
        <v>0</v>
      </c>
      <c r="W40" s="52">
        <v>0.008772</v>
      </c>
      <c r="X40" s="52">
        <v>0.006564</v>
      </c>
      <c r="Y40" s="52">
        <v>0.699673</v>
      </c>
      <c r="Z40" s="52">
        <v>0.5</v>
      </c>
      <c r="AA40" s="52">
        <v>0</v>
      </c>
      <c r="AB40" s="82">
        <v>40</v>
      </c>
      <c r="AC40" s="82"/>
      <c r="AD40" s="100"/>
      <c r="AE40" s="85" t="s">
        <v>583</v>
      </c>
      <c r="AF40" s="85">
        <v>51</v>
      </c>
      <c r="AG40" s="85">
        <v>2</v>
      </c>
      <c r="AH40" s="85">
        <v>461</v>
      </c>
      <c r="AI40" s="85">
        <v>92</v>
      </c>
      <c r="AJ40" s="85"/>
      <c r="AK40" s="85" t="s">
        <v>630</v>
      </c>
      <c r="AL40" s="85" t="s">
        <v>659</v>
      </c>
      <c r="AM40" s="85"/>
      <c r="AN40" s="85"/>
      <c r="AO40" s="87">
        <v>43340.716631944444</v>
      </c>
      <c r="AP40" s="85"/>
      <c r="AQ40" s="85" t="b">
        <v>1</v>
      </c>
      <c r="AR40" s="85" t="b">
        <v>1</v>
      </c>
      <c r="AS40" s="85" t="b">
        <v>0</v>
      </c>
      <c r="AT40" s="85"/>
      <c r="AU40" s="85">
        <v>0</v>
      </c>
      <c r="AV40" s="85"/>
      <c r="AW40" s="85" t="b">
        <v>0</v>
      </c>
      <c r="AX40" s="85" t="s">
        <v>755</v>
      </c>
      <c r="AY40" s="89" t="s">
        <v>793</v>
      </c>
      <c r="AZ40" s="85" t="s">
        <v>66</v>
      </c>
      <c r="BA40" s="85" t="str">
        <f>REPLACE(INDEX(GroupVertices[Group],MATCH(Vertices[[#This Row],[Vertex]],GroupVertices[Vertex],0)),1,1,"")</f>
        <v>2</v>
      </c>
      <c r="BB40" s="51"/>
      <c r="BC40" s="51"/>
      <c r="BD40" s="51"/>
      <c r="BE40" s="51"/>
      <c r="BF40" s="51" t="s">
        <v>301</v>
      </c>
      <c r="BG40" s="51" t="s">
        <v>301</v>
      </c>
      <c r="BH40" s="131" t="s">
        <v>1157</v>
      </c>
      <c r="BI40" s="131" t="s">
        <v>1157</v>
      </c>
      <c r="BJ40" s="131" t="s">
        <v>1178</v>
      </c>
      <c r="BK40" s="131" t="s">
        <v>1178</v>
      </c>
      <c r="BL40" s="131">
        <v>0</v>
      </c>
      <c r="BM40" s="134">
        <v>0</v>
      </c>
      <c r="BN40" s="131">
        <v>0</v>
      </c>
      <c r="BO40" s="134">
        <v>0</v>
      </c>
      <c r="BP40" s="131">
        <v>0</v>
      </c>
      <c r="BQ40" s="134">
        <v>0</v>
      </c>
      <c r="BR40" s="131">
        <v>7</v>
      </c>
      <c r="BS40" s="134">
        <v>100</v>
      </c>
      <c r="BT40" s="131">
        <v>7</v>
      </c>
      <c r="BU40" s="2"/>
      <c r="BV40" s="3"/>
      <c r="BW40" s="3"/>
      <c r="BX40" s="3"/>
      <c r="BY40" s="3"/>
    </row>
    <row r="41" spans="1:77" ht="41.45" customHeight="1">
      <c r="A41" s="14" t="s">
        <v>253</v>
      </c>
      <c r="C41" s="15"/>
      <c r="D41" s="15" t="s">
        <v>64</v>
      </c>
      <c r="E41" s="95">
        <v>194.65162436017968</v>
      </c>
      <c r="F41" s="81">
        <v>99.82955194552974</v>
      </c>
      <c r="G41" s="114" t="s">
        <v>750</v>
      </c>
      <c r="H41" s="15"/>
      <c r="I41" s="16" t="s">
        <v>253</v>
      </c>
      <c r="J41" s="66"/>
      <c r="K41" s="66"/>
      <c r="L41" s="116" t="s">
        <v>844</v>
      </c>
      <c r="M41" s="96">
        <v>57.80465495312298</v>
      </c>
      <c r="N41" s="97">
        <v>7318.63330078125</v>
      </c>
      <c r="O41" s="97">
        <v>5822.83251953125</v>
      </c>
      <c r="P41" s="77"/>
      <c r="Q41" s="98"/>
      <c r="R41" s="98"/>
      <c r="S41" s="99"/>
      <c r="T41" s="51">
        <v>4</v>
      </c>
      <c r="U41" s="51">
        <v>2</v>
      </c>
      <c r="V41" s="52">
        <v>51.766667</v>
      </c>
      <c r="W41" s="52">
        <v>0.009615</v>
      </c>
      <c r="X41" s="52">
        <v>0.020461</v>
      </c>
      <c r="Y41" s="52">
        <v>1.58779</v>
      </c>
      <c r="Z41" s="52">
        <v>0.26666666666666666</v>
      </c>
      <c r="AA41" s="52">
        <v>0</v>
      </c>
      <c r="AB41" s="82">
        <v>41</v>
      </c>
      <c r="AC41" s="82"/>
      <c r="AD41" s="100"/>
      <c r="AE41" s="85" t="s">
        <v>584</v>
      </c>
      <c r="AF41" s="85">
        <v>51</v>
      </c>
      <c r="AG41" s="85">
        <v>747</v>
      </c>
      <c r="AH41" s="85">
        <v>9218</v>
      </c>
      <c r="AI41" s="85">
        <v>4892</v>
      </c>
      <c r="AJ41" s="85"/>
      <c r="AK41" s="85"/>
      <c r="AL41" s="85" t="s">
        <v>647</v>
      </c>
      <c r="AM41" s="89" t="s">
        <v>687</v>
      </c>
      <c r="AN41" s="85"/>
      <c r="AO41" s="87">
        <v>42184.75376157407</v>
      </c>
      <c r="AP41" s="89" t="s">
        <v>728</v>
      </c>
      <c r="AQ41" s="85" t="b">
        <v>1</v>
      </c>
      <c r="AR41" s="85" t="b">
        <v>0</v>
      </c>
      <c r="AS41" s="85" t="b">
        <v>1</v>
      </c>
      <c r="AT41" s="85"/>
      <c r="AU41" s="85">
        <v>10</v>
      </c>
      <c r="AV41" s="89" t="s">
        <v>736</v>
      </c>
      <c r="AW41" s="85" t="b">
        <v>0</v>
      </c>
      <c r="AX41" s="85" t="s">
        <v>755</v>
      </c>
      <c r="AY41" s="89" t="s">
        <v>794</v>
      </c>
      <c r="AZ41" s="85" t="s">
        <v>66</v>
      </c>
      <c r="BA41" s="85" t="str">
        <f>REPLACE(INDEX(GroupVertices[Group],MATCH(Vertices[[#This Row],[Vertex]],GroupVertices[Vertex],0)),1,1,"")</f>
        <v>2</v>
      </c>
      <c r="BB41" s="51"/>
      <c r="BC41" s="51"/>
      <c r="BD41" s="51"/>
      <c r="BE41" s="51"/>
      <c r="BF41" s="51" t="s">
        <v>309</v>
      </c>
      <c r="BG41" s="51" t="s">
        <v>309</v>
      </c>
      <c r="BH41" s="131" t="s">
        <v>1158</v>
      </c>
      <c r="BI41" s="131" t="s">
        <v>1158</v>
      </c>
      <c r="BJ41" s="131" t="s">
        <v>1179</v>
      </c>
      <c r="BK41" s="131" t="s">
        <v>1179</v>
      </c>
      <c r="BL41" s="131">
        <v>0</v>
      </c>
      <c r="BM41" s="134">
        <v>0</v>
      </c>
      <c r="BN41" s="131">
        <v>0</v>
      </c>
      <c r="BO41" s="134">
        <v>0</v>
      </c>
      <c r="BP41" s="131">
        <v>0</v>
      </c>
      <c r="BQ41" s="134">
        <v>0</v>
      </c>
      <c r="BR41" s="131">
        <v>33</v>
      </c>
      <c r="BS41" s="134">
        <v>100</v>
      </c>
      <c r="BT41" s="131">
        <v>33</v>
      </c>
      <c r="BU41" s="2"/>
      <c r="BV41" s="3"/>
      <c r="BW41" s="3"/>
      <c r="BX41" s="3"/>
      <c r="BY41" s="3"/>
    </row>
    <row r="42" spans="1:77" ht="41.45" customHeight="1">
      <c r="A42" s="14" t="s">
        <v>260</v>
      </c>
      <c r="C42" s="15"/>
      <c r="D42" s="15" t="s">
        <v>64</v>
      </c>
      <c r="E42" s="95">
        <v>559.2906090044918</v>
      </c>
      <c r="F42" s="81">
        <v>97.92606301551398</v>
      </c>
      <c r="G42" s="114" t="s">
        <v>751</v>
      </c>
      <c r="H42" s="15"/>
      <c r="I42" s="16" t="s">
        <v>260</v>
      </c>
      <c r="J42" s="66"/>
      <c r="K42" s="66"/>
      <c r="L42" s="116" t="s">
        <v>845</v>
      </c>
      <c r="M42" s="96">
        <v>692.174065696377</v>
      </c>
      <c r="N42" s="97">
        <v>6112.03564453125</v>
      </c>
      <c r="O42" s="97">
        <v>6131.7900390625</v>
      </c>
      <c r="P42" s="77"/>
      <c r="Q42" s="98"/>
      <c r="R42" s="98"/>
      <c r="S42" s="99"/>
      <c r="T42" s="51">
        <v>5</v>
      </c>
      <c r="U42" s="51">
        <v>0</v>
      </c>
      <c r="V42" s="52">
        <v>51.366667</v>
      </c>
      <c r="W42" s="52">
        <v>0.009524</v>
      </c>
      <c r="X42" s="52">
        <v>0.017974</v>
      </c>
      <c r="Y42" s="52">
        <v>1.352782</v>
      </c>
      <c r="Z42" s="52">
        <v>0.2</v>
      </c>
      <c r="AA42" s="52">
        <v>0</v>
      </c>
      <c r="AB42" s="82">
        <v>42</v>
      </c>
      <c r="AC42" s="82"/>
      <c r="AD42" s="100"/>
      <c r="AE42" s="85" t="s">
        <v>585</v>
      </c>
      <c r="AF42" s="85">
        <v>11</v>
      </c>
      <c r="AG42" s="85">
        <v>9078</v>
      </c>
      <c r="AH42" s="85">
        <v>715</v>
      </c>
      <c r="AI42" s="85">
        <v>356</v>
      </c>
      <c r="AJ42" s="85"/>
      <c r="AK42" s="85" t="s">
        <v>631</v>
      </c>
      <c r="AL42" s="85" t="s">
        <v>660</v>
      </c>
      <c r="AM42" s="89" t="s">
        <v>688</v>
      </c>
      <c r="AN42" s="85"/>
      <c r="AO42" s="87">
        <v>41754.9009375</v>
      </c>
      <c r="AP42" s="89" t="s">
        <v>729</v>
      </c>
      <c r="AQ42" s="85" t="b">
        <v>0</v>
      </c>
      <c r="AR42" s="85" t="b">
        <v>0</v>
      </c>
      <c r="AS42" s="85" t="b">
        <v>0</v>
      </c>
      <c r="AT42" s="85"/>
      <c r="AU42" s="85">
        <v>104</v>
      </c>
      <c r="AV42" s="89" t="s">
        <v>743</v>
      </c>
      <c r="AW42" s="85" t="b">
        <v>0</v>
      </c>
      <c r="AX42" s="85" t="s">
        <v>755</v>
      </c>
      <c r="AY42" s="89" t="s">
        <v>795</v>
      </c>
      <c r="AZ42" s="85" t="s">
        <v>65</v>
      </c>
      <c r="BA42" s="85" t="str">
        <f>REPLACE(INDEX(GroupVertices[Group],MATCH(Vertices[[#This Row],[Vertex]],GroupVertices[Vertex],0)),1,1,"")</f>
        <v>2</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41.45" customHeight="1">
      <c r="A43" s="14" t="s">
        <v>261</v>
      </c>
      <c r="C43" s="15"/>
      <c r="D43" s="15" t="s">
        <v>64</v>
      </c>
      <c r="E43" s="95">
        <v>1000</v>
      </c>
      <c r="F43" s="81">
        <v>70.17684556857907</v>
      </c>
      <c r="G43" s="114" t="s">
        <v>752</v>
      </c>
      <c r="H43" s="15"/>
      <c r="I43" s="16" t="s">
        <v>261</v>
      </c>
      <c r="J43" s="66"/>
      <c r="K43" s="66"/>
      <c r="L43" s="116" t="s">
        <v>846</v>
      </c>
      <c r="M43" s="96">
        <v>9940.063266844883</v>
      </c>
      <c r="N43" s="97">
        <v>7051.96533203125</v>
      </c>
      <c r="O43" s="97">
        <v>4939.4853515625</v>
      </c>
      <c r="P43" s="77"/>
      <c r="Q43" s="98"/>
      <c r="R43" s="98"/>
      <c r="S43" s="99"/>
      <c r="T43" s="51">
        <v>5</v>
      </c>
      <c r="U43" s="51">
        <v>0</v>
      </c>
      <c r="V43" s="52">
        <v>51.366667</v>
      </c>
      <c r="W43" s="52">
        <v>0.009524</v>
      </c>
      <c r="X43" s="52">
        <v>0.017974</v>
      </c>
      <c r="Y43" s="52">
        <v>1.352782</v>
      </c>
      <c r="Z43" s="52">
        <v>0.2</v>
      </c>
      <c r="AA43" s="52">
        <v>0</v>
      </c>
      <c r="AB43" s="82">
        <v>43</v>
      </c>
      <c r="AC43" s="82"/>
      <c r="AD43" s="100"/>
      <c r="AE43" s="85" t="s">
        <v>586</v>
      </c>
      <c r="AF43" s="85">
        <v>108</v>
      </c>
      <c r="AG43" s="85">
        <v>130528</v>
      </c>
      <c r="AH43" s="85">
        <v>12573</v>
      </c>
      <c r="AI43" s="85">
        <v>5551</v>
      </c>
      <c r="AJ43" s="85"/>
      <c r="AK43" s="85" t="s">
        <v>632</v>
      </c>
      <c r="AL43" s="85" t="s">
        <v>661</v>
      </c>
      <c r="AM43" s="89" t="s">
        <v>689</v>
      </c>
      <c r="AN43" s="85"/>
      <c r="AO43" s="87">
        <v>39919.70863425926</v>
      </c>
      <c r="AP43" s="89" t="s">
        <v>730</v>
      </c>
      <c r="AQ43" s="85" t="b">
        <v>0</v>
      </c>
      <c r="AR43" s="85" t="b">
        <v>0</v>
      </c>
      <c r="AS43" s="85" t="b">
        <v>1</v>
      </c>
      <c r="AT43" s="85"/>
      <c r="AU43" s="85">
        <v>998</v>
      </c>
      <c r="AV43" s="89" t="s">
        <v>736</v>
      </c>
      <c r="AW43" s="85" t="b">
        <v>1</v>
      </c>
      <c r="AX43" s="85" t="s">
        <v>755</v>
      </c>
      <c r="AY43" s="89" t="s">
        <v>796</v>
      </c>
      <c r="AZ43" s="85" t="s">
        <v>65</v>
      </c>
      <c r="BA43" s="85" t="str">
        <f>REPLACE(INDEX(GroupVertices[Group],MATCH(Vertices[[#This Row],[Vertex]],GroupVertices[Vertex],0)),1,1,"")</f>
        <v>2</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250</v>
      </c>
      <c r="C44" s="15"/>
      <c r="D44" s="15" t="s">
        <v>64</v>
      </c>
      <c r="E44" s="95">
        <v>164.88874960827326</v>
      </c>
      <c r="F44" s="81">
        <v>99.98492014531496</v>
      </c>
      <c r="G44" s="114" t="s">
        <v>351</v>
      </c>
      <c r="H44" s="15"/>
      <c r="I44" s="16" t="s">
        <v>250</v>
      </c>
      <c r="J44" s="66"/>
      <c r="K44" s="66"/>
      <c r="L44" s="116" t="s">
        <v>847</v>
      </c>
      <c r="M44" s="96">
        <v>6.025612904699888</v>
      </c>
      <c r="N44" s="97">
        <v>7658.42822265625</v>
      </c>
      <c r="O44" s="97">
        <v>2717.375244140625</v>
      </c>
      <c r="P44" s="77"/>
      <c r="Q44" s="98"/>
      <c r="R44" s="98"/>
      <c r="S44" s="99"/>
      <c r="T44" s="51">
        <v>1</v>
      </c>
      <c r="U44" s="51">
        <v>2</v>
      </c>
      <c r="V44" s="52">
        <v>31.2</v>
      </c>
      <c r="W44" s="52">
        <v>0.012195</v>
      </c>
      <c r="X44" s="52">
        <v>0.031222</v>
      </c>
      <c r="Y44" s="52">
        <v>1.051524</v>
      </c>
      <c r="Z44" s="52">
        <v>0.3333333333333333</v>
      </c>
      <c r="AA44" s="52">
        <v>0</v>
      </c>
      <c r="AB44" s="82">
        <v>44</v>
      </c>
      <c r="AC44" s="82"/>
      <c r="AD44" s="100"/>
      <c r="AE44" s="85" t="s">
        <v>587</v>
      </c>
      <c r="AF44" s="85">
        <v>22</v>
      </c>
      <c r="AG44" s="85">
        <v>67</v>
      </c>
      <c r="AH44" s="85">
        <v>415</v>
      </c>
      <c r="AI44" s="85">
        <v>53</v>
      </c>
      <c r="AJ44" s="85"/>
      <c r="AK44" s="85" t="s">
        <v>633</v>
      </c>
      <c r="AL44" s="85"/>
      <c r="AM44" s="85"/>
      <c r="AN44" s="85"/>
      <c r="AO44" s="87">
        <v>43447.29399305556</v>
      </c>
      <c r="AP44" s="85"/>
      <c r="AQ44" s="85" t="b">
        <v>1</v>
      </c>
      <c r="AR44" s="85" t="b">
        <v>0</v>
      </c>
      <c r="AS44" s="85" t="b">
        <v>0</v>
      </c>
      <c r="AT44" s="85"/>
      <c r="AU44" s="85">
        <v>3</v>
      </c>
      <c r="AV44" s="85"/>
      <c r="AW44" s="85" t="b">
        <v>0</v>
      </c>
      <c r="AX44" s="85" t="s">
        <v>755</v>
      </c>
      <c r="AY44" s="89" t="s">
        <v>797</v>
      </c>
      <c r="AZ44" s="85" t="s">
        <v>66</v>
      </c>
      <c r="BA44" s="85" t="str">
        <f>REPLACE(INDEX(GroupVertices[Group],MATCH(Vertices[[#This Row],[Vertex]],GroupVertices[Vertex],0)),1,1,"")</f>
        <v>4</v>
      </c>
      <c r="BB44" s="51" t="s">
        <v>288</v>
      </c>
      <c r="BC44" s="51" t="s">
        <v>288</v>
      </c>
      <c r="BD44" s="51" t="s">
        <v>296</v>
      </c>
      <c r="BE44" s="51" t="s">
        <v>296</v>
      </c>
      <c r="BF44" s="51" t="s">
        <v>307</v>
      </c>
      <c r="BG44" s="51" t="s">
        <v>307</v>
      </c>
      <c r="BH44" s="131" t="s">
        <v>1159</v>
      </c>
      <c r="BI44" s="131" t="s">
        <v>1159</v>
      </c>
      <c r="BJ44" s="131" t="s">
        <v>1180</v>
      </c>
      <c r="BK44" s="131" t="s">
        <v>1180</v>
      </c>
      <c r="BL44" s="131">
        <v>0</v>
      </c>
      <c r="BM44" s="134">
        <v>0</v>
      </c>
      <c r="BN44" s="131">
        <v>0</v>
      </c>
      <c r="BO44" s="134">
        <v>0</v>
      </c>
      <c r="BP44" s="131">
        <v>0</v>
      </c>
      <c r="BQ44" s="134">
        <v>0</v>
      </c>
      <c r="BR44" s="131">
        <v>19</v>
      </c>
      <c r="BS44" s="134">
        <v>100</v>
      </c>
      <c r="BT44" s="131">
        <v>19</v>
      </c>
      <c r="BU44" s="2"/>
      <c r="BV44" s="3"/>
      <c r="BW44" s="3"/>
      <c r="BX44" s="3"/>
      <c r="BY44" s="3"/>
    </row>
    <row r="45" spans="1:77" ht="41.45" customHeight="1">
      <c r="A45" s="14" t="s">
        <v>262</v>
      </c>
      <c r="C45" s="15"/>
      <c r="D45" s="15" t="s">
        <v>64</v>
      </c>
      <c r="E45" s="95">
        <v>1000</v>
      </c>
      <c r="F45" s="81">
        <v>70</v>
      </c>
      <c r="G45" s="114" t="s">
        <v>753</v>
      </c>
      <c r="H45" s="15"/>
      <c r="I45" s="16" t="s">
        <v>262</v>
      </c>
      <c r="J45" s="66"/>
      <c r="K45" s="66"/>
      <c r="L45" s="116" t="s">
        <v>848</v>
      </c>
      <c r="M45" s="96">
        <v>9999</v>
      </c>
      <c r="N45" s="97">
        <v>7658.42822265625</v>
      </c>
      <c r="O45" s="97">
        <v>1141.0623779296875</v>
      </c>
      <c r="P45" s="77"/>
      <c r="Q45" s="98"/>
      <c r="R45" s="98"/>
      <c r="S45" s="99"/>
      <c r="T45" s="51">
        <v>2</v>
      </c>
      <c r="U45" s="51">
        <v>0</v>
      </c>
      <c r="V45" s="52">
        <v>0</v>
      </c>
      <c r="W45" s="52">
        <v>0.008696</v>
      </c>
      <c r="X45" s="52">
        <v>0.011282</v>
      </c>
      <c r="Y45" s="52">
        <v>0.700366</v>
      </c>
      <c r="Z45" s="52">
        <v>0.5</v>
      </c>
      <c r="AA45" s="52">
        <v>0</v>
      </c>
      <c r="AB45" s="82">
        <v>45</v>
      </c>
      <c r="AC45" s="82"/>
      <c r="AD45" s="100"/>
      <c r="AE45" s="85" t="s">
        <v>588</v>
      </c>
      <c r="AF45" s="85">
        <v>500</v>
      </c>
      <c r="AG45" s="85">
        <v>131302</v>
      </c>
      <c r="AH45" s="85">
        <v>8022</v>
      </c>
      <c r="AI45" s="85">
        <v>1831</v>
      </c>
      <c r="AJ45" s="85"/>
      <c r="AK45" s="85" t="s">
        <v>634</v>
      </c>
      <c r="AL45" s="85" t="s">
        <v>647</v>
      </c>
      <c r="AM45" s="89" t="s">
        <v>690</v>
      </c>
      <c r="AN45" s="85"/>
      <c r="AO45" s="87">
        <v>40771.32792824074</v>
      </c>
      <c r="AP45" s="89" t="s">
        <v>731</v>
      </c>
      <c r="AQ45" s="85" t="b">
        <v>0</v>
      </c>
      <c r="AR45" s="85" t="b">
        <v>0</v>
      </c>
      <c r="AS45" s="85" t="b">
        <v>1</v>
      </c>
      <c r="AT45" s="85"/>
      <c r="AU45" s="85">
        <v>873</v>
      </c>
      <c r="AV45" s="89" t="s">
        <v>736</v>
      </c>
      <c r="AW45" s="85" t="b">
        <v>1</v>
      </c>
      <c r="AX45" s="85" t="s">
        <v>755</v>
      </c>
      <c r="AY45" s="89" t="s">
        <v>798</v>
      </c>
      <c r="AZ45" s="85" t="s">
        <v>65</v>
      </c>
      <c r="BA45" s="85" t="str">
        <f>REPLACE(INDEX(GroupVertices[Group],MATCH(Vertices[[#This Row],[Vertex]],GroupVertices[Vertex],0)),1,1,"")</f>
        <v>4</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251</v>
      </c>
      <c r="C46" s="15"/>
      <c r="D46" s="15" t="s">
        <v>64</v>
      </c>
      <c r="E46" s="95">
        <v>340.53347957797973</v>
      </c>
      <c r="F46" s="81">
        <v>99.06801928393539</v>
      </c>
      <c r="G46" s="114" t="s">
        <v>352</v>
      </c>
      <c r="H46" s="15"/>
      <c r="I46" s="16" t="s">
        <v>251</v>
      </c>
      <c r="J46" s="66"/>
      <c r="K46" s="66"/>
      <c r="L46" s="116" t="s">
        <v>849</v>
      </c>
      <c r="M46" s="96">
        <v>311.59810664046734</v>
      </c>
      <c r="N46" s="97">
        <v>8369.8583984375</v>
      </c>
      <c r="O46" s="97">
        <v>2717.375244140625</v>
      </c>
      <c r="P46" s="77"/>
      <c r="Q46" s="98"/>
      <c r="R46" s="98"/>
      <c r="S46" s="99"/>
      <c r="T46" s="51">
        <v>0</v>
      </c>
      <c r="U46" s="51">
        <v>6</v>
      </c>
      <c r="V46" s="52">
        <v>205.2</v>
      </c>
      <c r="W46" s="52">
        <v>0.012987</v>
      </c>
      <c r="X46" s="52">
        <v>0.039027</v>
      </c>
      <c r="Y46" s="52">
        <v>1.7819</v>
      </c>
      <c r="Z46" s="52">
        <v>0.13333333333333333</v>
      </c>
      <c r="AA46" s="52">
        <v>0</v>
      </c>
      <c r="AB46" s="82">
        <v>46</v>
      </c>
      <c r="AC46" s="82"/>
      <c r="AD46" s="100"/>
      <c r="AE46" s="85" t="s">
        <v>589</v>
      </c>
      <c r="AF46" s="85">
        <v>4578</v>
      </c>
      <c r="AG46" s="85">
        <v>4080</v>
      </c>
      <c r="AH46" s="85">
        <v>300637</v>
      </c>
      <c r="AI46" s="85">
        <v>371</v>
      </c>
      <c r="AJ46" s="85"/>
      <c r="AK46" s="85" t="s">
        <v>635</v>
      </c>
      <c r="AL46" s="85" t="s">
        <v>662</v>
      </c>
      <c r="AM46" s="89" t="s">
        <v>691</v>
      </c>
      <c r="AN46" s="85"/>
      <c r="AO46" s="87">
        <v>42902.36989583333</v>
      </c>
      <c r="AP46" s="89" t="s">
        <v>732</v>
      </c>
      <c r="AQ46" s="85" t="b">
        <v>0</v>
      </c>
      <c r="AR46" s="85" t="b">
        <v>0</v>
      </c>
      <c r="AS46" s="85" t="b">
        <v>0</v>
      </c>
      <c r="AT46" s="85"/>
      <c r="AU46" s="85">
        <v>83</v>
      </c>
      <c r="AV46" s="89" t="s">
        <v>736</v>
      </c>
      <c r="AW46" s="85" t="b">
        <v>0</v>
      </c>
      <c r="AX46" s="85" t="s">
        <v>755</v>
      </c>
      <c r="AY46" s="89" t="s">
        <v>799</v>
      </c>
      <c r="AZ46" s="85" t="s">
        <v>66</v>
      </c>
      <c r="BA46" s="85" t="str">
        <f>REPLACE(INDEX(GroupVertices[Group],MATCH(Vertices[[#This Row],[Vertex]],GroupVertices[Vertex],0)),1,1,"")</f>
        <v>4</v>
      </c>
      <c r="BB46" s="51"/>
      <c r="BC46" s="51"/>
      <c r="BD46" s="51"/>
      <c r="BE46" s="51"/>
      <c r="BF46" s="51" t="s">
        <v>308</v>
      </c>
      <c r="BG46" s="51" t="s">
        <v>308</v>
      </c>
      <c r="BH46" s="131" t="s">
        <v>1160</v>
      </c>
      <c r="BI46" s="131" t="s">
        <v>1166</v>
      </c>
      <c r="BJ46" s="131" t="s">
        <v>1181</v>
      </c>
      <c r="BK46" s="131" t="s">
        <v>1185</v>
      </c>
      <c r="BL46" s="131">
        <v>0</v>
      </c>
      <c r="BM46" s="134">
        <v>0</v>
      </c>
      <c r="BN46" s="131">
        <v>0</v>
      </c>
      <c r="BO46" s="134">
        <v>0</v>
      </c>
      <c r="BP46" s="131">
        <v>0</v>
      </c>
      <c r="BQ46" s="134">
        <v>0</v>
      </c>
      <c r="BR46" s="131">
        <v>52</v>
      </c>
      <c r="BS46" s="134">
        <v>100</v>
      </c>
      <c r="BT46" s="131">
        <v>52</v>
      </c>
      <c r="BU46" s="2"/>
      <c r="BV46" s="3"/>
      <c r="BW46" s="3"/>
      <c r="BX46" s="3"/>
      <c r="BY46" s="3"/>
    </row>
    <row r="47" spans="1:77" ht="41.45" customHeight="1">
      <c r="A47" s="14" t="s">
        <v>252</v>
      </c>
      <c r="C47" s="15"/>
      <c r="D47" s="15" t="s">
        <v>64</v>
      </c>
      <c r="E47" s="95">
        <v>315.67272537344616</v>
      </c>
      <c r="F47" s="81">
        <v>99.1977974272854</v>
      </c>
      <c r="G47" s="114" t="s">
        <v>353</v>
      </c>
      <c r="H47" s="15"/>
      <c r="I47" s="16" t="s">
        <v>252</v>
      </c>
      <c r="J47" s="66"/>
      <c r="K47" s="66"/>
      <c r="L47" s="116" t="s">
        <v>850</v>
      </c>
      <c r="M47" s="96">
        <v>268.3473774000198</v>
      </c>
      <c r="N47" s="97">
        <v>5684.94140625</v>
      </c>
      <c r="O47" s="97">
        <v>4430.3525390625</v>
      </c>
      <c r="P47" s="77"/>
      <c r="Q47" s="98"/>
      <c r="R47" s="98"/>
      <c r="S47" s="99"/>
      <c r="T47" s="51">
        <v>0</v>
      </c>
      <c r="U47" s="51">
        <v>3</v>
      </c>
      <c r="V47" s="52">
        <v>0.4</v>
      </c>
      <c r="W47" s="52">
        <v>0.007092</v>
      </c>
      <c r="X47" s="52">
        <v>0.009059</v>
      </c>
      <c r="Y47" s="52">
        <v>0.834881</v>
      </c>
      <c r="Z47" s="52">
        <v>0.3333333333333333</v>
      </c>
      <c r="AA47" s="52">
        <v>0</v>
      </c>
      <c r="AB47" s="82">
        <v>47</v>
      </c>
      <c r="AC47" s="82"/>
      <c r="AD47" s="100"/>
      <c r="AE47" s="85" t="s">
        <v>590</v>
      </c>
      <c r="AF47" s="85">
        <v>629</v>
      </c>
      <c r="AG47" s="85">
        <v>3512</v>
      </c>
      <c r="AH47" s="85">
        <v>88589</v>
      </c>
      <c r="AI47" s="85">
        <v>55864</v>
      </c>
      <c r="AJ47" s="85"/>
      <c r="AK47" s="85" t="s">
        <v>636</v>
      </c>
      <c r="AL47" s="85" t="s">
        <v>663</v>
      </c>
      <c r="AM47" s="85"/>
      <c r="AN47" s="85"/>
      <c r="AO47" s="87">
        <v>42333.425520833334</v>
      </c>
      <c r="AP47" s="89" t="s">
        <v>733</v>
      </c>
      <c r="AQ47" s="85" t="b">
        <v>1</v>
      </c>
      <c r="AR47" s="85" t="b">
        <v>0</v>
      </c>
      <c r="AS47" s="85" t="b">
        <v>0</v>
      </c>
      <c r="AT47" s="85"/>
      <c r="AU47" s="85">
        <v>144</v>
      </c>
      <c r="AV47" s="89" t="s">
        <v>736</v>
      </c>
      <c r="AW47" s="85" t="b">
        <v>0</v>
      </c>
      <c r="AX47" s="85" t="s">
        <v>755</v>
      </c>
      <c r="AY47" s="89" t="s">
        <v>800</v>
      </c>
      <c r="AZ47" s="85" t="s">
        <v>66</v>
      </c>
      <c r="BA47" s="85" t="str">
        <f>REPLACE(INDEX(GroupVertices[Group],MATCH(Vertices[[#This Row],[Vertex]],GroupVertices[Vertex],0)),1,1,"")</f>
        <v>2</v>
      </c>
      <c r="BB47" s="51"/>
      <c r="BC47" s="51"/>
      <c r="BD47" s="51"/>
      <c r="BE47" s="51"/>
      <c r="BF47" s="51"/>
      <c r="BG47" s="51"/>
      <c r="BH47" s="131" t="s">
        <v>1158</v>
      </c>
      <c r="BI47" s="131" t="s">
        <v>1158</v>
      </c>
      <c r="BJ47" s="131" t="s">
        <v>1179</v>
      </c>
      <c r="BK47" s="131" t="s">
        <v>1179</v>
      </c>
      <c r="BL47" s="131">
        <v>0</v>
      </c>
      <c r="BM47" s="134">
        <v>0</v>
      </c>
      <c r="BN47" s="131">
        <v>0</v>
      </c>
      <c r="BO47" s="134">
        <v>0</v>
      </c>
      <c r="BP47" s="131">
        <v>0</v>
      </c>
      <c r="BQ47" s="134">
        <v>0</v>
      </c>
      <c r="BR47" s="131">
        <v>33</v>
      </c>
      <c r="BS47" s="134">
        <v>100</v>
      </c>
      <c r="BT47" s="131">
        <v>33</v>
      </c>
      <c r="BU47" s="2"/>
      <c r="BV47" s="3"/>
      <c r="BW47" s="3"/>
      <c r="BX47" s="3"/>
      <c r="BY47" s="3"/>
    </row>
    <row r="48" spans="1:77" ht="41.45" customHeight="1">
      <c r="A48" s="14" t="s">
        <v>254</v>
      </c>
      <c r="C48" s="15"/>
      <c r="D48" s="15" t="s">
        <v>64</v>
      </c>
      <c r="E48" s="95">
        <v>165.28267000940144</v>
      </c>
      <c r="F48" s="81">
        <v>99.98286380149428</v>
      </c>
      <c r="G48" s="114" t="s">
        <v>334</v>
      </c>
      <c r="H48" s="15"/>
      <c r="I48" s="16" t="s">
        <v>254</v>
      </c>
      <c r="J48" s="66"/>
      <c r="K48" s="66"/>
      <c r="L48" s="116" t="s">
        <v>851</v>
      </c>
      <c r="M48" s="96">
        <v>6.710923755340782</v>
      </c>
      <c r="N48" s="97">
        <v>7667.294921875</v>
      </c>
      <c r="O48" s="97">
        <v>3858.437744140625</v>
      </c>
      <c r="P48" s="77"/>
      <c r="Q48" s="98"/>
      <c r="R48" s="98"/>
      <c r="S48" s="99"/>
      <c r="T48" s="51">
        <v>0</v>
      </c>
      <c r="U48" s="51">
        <v>3</v>
      </c>
      <c r="V48" s="52">
        <v>0.4</v>
      </c>
      <c r="W48" s="52">
        <v>0.007092</v>
      </c>
      <c r="X48" s="52">
        <v>0.009059</v>
      </c>
      <c r="Y48" s="52">
        <v>0.834881</v>
      </c>
      <c r="Z48" s="52">
        <v>0.3333333333333333</v>
      </c>
      <c r="AA48" s="52">
        <v>0</v>
      </c>
      <c r="AB48" s="82">
        <v>48</v>
      </c>
      <c r="AC48" s="82"/>
      <c r="AD48" s="100"/>
      <c r="AE48" s="85" t="s">
        <v>591</v>
      </c>
      <c r="AF48" s="85">
        <v>174</v>
      </c>
      <c r="AG48" s="85">
        <v>76</v>
      </c>
      <c r="AH48" s="85">
        <v>7059</v>
      </c>
      <c r="AI48" s="85">
        <v>16380</v>
      </c>
      <c r="AJ48" s="85"/>
      <c r="AK48" s="85"/>
      <c r="AL48" s="85"/>
      <c r="AM48" s="85"/>
      <c r="AN48" s="85"/>
      <c r="AO48" s="87">
        <v>41756.60863425926</v>
      </c>
      <c r="AP48" s="85"/>
      <c r="AQ48" s="85" t="b">
        <v>1</v>
      </c>
      <c r="AR48" s="85" t="b">
        <v>1</v>
      </c>
      <c r="AS48" s="85" t="b">
        <v>1</v>
      </c>
      <c r="AT48" s="85"/>
      <c r="AU48" s="85">
        <v>0</v>
      </c>
      <c r="AV48" s="89" t="s">
        <v>736</v>
      </c>
      <c r="AW48" s="85" t="b">
        <v>0</v>
      </c>
      <c r="AX48" s="85" t="s">
        <v>755</v>
      </c>
      <c r="AY48" s="89" t="s">
        <v>801</v>
      </c>
      <c r="AZ48" s="85" t="s">
        <v>66</v>
      </c>
      <c r="BA48" s="85" t="str">
        <f>REPLACE(INDEX(GroupVertices[Group],MATCH(Vertices[[#This Row],[Vertex]],GroupVertices[Vertex],0)),1,1,"")</f>
        <v>2</v>
      </c>
      <c r="BB48" s="51"/>
      <c r="BC48" s="51"/>
      <c r="BD48" s="51"/>
      <c r="BE48" s="51"/>
      <c r="BF48" s="51"/>
      <c r="BG48" s="51"/>
      <c r="BH48" s="131" t="s">
        <v>1158</v>
      </c>
      <c r="BI48" s="131" t="s">
        <v>1158</v>
      </c>
      <c r="BJ48" s="131" t="s">
        <v>1179</v>
      </c>
      <c r="BK48" s="131" t="s">
        <v>1179</v>
      </c>
      <c r="BL48" s="131">
        <v>0</v>
      </c>
      <c r="BM48" s="134">
        <v>0</v>
      </c>
      <c r="BN48" s="131">
        <v>0</v>
      </c>
      <c r="BO48" s="134">
        <v>0</v>
      </c>
      <c r="BP48" s="131">
        <v>0</v>
      </c>
      <c r="BQ48" s="134">
        <v>0</v>
      </c>
      <c r="BR48" s="131">
        <v>33</v>
      </c>
      <c r="BS48" s="134">
        <v>100</v>
      </c>
      <c r="BT48" s="131">
        <v>33</v>
      </c>
      <c r="BU48" s="2"/>
      <c r="BV48" s="3"/>
      <c r="BW48" s="3"/>
      <c r="BX48" s="3"/>
      <c r="BY48" s="3"/>
    </row>
    <row r="49" spans="1:77" ht="41.45" customHeight="1">
      <c r="A49" s="14" t="s">
        <v>255</v>
      </c>
      <c r="C49" s="15"/>
      <c r="D49" s="15" t="s">
        <v>64</v>
      </c>
      <c r="E49" s="95">
        <v>164.66990494097985</v>
      </c>
      <c r="F49" s="81">
        <v>99.98606255854868</v>
      </c>
      <c r="G49" s="114" t="s">
        <v>354</v>
      </c>
      <c r="H49" s="15"/>
      <c r="I49" s="16" t="s">
        <v>255</v>
      </c>
      <c r="J49" s="66"/>
      <c r="K49" s="66"/>
      <c r="L49" s="116" t="s">
        <v>852</v>
      </c>
      <c r="M49" s="96">
        <v>5.644884654343836</v>
      </c>
      <c r="N49" s="97">
        <v>9362.2861328125</v>
      </c>
      <c r="O49" s="97">
        <v>1141.0623779296875</v>
      </c>
      <c r="P49" s="77"/>
      <c r="Q49" s="98"/>
      <c r="R49" s="98"/>
      <c r="S49" s="99"/>
      <c r="T49" s="51">
        <v>0</v>
      </c>
      <c r="U49" s="51">
        <v>2</v>
      </c>
      <c r="V49" s="52">
        <v>78</v>
      </c>
      <c r="W49" s="52">
        <v>0.011364</v>
      </c>
      <c r="X49" s="52">
        <v>0.023755</v>
      </c>
      <c r="Y49" s="52">
        <v>0.98463</v>
      </c>
      <c r="Z49" s="52">
        <v>0</v>
      </c>
      <c r="AA49" s="52">
        <v>0</v>
      </c>
      <c r="AB49" s="82">
        <v>49</v>
      </c>
      <c r="AC49" s="82"/>
      <c r="AD49" s="100"/>
      <c r="AE49" s="85" t="s">
        <v>592</v>
      </c>
      <c r="AF49" s="85">
        <v>464</v>
      </c>
      <c r="AG49" s="85">
        <v>62</v>
      </c>
      <c r="AH49" s="85">
        <v>676</v>
      </c>
      <c r="AI49" s="85">
        <v>134</v>
      </c>
      <c r="AJ49" s="85"/>
      <c r="AK49" s="85" t="s">
        <v>637</v>
      </c>
      <c r="AL49" s="85"/>
      <c r="AM49" s="89" t="s">
        <v>692</v>
      </c>
      <c r="AN49" s="85"/>
      <c r="AO49" s="87">
        <v>43491.68923611111</v>
      </c>
      <c r="AP49" s="89" t="s">
        <v>734</v>
      </c>
      <c r="AQ49" s="85" t="b">
        <v>1</v>
      </c>
      <c r="AR49" s="85" t="b">
        <v>0</v>
      </c>
      <c r="AS49" s="85" t="b">
        <v>0</v>
      </c>
      <c r="AT49" s="85"/>
      <c r="AU49" s="85">
        <v>0</v>
      </c>
      <c r="AV49" s="85"/>
      <c r="AW49" s="85" t="b">
        <v>0</v>
      </c>
      <c r="AX49" s="85" t="s">
        <v>755</v>
      </c>
      <c r="AY49" s="89" t="s">
        <v>802</v>
      </c>
      <c r="AZ49" s="85" t="s">
        <v>66</v>
      </c>
      <c r="BA49" s="85" t="str">
        <f>REPLACE(INDEX(GroupVertices[Group],MATCH(Vertices[[#This Row],[Vertex]],GroupVertices[Vertex],0)),1,1,"")</f>
        <v>6</v>
      </c>
      <c r="BB49" s="51" t="s">
        <v>289</v>
      </c>
      <c r="BC49" s="51" t="s">
        <v>289</v>
      </c>
      <c r="BD49" s="51" t="s">
        <v>297</v>
      </c>
      <c r="BE49" s="51" t="s">
        <v>297</v>
      </c>
      <c r="BF49" s="51" t="s">
        <v>310</v>
      </c>
      <c r="BG49" s="51" t="s">
        <v>310</v>
      </c>
      <c r="BH49" s="131" t="s">
        <v>1161</v>
      </c>
      <c r="BI49" s="131" t="s">
        <v>1161</v>
      </c>
      <c r="BJ49" s="131" t="s">
        <v>1182</v>
      </c>
      <c r="BK49" s="131" t="s">
        <v>1182</v>
      </c>
      <c r="BL49" s="131">
        <v>0</v>
      </c>
      <c r="BM49" s="134">
        <v>0</v>
      </c>
      <c r="BN49" s="131">
        <v>0</v>
      </c>
      <c r="BO49" s="134">
        <v>0</v>
      </c>
      <c r="BP49" s="131">
        <v>0</v>
      </c>
      <c r="BQ49" s="134">
        <v>0</v>
      </c>
      <c r="BR49" s="131">
        <v>28</v>
      </c>
      <c r="BS49" s="134">
        <v>100</v>
      </c>
      <c r="BT49" s="131">
        <v>28</v>
      </c>
      <c r="BU49" s="2"/>
      <c r="BV49" s="3"/>
      <c r="BW49" s="3"/>
      <c r="BX49" s="3"/>
      <c r="BY49" s="3"/>
    </row>
    <row r="50" spans="1:77" ht="41.45" customHeight="1">
      <c r="A50" s="14" t="s">
        <v>263</v>
      </c>
      <c r="C50" s="15"/>
      <c r="D50" s="15" t="s">
        <v>64</v>
      </c>
      <c r="E50" s="95">
        <v>162.17507573383475</v>
      </c>
      <c r="F50" s="81">
        <v>99.99908606941302</v>
      </c>
      <c r="G50" s="114" t="s">
        <v>754</v>
      </c>
      <c r="H50" s="15"/>
      <c r="I50" s="16" t="s">
        <v>263</v>
      </c>
      <c r="J50" s="66"/>
      <c r="K50" s="66"/>
      <c r="L50" s="116" t="s">
        <v>853</v>
      </c>
      <c r="M50" s="96">
        <v>1.3045826002848417</v>
      </c>
      <c r="N50" s="97">
        <v>9362.2861328125</v>
      </c>
      <c r="O50" s="97">
        <v>2717.375244140625</v>
      </c>
      <c r="P50" s="77"/>
      <c r="Q50" s="98"/>
      <c r="R50" s="98"/>
      <c r="S50" s="99"/>
      <c r="T50" s="51">
        <v>1</v>
      </c>
      <c r="U50" s="51">
        <v>0</v>
      </c>
      <c r="V50" s="52">
        <v>0</v>
      </c>
      <c r="W50" s="52">
        <v>0.007874</v>
      </c>
      <c r="X50" s="52">
        <v>0.003815</v>
      </c>
      <c r="Y50" s="52">
        <v>0.568467</v>
      </c>
      <c r="Z50" s="52">
        <v>0</v>
      </c>
      <c r="AA50" s="52">
        <v>0</v>
      </c>
      <c r="AB50" s="82">
        <v>50</v>
      </c>
      <c r="AC50" s="82"/>
      <c r="AD50" s="100"/>
      <c r="AE50" s="85" t="s">
        <v>593</v>
      </c>
      <c r="AF50" s="85">
        <v>115</v>
      </c>
      <c r="AG50" s="85">
        <v>5</v>
      </c>
      <c r="AH50" s="85">
        <v>187</v>
      </c>
      <c r="AI50" s="85">
        <v>1</v>
      </c>
      <c r="AJ50" s="85"/>
      <c r="AK50" s="85" t="s">
        <v>638</v>
      </c>
      <c r="AL50" s="85"/>
      <c r="AM50" s="89" t="s">
        <v>692</v>
      </c>
      <c r="AN50" s="85"/>
      <c r="AO50" s="87">
        <v>43538.485138888886</v>
      </c>
      <c r="AP50" s="85"/>
      <c r="AQ50" s="85" t="b">
        <v>1</v>
      </c>
      <c r="AR50" s="85" t="b">
        <v>0</v>
      </c>
      <c r="AS50" s="85" t="b">
        <v>0</v>
      </c>
      <c r="AT50" s="85"/>
      <c r="AU50" s="85">
        <v>0</v>
      </c>
      <c r="AV50" s="85"/>
      <c r="AW50" s="85" t="b">
        <v>0</v>
      </c>
      <c r="AX50" s="85" t="s">
        <v>755</v>
      </c>
      <c r="AY50" s="89" t="s">
        <v>803</v>
      </c>
      <c r="AZ50" s="85" t="s">
        <v>65</v>
      </c>
      <c r="BA50" s="85" t="str">
        <f>REPLACE(INDEX(GroupVertices[Group],MATCH(Vertices[[#This Row],[Vertex]],GroupVertices[Vertex],0)),1,1,"")</f>
        <v>6</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257</v>
      </c>
      <c r="C51" s="15"/>
      <c r="D51" s="15" t="s">
        <v>64</v>
      </c>
      <c r="E51" s="95">
        <v>162</v>
      </c>
      <c r="F51" s="81">
        <v>100</v>
      </c>
      <c r="G51" s="114" t="s">
        <v>355</v>
      </c>
      <c r="H51" s="15"/>
      <c r="I51" s="16" t="s">
        <v>257</v>
      </c>
      <c r="J51" s="66"/>
      <c r="K51" s="66"/>
      <c r="L51" s="116" t="s">
        <v>854</v>
      </c>
      <c r="M51" s="96">
        <v>1</v>
      </c>
      <c r="N51" s="97">
        <v>3576.45751953125</v>
      </c>
      <c r="O51" s="97">
        <v>7318.48095703125</v>
      </c>
      <c r="P51" s="77"/>
      <c r="Q51" s="98"/>
      <c r="R51" s="98"/>
      <c r="S51" s="99"/>
      <c r="T51" s="51">
        <v>0</v>
      </c>
      <c r="U51" s="51">
        <v>1</v>
      </c>
      <c r="V51" s="52">
        <v>0</v>
      </c>
      <c r="W51" s="52">
        <v>0.011111</v>
      </c>
      <c r="X51" s="52">
        <v>0.023142</v>
      </c>
      <c r="Y51" s="52">
        <v>0.501433</v>
      </c>
      <c r="Z51" s="52">
        <v>0</v>
      </c>
      <c r="AA51" s="52">
        <v>0</v>
      </c>
      <c r="AB51" s="82">
        <v>51</v>
      </c>
      <c r="AC51" s="82"/>
      <c r="AD51" s="100"/>
      <c r="AE51" s="85" t="s">
        <v>594</v>
      </c>
      <c r="AF51" s="85">
        <v>8</v>
      </c>
      <c r="AG51" s="85">
        <v>1</v>
      </c>
      <c r="AH51" s="85">
        <v>62</v>
      </c>
      <c r="AI51" s="85">
        <v>34</v>
      </c>
      <c r="AJ51" s="85"/>
      <c r="AK51" s="85"/>
      <c r="AL51" s="85" t="s">
        <v>664</v>
      </c>
      <c r="AM51" s="85"/>
      <c r="AN51" s="85"/>
      <c r="AO51" s="87">
        <v>43326.43996527778</v>
      </c>
      <c r="AP51" s="85"/>
      <c r="AQ51" s="85" t="b">
        <v>1</v>
      </c>
      <c r="AR51" s="85" t="b">
        <v>0</v>
      </c>
      <c r="AS51" s="85" t="b">
        <v>0</v>
      </c>
      <c r="AT51" s="85"/>
      <c r="AU51" s="85">
        <v>0</v>
      </c>
      <c r="AV51" s="85"/>
      <c r="AW51" s="85" t="b">
        <v>0</v>
      </c>
      <c r="AX51" s="85" t="s">
        <v>755</v>
      </c>
      <c r="AY51" s="89" t="s">
        <v>804</v>
      </c>
      <c r="AZ51" s="85" t="s">
        <v>66</v>
      </c>
      <c r="BA51" s="85" t="str">
        <f>REPLACE(INDEX(GroupVertices[Group],MATCH(Vertices[[#This Row],[Vertex]],GroupVertices[Vertex],0)),1,1,"")</f>
        <v>1</v>
      </c>
      <c r="BB51" s="51"/>
      <c r="BC51" s="51"/>
      <c r="BD51" s="51"/>
      <c r="BE51" s="51"/>
      <c r="BF51" s="51" t="s">
        <v>305</v>
      </c>
      <c r="BG51" s="51" t="s">
        <v>305</v>
      </c>
      <c r="BH51" s="131" t="s">
        <v>1150</v>
      </c>
      <c r="BI51" s="131" t="s">
        <v>1150</v>
      </c>
      <c r="BJ51" s="131" t="s">
        <v>1171</v>
      </c>
      <c r="BK51" s="131" t="s">
        <v>1171</v>
      </c>
      <c r="BL51" s="131">
        <v>1</v>
      </c>
      <c r="BM51" s="134">
        <v>2.7777777777777777</v>
      </c>
      <c r="BN51" s="131">
        <v>1</v>
      </c>
      <c r="BO51" s="134">
        <v>2.7777777777777777</v>
      </c>
      <c r="BP51" s="131">
        <v>0</v>
      </c>
      <c r="BQ51" s="134">
        <v>0</v>
      </c>
      <c r="BR51" s="131">
        <v>34</v>
      </c>
      <c r="BS51" s="134">
        <v>94.44444444444444</v>
      </c>
      <c r="BT51" s="131">
        <v>36</v>
      </c>
      <c r="BU51" s="2"/>
      <c r="BV51" s="3"/>
      <c r="BW51" s="3"/>
      <c r="BX51" s="3"/>
      <c r="BY51" s="3"/>
    </row>
    <row r="52" spans="1:77" ht="41.45" customHeight="1">
      <c r="A52" s="101" t="s">
        <v>258</v>
      </c>
      <c r="C52" s="102"/>
      <c r="D52" s="102" t="s">
        <v>64</v>
      </c>
      <c r="E52" s="103">
        <v>1000</v>
      </c>
      <c r="F52" s="104">
        <v>95.62547124545891</v>
      </c>
      <c r="G52" s="115" t="s">
        <v>356</v>
      </c>
      <c r="H52" s="102"/>
      <c r="I52" s="105" t="s">
        <v>258</v>
      </c>
      <c r="J52" s="106"/>
      <c r="K52" s="106"/>
      <c r="L52" s="117" t="s">
        <v>855</v>
      </c>
      <c r="M52" s="107">
        <v>1458.8846162633947</v>
      </c>
      <c r="N52" s="108">
        <v>9389.8994140625</v>
      </c>
      <c r="O52" s="108">
        <v>4823.046875</v>
      </c>
      <c r="P52" s="109"/>
      <c r="Q52" s="110"/>
      <c r="R52" s="110"/>
      <c r="S52" s="111"/>
      <c r="T52" s="51">
        <v>1</v>
      </c>
      <c r="U52" s="51">
        <v>1</v>
      </c>
      <c r="V52" s="52">
        <v>0</v>
      </c>
      <c r="W52" s="52">
        <v>0</v>
      </c>
      <c r="X52" s="52">
        <v>0</v>
      </c>
      <c r="Y52" s="52">
        <v>0.999989</v>
      </c>
      <c r="Z52" s="52">
        <v>0</v>
      </c>
      <c r="AA52" s="52" t="s">
        <v>910</v>
      </c>
      <c r="AB52" s="112">
        <v>52</v>
      </c>
      <c r="AC52" s="112"/>
      <c r="AD52" s="113"/>
      <c r="AE52" s="85" t="s">
        <v>595</v>
      </c>
      <c r="AF52" s="85">
        <v>108</v>
      </c>
      <c r="AG52" s="85">
        <v>19147</v>
      </c>
      <c r="AH52" s="85">
        <v>54949</v>
      </c>
      <c r="AI52" s="85">
        <v>74</v>
      </c>
      <c r="AJ52" s="85"/>
      <c r="AK52" s="85" t="s">
        <v>639</v>
      </c>
      <c r="AL52" s="85"/>
      <c r="AM52" s="85"/>
      <c r="AN52" s="85"/>
      <c r="AO52" s="87">
        <v>40929.68293981482</v>
      </c>
      <c r="AP52" s="89" t="s">
        <v>735</v>
      </c>
      <c r="AQ52" s="85" t="b">
        <v>0</v>
      </c>
      <c r="AR52" s="85" t="b">
        <v>0</v>
      </c>
      <c r="AS52" s="85" t="b">
        <v>0</v>
      </c>
      <c r="AT52" s="85"/>
      <c r="AU52" s="85">
        <v>279</v>
      </c>
      <c r="AV52" s="89" t="s">
        <v>743</v>
      </c>
      <c r="AW52" s="85" t="b">
        <v>1</v>
      </c>
      <c r="AX52" s="85" t="s">
        <v>755</v>
      </c>
      <c r="AY52" s="89" t="s">
        <v>805</v>
      </c>
      <c r="AZ52" s="85" t="s">
        <v>66</v>
      </c>
      <c r="BA52" s="85" t="str">
        <f>REPLACE(INDEX(GroupVertices[Group],MATCH(Vertices[[#This Row],[Vertex]],GroupVertices[Vertex],0)),1,1,"")</f>
        <v>3</v>
      </c>
      <c r="BB52" s="51" t="s">
        <v>292</v>
      </c>
      <c r="BC52" s="51" t="s">
        <v>292</v>
      </c>
      <c r="BD52" s="51" t="s">
        <v>299</v>
      </c>
      <c r="BE52" s="51" t="s">
        <v>299</v>
      </c>
      <c r="BF52" s="51" t="s">
        <v>312</v>
      </c>
      <c r="BG52" s="51" t="s">
        <v>312</v>
      </c>
      <c r="BH52" s="131" t="s">
        <v>1162</v>
      </c>
      <c r="BI52" s="131" t="s">
        <v>1162</v>
      </c>
      <c r="BJ52" s="131" t="s">
        <v>1183</v>
      </c>
      <c r="BK52" s="131" t="s">
        <v>1183</v>
      </c>
      <c r="BL52" s="131">
        <v>2</v>
      </c>
      <c r="BM52" s="134">
        <v>5.2631578947368425</v>
      </c>
      <c r="BN52" s="131">
        <v>0</v>
      </c>
      <c r="BO52" s="134">
        <v>0</v>
      </c>
      <c r="BP52" s="131">
        <v>0</v>
      </c>
      <c r="BQ52" s="134">
        <v>0</v>
      </c>
      <c r="BR52" s="131">
        <v>36</v>
      </c>
      <c r="BS52" s="134">
        <v>94.73684210526316</v>
      </c>
      <c r="BT52" s="131">
        <v>38</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AL6" r:id="rId1" display="https://soundcloud.com/user-513865372"/>
    <hyperlink ref="AM3" r:id="rId2" display="https://t.co/siVBkUDXP4"/>
    <hyperlink ref="AM4" r:id="rId3" display="https://t.co/J20yYalwow"/>
    <hyperlink ref="AM5" r:id="rId4" display="http://t.co/AJb6ek2kca"/>
    <hyperlink ref="AM6" r:id="rId5" display="https://t.co/3ZhzwqBY16"/>
    <hyperlink ref="AM9" r:id="rId6" display="https://t.co/MkR5AfrO6N"/>
    <hyperlink ref="AM11" r:id="rId7" display="https://t.co/QC01ebjQij"/>
    <hyperlink ref="AM12" r:id="rId8" display="https://t.co/EmV7NZRfTm"/>
    <hyperlink ref="AM14" r:id="rId9" display="https://t.co/Hdn9h356T3"/>
    <hyperlink ref="AM15" r:id="rId10" display="https://t.co/zKsULCQbWH"/>
    <hyperlink ref="AM16" r:id="rId11" display="https://t.co/azNTIsAV6t"/>
    <hyperlink ref="AM20" r:id="rId12" display="https://t.co/8LytAJ9YN7"/>
    <hyperlink ref="AM24" r:id="rId13" display="http://t.co/0kk9LHgABB"/>
    <hyperlink ref="AM26" r:id="rId14" display="http://t.co/xW8KY2BgRR"/>
    <hyperlink ref="AM27" r:id="rId15" display="http://t.co/u8eecQkzHL"/>
    <hyperlink ref="AM28" r:id="rId16" display="https://t.co/fFnZsZYEpg"/>
    <hyperlink ref="AM30" r:id="rId17" display="https://t.co/3a19KGZI5Q"/>
    <hyperlink ref="AM31" r:id="rId18" display="http://t.co/8DEnjQwG03"/>
    <hyperlink ref="AM33" r:id="rId19" display="https://t.co/hfOIix115q"/>
    <hyperlink ref="AM34" r:id="rId20" display="https://t.co/OFzAzsC1wa"/>
    <hyperlink ref="AM35" r:id="rId21" display="https://t.co/VWF56wY7L3"/>
    <hyperlink ref="AM38" r:id="rId22" display="https://t.co/kPkcv1Ceq8"/>
    <hyperlink ref="AM39" r:id="rId23" display="https://t.co/JcQ75qRKAt"/>
    <hyperlink ref="AM41" r:id="rId24" display="https://t.co/j83E8tthhH"/>
    <hyperlink ref="AM42" r:id="rId25" display="https://t.co/qoZ1moehxS"/>
    <hyperlink ref="AM43" r:id="rId26" display="https://t.co/a1VohEwdPz"/>
    <hyperlink ref="AM45" r:id="rId27" display="https://t.co/w3pk3kvU7k"/>
    <hyperlink ref="AM46" r:id="rId28" display="https://t.co/Rr1hwGje0G"/>
    <hyperlink ref="AM49" r:id="rId29" display="https://t.co/r1Ww9olFlq"/>
    <hyperlink ref="AM50" r:id="rId30" display="https://t.co/r1Ww9olFlq"/>
    <hyperlink ref="AP3" r:id="rId31" display="https://pbs.twimg.com/profile_banners/2452794397/1568372388"/>
    <hyperlink ref="AP4" r:id="rId32" display="https://pbs.twimg.com/profile_banners/1096035827505905664/1560759388"/>
    <hyperlink ref="AP5" r:id="rId33" display="https://pbs.twimg.com/profile_banners/2811966313/1477994964"/>
    <hyperlink ref="AP6" r:id="rId34" display="https://pbs.twimg.com/profile_banners/964350168824008704/1518754855"/>
    <hyperlink ref="AP7" r:id="rId35" display="https://pbs.twimg.com/profile_banners/124168856/1533910808"/>
    <hyperlink ref="AP8" r:id="rId36" display="https://pbs.twimg.com/profile_banners/3267781652/1556770779"/>
    <hyperlink ref="AP9" r:id="rId37" display="https://pbs.twimg.com/profile_banners/1136681427993530368/1568212243"/>
    <hyperlink ref="AP10" r:id="rId38" display="https://pbs.twimg.com/profile_banners/124095731/1515358167"/>
    <hyperlink ref="AP11" r:id="rId39" display="https://pbs.twimg.com/profile_banners/532178115/1552488962"/>
    <hyperlink ref="AP12" r:id="rId40" display="https://pbs.twimg.com/profile_banners/1134125571959533568/1573028785"/>
    <hyperlink ref="AP14" r:id="rId41" display="https://pbs.twimg.com/profile_banners/88671988/1557047568"/>
    <hyperlink ref="AP15" r:id="rId42" display="https://pbs.twimg.com/profile_banners/18995813/1542710617"/>
    <hyperlink ref="AP16" r:id="rId43" display="https://pbs.twimg.com/profile_banners/122783146/1535930781"/>
    <hyperlink ref="AP17" r:id="rId44" display="https://pbs.twimg.com/profile_banners/2153989329/1447666228"/>
    <hyperlink ref="AP18" r:id="rId45" display="https://pbs.twimg.com/profile_banners/906894666326474752/1573492280"/>
    <hyperlink ref="AP19" r:id="rId46" display="https://pbs.twimg.com/profile_banners/46121133/1573257881"/>
    <hyperlink ref="AP20" r:id="rId47" display="https://pbs.twimg.com/profile_banners/973943089202106369/1545566642"/>
    <hyperlink ref="AP22" r:id="rId48" display="https://pbs.twimg.com/profile_banners/144310082/1552750171"/>
    <hyperlink ref="AP23" r:id="rId49" display="https://pbs.twimg.com/profile_banners/2175975526/1487527833"/>
    <hyperlink ref="AP24" r:id="rId50" display="https://pbs.twimg.com/profile_banners/90738770/1447652863"/>
    <hyperlink ref="AP25" r:id="rId51" display="https://pbs.twimg.com/profile_banners/1091859444814831622/1572809757"/>
    <hyperlink ref="AP26" r:id="rId52" display="https://pbs.twimg.com/profile_banners/1617166627/1573239752"/>
    <hyperlink ref="AP27" r:id="rId53" display="https://pbs.twimg.com/profile_banners/2829944230/1495923717"/>
    <hyperlink ref="AP28" r:id="rId54" display="https://pbs.twimg.com/profile_banners/723432616964165632/1518534735"/>
    <hyperlink ref="AP29" r:id="rId55" display="https://pbs.twimg.com/profile_banners/262554664/1564991202"/>
    <hyperlink ref="AP30" r:id="rId56" display="https://pbs.twimg.com/profile_banners/283930673/1569773678"/>
    <hyperlink ref="AP31" r:id="rId57" display="https://pbs.twimg.com/profile_banners/160948835/1531187647"/>
    <hyperlink ref="AP32" r:id="rId58" display="https://pbs.twimg.com/profile_banners/2867350960/1528550786"/>
    <hyperlink ref="AP33" r:id="rId59" display="https://pbs.twimg.com/profile_banners/4858918377/1497578035"/>
    <hyperlink ref="AP34" r:id="rId60" display="https://pbs.twimg.com/profile_banners/1095965870688559104/1560758071"/>
    <hyperlink ref="AP35" r:id="rId61" display="https://pbs.twimg.com/profile_banners/2382572334/1566993642"/>
    <hyperlink ref="AP36" r:id="rId62" display="https://pbs.twimg.com/profile_banners/1710370586/1539553263"/>
    <hyperlink ref="AP37" r:id="rId63" display="https://pbs.twimg.com/profile_banners/4912975348/1465501072"/>
    <hyperlink ref="AP38" r:id="rId64" display="https://pbs.twimg.com/profile_banners/791839644/1493446245"/>
    <hyperlink ref="AP39" r:id="rId65" display="https://pbs.twimg.com/profile_banners/126006578/1571516545"/>
    <hyperlink ref="AP41" r:id="rId66" display="https://pbs.twimg.com/profile_banners/3350956605/1562185954"/>
    <hyperlink ref="AP42" r:id="rId67" display="https://pbs.twimg.com/profile_banners/2463724933/1494950851"/>
    <hyperlink ref="AP43" r:id="rId68" display="https://pbs.twimg.com/profile_banners/31981324/1572359618"/>
    <hyperlink ref="AP45" r:id="rId69" display="https://pbs.twimg.com/profile_banners/356042797/1572884494"/>
    <hyperlink ref="AP46" r:id="rId70" display="https://pbs.twimg.com/profile_banners/875637231112683522/1497608954"/>
    <hyperlink ref="AP47" r:id="rId71" display="https://pbs.twimg.com/profile_banners/4273404076/1572798650"/>
    <hyperlink ref="AP49" r:id="rId72" display="https://pbs.twimg.com/profile_banners/1089199408602845190/1550560719"/>
    <hyperlink ref="AP52" r:id="rId73" display="https://pbs.twimg.com/profile_banners/470299753/1573558354"/>
    <hyperlink ref="AV3" r:id="rId74" display="http://abs.twimg.com/images/themes/theme1/bg.png"/>
    <hyperlink ref="AV5" r:id="rId75" display="http://abs.twimg.com/images/themes/theme1/bg.png"/>
    <hyperlink ref="AV6" r:id="rId76" display="http://abs.twimg.com/images/themes/theme1/bg.png"/>
    <hyperlink ref="AV7" r:id="rId77" display="http://abs.twimg.com/images/themes/theme19/bg.gif"/>
    <hyperlink ref="AV8" r:id="rId78" display="http://abs.twimg.com/images/themes/theme1/bg.png"/>
    <hyperlink ref="AV10" r:id="rId79" display="http://abs.twimg.com/images/themes/theme4/bg.gif"/>
    <hyperlink ref="AV11" r:id="rId80" display="http://abs.twimg.com/images/themes/theme1/bg.png"/>
    <hyperlink ref="AV12" r:id="rId81" display="http://abs.twimg.com/images/themes/theme1/bg.png"/>
    <hyperlink ref="AV13" r:id="rId82" display="http://abs.twimg.com/images/themes/theme1/bg.png"/>
    <hyperlink ref="AV14" r:id="rId83" display="http://abs.twimg.com/images/themes/theme1/bg.png"/>
    <hyperlink ref="AV15" r:id="rId84" display="http://abs.twimg.com/images/themes/theme2/bg.gif"/>
    <hyperlink ref="AV16" r:id="rId85" display="http://abs.twimg.com/images/themes/theme1/bg.png"/>
    <hyperlink ref="AV17" r:id="rId86" display="http://abs.twimg.com/images/themes/theme1/bg.png"/>
    <hyperlink ref="AV19" r:id="rId87" display="http://abs.twimg.com/images/themes/theme12/bg.gif"/>
    <hyperlink ref="AV21" r:id="rId88" display="http://abs.twimg.com/images/themes/theme1/bg.png"/>
    <hyperlink ref="AV22" r:id="rId89" display="http://abs.twimg.com/images/themes/theme1/bg.png"/>
    <hyperlink ref="AV23" r:id="rId90" display="http://abs.twimg.com/images/themes/theme1/bg.png"/>
    <hyperlink ref="AV24" r:id="rId91" display="http://abs.twimg.com/images/themes/theme16/bg.gif"/>
    <hyperlink ref="AV26" r:id="rId92" display="http://abs.twimg.com/images/themes/theme1/bg.png"/>
    <hyperlink ref="AV27" r:id="rId93" display="http://abs.twimg.com/images/themes/theme1/bg.png"/>
    <hyperlink ref="AV28" r:id="rId94" display="http://abs.twimg.com/images/themes/theme1/bg.png"/>
    <hyperlink ref="AV29" r:id="rId95" display="http://abs.twimg.com/images/themes/theme15/bg.png"/>
    <hyperlink ref="AV30" r:id="rId96" display="http://abs.twimg.com/images/themes/theme14/bg.gif"/>
    <hyperlink ref="AV31" r:id="rId97" display="http://abs.twimg.com/images/themes/theme1/bg.png"/>
    <hyperlink ref="AV32" r:id="rId98" display="http://abs.twimg.com/images/themes/theme1/bg.png"/>
    <hyperlink ref="AV34" r:id="rId99" display="http://abs.twimg.com/images/themes/theme1/bg.png"/>
    <hyperlink ref="AV35" r:id="rId100" display="http://abs.twimg.com/images/themes/theme1/bg.png"/>
    <hyperlink ref="AV36" r:id="rId101" display="http://abs.twimg.com/images/themes/theme1/bg.png"/>
    <hyperlink ref="AV37" r:id="rId102" display="http://abs.twimg.com/images/themes/theme1/bg.png"/>
    <hyperlink ref="AV38" r:id="rId103" display="http://abs.twimg.com/images/themes/theme16/bg.gif"/>
    <hyperlink ref="AV39" r:id="rId104" display="http://abs.twimg.com/images/themes/theme14/bg.gif"/>
    <hyperlink ref="AV41" r:id="rId105" display="http://abs.twimg.com/images/themes/theme1/bg.png"/>
    <hyperlink ref="AV42" r:id="rId106" display="http://abs.twimg.com/images/themes/theme14/bg.gif"/>
    <hyperlink ref="AV43" r:id="rId107" display="http://abs.twimg.com/images/themes/theme1/bg.png"/>
    <hyperlink ref="AV45" r:id="rId108" display="http://abs.twimg.com/images/themes/theme1/bg.png"/>
    <hyperlink ref="AV46" r:id="rId109" display="http://abs.twimg.com/images/themes/theme1/bg.png"/>
    <hyperlink ref="AV47" r:id="rId110" display="http://abs.twimg.com/images/themes/theme1/bg.png"/>
    <hyperlink ref="AV48" r:id="rId111" display="http://abs.twimg.com/images/themes/theme1/bg.png"/>
    <hyperlink ref="AV52" r:id="rId112" display="http://abs.twimg.com/images/themes/theme14/bg.gif"/>
    <hyperlink ref="G3" r:id="rId113" display="http://pbs.twimg.com/profile_images/1172464885843845120/Ais6UqgV_normal.jpg"/>
    <hyperlink ref="G4" r:id="rId114" display="http://pbs.twimg.com/profile_images/1140533491534352384/3Gu8u6Wr_normal.png"/>
    <hyperlink ref="G5" r:id="rId115" display="http://pbs.twimg.com/profile_images/511620866958848001/D0S5gp2s_normal.png"/>
    <hyperlink ref="G6" r:id="rId116" display="http://pbs.twimg.com/profile_images/1059187155623337984/pf5QwAoI_normal.jpg"/>
    <hyperlink ref="G7" r:id="rId117" display="http://pbs.twimg.com/profile_images/912576461495615488/7wtJJSRL_normal.jpg"/>
    <hyperlink ref="G8" r:id="rId118" display="http://pbs.twimg.com/profile_images/1190199495230918657/R3Nx_3JC_normal.jpg"/>
    <hyperlink ref="G9" r:id="rId119" display="http://pbs.twimg.com/profile_images/1173885486248710144/qQ47waGf_normal.jpg"/>
    <hyperlink ref="G10" r:id="rId120" display="http://pbs.twimg.com/profile_images/1384391317/180779_1768176214982_1556492857_31761246_7636515_n_normal.jpg"/>
    <hyperlink ref="G11" r:id="rId121" display="http://pbs.twimg.com/profile_images/1105841247544061953/iLXHzKes_normal.png"/>
    <hyperlink ref="G12" r:id="rId122" display="http://pbs.twimg.com/profile_images/1191997297254514690/effqK8xk_normal.png"/>
    <hyperlink ref="G13" r:id="rId123" display="http://pbs.twimg.com/profile_images/1180155689127178240/-Ceo30FI_normal.jpg"/>
    <hyperlink ref="G14" r:id="rId124" display="http://pbs.twimg.com/profile_images/948311881105756161/DFiL1Nef_normal.jpg"/>
    <hyperlink ref="G15" r:id="rId125" display="http://pbs.twimg.com/profile_images/695012275892174848/LsnPMpHE_normal.jpg"/>
    <hyperlink ref="G16" r:id="rId126" display="http://pbs.twimg.com/profile_images/1342709095/729963eagle_head_normal.jpg"/>
    <hyperlink ref="G17" r:id="rId127" display="http://pbs.twimg.com/profile_images/666187327891513344/PiQXv9dk_normal.jpg"/>
    <hyperlink ref="G18" r:id="rId128" display="http://pbs.twimg.com/profile_images/1193939503561543682/Up4D4kRv_normal.jpg"/>
    <hyperlink ref="G19" r:id="rId129" display="http://pbs.twimg.com/profile_images/1193170493106507777/7W3dC2WH_normal.jpg"/>
    <hyperlink ref="G20" r:id="rId130" display="http://pbs.twimg.com/profile_images/973958381009596422/P_V_cTnE_normal.jpg"/>
    <hyperlink ref="G21" r:id="rId131" display="http://abs.twimg.com/sticky/default_profile_images/default_profile_normal.png"/>
    <hyperlink ref="G22" r:id="rId132" display="http://pbs.twimg.com/profile_images/983036591009685504/WG2I5xsQ_normal.jpg"/>
    <hyperlink ref="G23" r:id="rId133" display="http://pbs.twimg.com/profile_images/574711215890432000/bCoZ6WUa_normal.jpeg"/>
    <hyperlink ref="G24" r:id="rId134" display="http://pbs.twimg.com/profile_images/1062740650934878208/FoHWLft2_normal.jpg"/>
    <hyperlink ref="G25" r:id="rId135" display="http://pbs.twimg.com/profile_images/1097254905306378240/jg_cKO0Q_normal.jpg"/>
    <hyperlink ref="G26" r:id="rId136" display="http://pbs.twimg.com/profile_images/1132179366895587330/wBJBxrGE_normal.png"/>
    <hyperlink ref="G27" r:id="rId137" display="http://pbs.twimg.com/profile_images/522076190085894144/AzHcGdeJ_normal.jpeg"/>
    <hyperlink ref="G28" r:id="rId138" display="http://pbs.twimg.com/profile_images/723515976227131392/9gDumz3g_normal.jpg"/>
    <hyperlink ref="G29" r:id="rId139" display="http://pbs.twimg.com/profile_images/1158283282393509888/wDS9armp_normal.jpg"/>
    <hyperlink ref="G30" r:id="rId140" display="http://pbs.twimg.com/profile_images/1142767560796135425/0zwcPCvh_normal.jpg"/>
    <hyperlink ref="G31" r:id="rId141" display="http://pbs.twimg.com/profile_images/721522123467014144/S0QBzqo__normal.jpg"/>
    <hyperlink ref="G32" r:id="rId142" display="http://pbs.twimg.com/profile_images/1005440492224548865/LRaFkT99_normal.jpg"/>
    <hyperlink ref="G33" r:id="rId143" display="http://pbs.twimg.com/profile_images/692926855490441216/HZ7IstJk_normal.jpg"/>
    <hyperlink ref="G34" r:id="rId144" display="http://pbs.twimg.com/profile_images/1140534044687523841/BXlKBmbQ_normal.png"/>
    <hyperlink ref="G35" r:id="rId145" display="http://pbs.twimg.com/profile_images/684473844732661766/iOwwFGTg_normal.png"/>
    <hyperlink ref="G36" r:id="rId146" display="http://pbs.twimg.com/profile_images/1060994592328294401/0PFdVRYW_normal.jpg"/>
    <hyperlink ref="G37" r:id="rId147" display="http://pbs.twimg.com/profile_images/729368597026512896/4dzAoSwf_normal.jpg"/>
    <hyperlink ref="G38" r:id="rId148" display="http://pbs.twimg.com/profile_images/828194735542136832/xggZwJqY_normal.jpg"/>
    <hyperlink ref="G39" r:id="rId149" display="http://pbs.twimg.com/profile_images/1173533614459539456/3PqV9lRs_normal.jpg"/>
    <hyperlink ref="G40" r:id="rId150" display="http://abs.twimg.com/sticky/default_profile_images/default_profile_normal.png"/>
    <hyperlink ref="G41" r:id="rId151" display="http://pbs.twimg.com/profile_images/927985163870621696/R_WJrtrP_normal.jpg"/>
    <hyperlink ref="G42" r:id="rId152" display="http://pbs.twimg.com/profile_images/459810059900309504/7788_LmM_normal.png"/>
    <hyperlink ref="G43" r:id="rId153" display="http://pbs.twimg.com/profile_images/1192474767376470017/MkB5MdVP_normal.jpg"/>
    <hyperlink ref="G44" r:id="rId154" display="http://pbs.twimg.com/profile_images/1073112836363161602/9jmhmkrX_normal.jpg"/>
    <hyperlink ref="G45" r:id="rId155" display="http://pbs.twimg.com/profile_images/1192460847269994498/G3Swoejf_normal.jpg"/>
    <hyperlink ref="G46" r:id="rId156" display="http://pbs.twimg.com/profile_images/875665682691764224/ml5CCics_normal.jpg"/>
    <hyperlink ref="G47" r:id="rId157" display="http://pbs.twimg.com/profile_images/756775943419621376/SFrhP83h_normal.jpg"/>
    <hyperlink ref="G48" r:id="rId158" display="http://abs.twimg.com/sticky/default_profile_images/default_profile_normal.png"/>
    <hyperlink ref="G49" r:id="rId159" display="http://pbs.twimg.com/profile_images/1109093990719258630/JDzAk0ig_normal.png"/>
    <hyperlink ref="G50" r:id="rId160" display="http://pbs.twimg.com/profile_images/1106157878002548737/nM9udDti_normal.jpg"/>
    <hyperlink ref="G51" r:id="rId161" display="http://pbs.twimg.com/profile_images/1029428413172465664/5hBplyYI_normal.jpg"/>
    <hyperlink ref="G52" r:id="rId162" display="http://pbs.twimg.com/profile_images/907495854289805312/Cgzn3nmb_normal.jpg"/>
    <hyperlink ref="AY3" r:id="rId163" display="https://twitter.com/icemanf13"/>
    <hyperlink ref="AY4" r:id="rId164" display="https://twitter.com/londinia_ia"/>
    <hyperlink ref="AY5" r:id="rId165" display="https://twitter.com/centralchartsen"/>
    <hyperlink ref="AY6" r:id="rId166" display="https://twitter.com/thelanjampod"/>
    <hyperlink ref="AY7" r:id="rId167" display="https://twitter.com/anshumig"/>
    <hyperlink ref="AY8" r:id="rId168" display="https://twitter.com/sastaghafoora"/>
    <hyperlink ref="AY9" r:id="rId169" display="https://twitter.com/sogitec"/>
    <hyperlink ref="AY10" r:id="rId170" display="https://twitter.com/brunoastro"/>
    <hyperlink ref="AY11" r:id="rId171" display="https://twitter.com/dassault_onair"/>
    <hyperlink ref="AY12" r:id="rId172" display="https://twitter.com/phantom_rafale"/>
    <hyperlink ref="AY13" r:id="rId173" display="https://twitter.com/bhatiavbkb"/>
    <hyperlink ref="AY14" r:id="rId174" display="https://twitter.com/charlesprats"/>
    <hyperlink ref="AY15" r:id="rId175" display="https://twitter.com/vincentmattei"/>
    <hyperlink ref="AY16" r:id="rId176" display="https://twitter.com/flightdreamz"/>
    <hyperlink ref="AY17" r:id="rId177" display="https://twitter.com/jeantonnerot"/>
    <hyperlink ref="AY18" r:id="rId178" display="https://twitter.com/cocarde15"/>
    <hyperlink ref="AY19" r:id="rId179" display="https://twitter.com/marianamaurel"/>
    <hyperlink ref="AY20" r:id="rId180" display="https://twitter.com/cfecgc_a_dds"/>
    <hyperlink ref="AY21" r:id="rId181" display="https://twitter.com/julienwzk"/>
    <hyperlink ref="AY22" r:id="rId182" display="https://twitter.com/sebastnoel"/>
    <hyperlink ref="AY23" r:id="rId183" display="https://twitter.com/clavierwrkspace"/>
    <hyperlink ref="AY24" r:id="rId184" display="https://twitter.com/itsme_leclerc"/>
    <hyperlink ref="AY25" r:id="rId185" display="https://twitter.com/alexandreschw88"/>
    <hyperlink ref="AY26" r:id="rId186" display="https://twitter.com/fanaaviationmag"/>
    <hyperlink ref="AY27" r:id="rId187" display="https://twitter.com/f1mij"/>
    <hyperlink ref="AY28" r:id="rId188" display="https://twitter.com/gifasofficiel"/>
    <hyperlink ref="AY29" r:id="rId189" display="https://twitter.com/thalassa2008"/>
    <hyperlink ref="AY30" r:id="rId190" display="https://twitter.com/marine_binet"/>
    <hyperlink ref="AY31" r:id="rId191" display="https://twitter.com/hernanfavier"/>
    <hyperlink ref="AY32" r:id="rId192" display="https://twitter.com/cochesebastien"/>
    <hyperlink ref="AY33" r:id="rId193" display="https://twitter.com/asianskygroup"/>
    <hyperlink ref="AY34" r:id="rId194" display="https://twitter.com/lutessia_ia"/>
    <hyperlink ref="AY35" r:id="rId195" display="https://twitter.com/centralcharts"/>
    <hyperlink ref="AY36" r:id="rId196" display="https://twitter.com/murielledumas88"/>
    <hyperlink ref="AY37" r:id="rId197" display="https://twitter.com/vincedoumas"/>
    <hyperlink ref="AY38" r:id="rId198" display="https://twitter.com/romainhugault"/>
    <hyperlink ref="AY39" r:id="rId199" display="https://twitter.com/stephane_fort"/>
    <hyperlink ref="AY40" r:id="rId200" display="https://twitter.com/khgcjgmzjdb1njg"/>
    <hyperlink ref="AY41" r:id="rId201" display="https://twitter.com/planesoflegend"/>
    <hyperlink ref="AY42" r:id="rId202" display="https://twitter.com/chasseembarquee"/>
    <hyperlink ref="AY43" r:id="rId203" display="https://twitter.com/marinenationale"/>
    <hyperlink ref="AY44" r:id="rId204" display="https://twitter.com/delta_reflex"/>
    <hyperlink ref="AY45" r:id="rId205" display="https://twitter.com/armee_de_lair"/>
    <hyperlink ref="AY46" r:id="rId206" display="https://twitter.com/planespotiscool"/>
    <hyperlink ref="AY47" r:id="rId207" display="https://twitter.com/hydra_66"/>
    <hyperlink ref="AY48" r:id="rId208" display="https://twitter.com/raymondbt76"/>
    <hyperlink ref="AY49" r:id="rId209" display="https://twitter.com/game_o_matic"/>
    <hyperlink ref="AY50" r:id="rId210" display="https://twitter.com/mugen0584"/>
    <hyperlink ref="AY51" r:id="rId211" display="https://twitter.com/chapsdom"/>
    <hyperlink ref="AY52" r:id="rId212" display="https://twitter.com/thedailypioneer"/>
  </hyperlinks>
  <printOptions/>
  <pageMargins left="0.7" right="0.7" top="0.75" bottom="0.75" header="0.3" footer="0.3"/>
  <pageSetup horizontalDpi="600" verticalDpi="600" orientation="portrait" r:id="rId217"/>
  <drawing r:id="rId216"/>
  <legacyDrawing r:id="rId214"/>
  <tableParts>
    <tablePart r:id="rId2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925</v>
      </c>
      <c r="Z2" s="13" t="s">
        <v>935</v>
      </c>
      <c r="AA2" s="13" t="s">
        <v>976</v>
      </c>
      <c r="AB2" s="13" t="s">
        <v>1034</v>
      </c>
      <c r="AC2" s="13" t="s">
        <v>1097</v>
      </c>
      <c r="AD2" s="13" t="s">
        <v>1117</v>
      </c>
      <c r="AE2" s="13" t="s">
        <v>1118</v>
      </c>
      <c r="AF2" s="13" t="s">
        <v>1129</v>
      </c>
      <c r="AG2" s="67" t="s">
        <v>1281</v>
      </c>
      <c r="AH2" s="67" t="s">
        <v>1282</v>
      </c>
      <c r="AI2" s="67" t="s">
        <v>1283</v>
      </c>
      <c r="AJ2" s="67" t="s">
        <v>1284</v>
      </c>
      <c r="AK2" s="67" t="s">
        <v>1285</v>
      </c>
      <c r="AL2" s="67" t="s">
        <v>1286</v>
      </c>
      <c r="AM2" s="67" t="s">
        <v>1287</v>
      </c>
      <c r="AN2" s="67" t="s">
        <v>1288</v>
      </c>
      <c r="AO2" s="67" t="s">
        <v>1291</v>
      </c>
    </row>
    <row r="3" spans="1:41" ht="15">
      <c r="A3" s="128" t="s">
        <v>895</v>
      </c>
      <c r="B3" s="129" t="s">
        <v>901</v>
      </c>
      <c r="C3" s="129" t="s">
        <v>56</v>
      </c>
      <c r="D3" s="120"/>
      <c r="E3" s="119"/>
      <c r="F3" s="121" t="s">
        <v>1327</v>
      </c>
      <c r="G3" s="122"/>
      <c r="H3" s="122"/>
      <c r="I3" s="123">
        <v>3</v>
      </c>
      <c r="J3" s="124"/>
      <c r="K3" s="51">
        <v>28</v>
      </c>
      <c r="L3" s="51">
        <v>26</v>
      </c>
      <c r="M3" s="51">
        <v>4</v>
      </c>
      <c r="N3" s="51">
        <v>30</v>
      </c>
      <c r="O3" s="51">
        <v>2</v>
      </c>
      <c r="P3" s="52">
        <v>0</v>
      </c>
      <c r="Q3" s="52">
        <v>0</v>
      </c>
      <c r="R3" s="51">
        <v>1</v>
      </c>
      <c r="S3" s="51">
        <v>0</v>
      </c>
      <c r="T3" s="51">
        <v>28</v>
      </c>
      <c r="U3" s="51">
        <v>30</v>
      </c>
      <c r="V3" s="51">
        <v>2</v>
      </c>
      <c r="W3" s="52">
        <v>1.859694</v>
      </c>
      <c r="X3" s="52">
        <v>0.03571428571428571</v>
      </c>
      <c r="Y3" s="85" t="s">
        <v>926</v>
      </c>
      <c r="Z3" s="85" t="s">
        <v>936</v>
      </c>
      <c r="AA3" s="85" t="s">
        <v>977</v>
      </c>
      <c r="AB3" s="93" t="s">
        <v>1035</v>
      </c>
      <c r="AC3" s="93" t="s">
        <v>1098</v>
      </c>
      <c r="AD3" s="93" t="s">
        <v>256</v>
      </c>
      <c r="AE3" s="93" t="s">
        <v>256</v>
      </c>
      <c r="AF3" s="93" t="s">
        <v>1130</v>
      </c>
      <c r="AG3" s="131">
        <v>29</v>
      </c>
      <c r="AH3" s="134">
        <v>2.767175572519084</v>
      </c>
      <c r="AI3" s="131">
        <v>28</v>
      </c>
      <c r="AJ3" s="134">
        <v>2.6717557251908395</v>
      </c>
      <c r="AK3" s="131">
        <v>0</v>
      </c>
      <c r="AL3" s="134">
        <v>0</v>
      </c>
      <c r="AM3" s="131">
        <v>991</v>
      </c>
      <c r="AN3" s="134">
        <v>94.56106870229007</v>
      </c>
      <c r="AO3" s="131">
        <v>1048</v>
      </c>
    </row>
    <row r="4" spans="1:41" ht="15">
      <c r="A4" s="128" t="s">
        <v>896</v>
      </c>
      <c r="B4" s="129" t="s">
        <v>902</v>
      </c>
      <c r="C4" s="129" t="s">
        <v>56</v>
      </c>
      <c r="D4" s="125"/>
      <c r="E4" s="102"/>
      <c r="F4" s="105" t="s">
        <v>1328</v>
      </c>
      <c r="G4" s="109"/>
      <c r="H4" s="109"/>
      <c r="I4" s="126">
        <v>4</v>
      </c>
      <c r="J4" s="112"/>
      <c r="K4" s="51">
        <v>8</v>
      </c>
      <c r="L4" s="51">
        <v>14</v>
      </c>
      <c r="M4" s="51">
        <v>0</v>
      </c>
      <c r="N4" s="51">
        <v>14</v>
      </c>
      <c r="O4" s="51">
        <v>0</v>
      </c>
      <c r="P4" s="52">
        <v>0</v>
      </c>
      <c r="Q4" s="52">
        <v>0</v>
      </c>
      <c r="R4" s="51">
        <v>1</v>
      </c>
      <c r="S4" s="51">
        <v>0</v>
      </c>
      <c r="T4" s="51">
        <v>8</v>
      </c>
      <c r="U4" s="51">
        <v>14</v>
      </c>
      <c r="V4" s="51">
        <v>3</v>
      </c>
      <c r="W4" s="52">
        <v>1.4375</v>
      </c>
      <c r="X4" s="52">
        <v>0.25</v>
      </c>
      <c r="Y4" s="85"/>
      <c r="Z4" s="85"/>
      <c r="AA4" s="85" t="s">
        <v>978</v>
      </c>
      <c r="AB4" s="93" t="s">
        <v>1036</v>
      </c>
      <c r="AC4" s="93" t="s">
        <v>1099</v>
      </c>
      <c r="AD4" s="93"/>
      <c r="AE4" s="93" t="s">
        <v>1119</v>
      </c>
      <c r="AF4" s="93" t="s">
        <v>1131</v>
      </c>
      <c r="AG4" s="131">
        <v>1</v>
      </c>
      <c r="AH4" s="134">
        <v>0.5555555555555556</v>
      </c>
      <c r="AI4" s="131">
        <v>1</v>
      </c>
      <c r="AJ4" s="134">
        <v>0.5555555555555556</v>
      </c>
      <c r="AK4" s="131">
        <v>0</v>
      </c>
      <c r="AL4" s="134">
        <v>0</v>
      </c>
      <c r="AM4" s="131">
        <v>178</v>
      </c>
      <c r="AN4" s="134">
        <v>98.88888888888889</v>
      </c>
      <c r="AO4" s="131">
        <v>180</v>
      </c>
    </row>
    <row r="5" spans="1:41" ht="15">
      <c r="A5" s="128" t="s">
        <v>897</v>
      </c>
      <c r="B5" s="129" t="s">
        <v>903</v>
      </c>
      <c r="C5" s="129" t="s">
        <v>56</v>
      </c>
      <c r="D5" s="125"/>
      <c r="E5" s="102"/>
      <c r="F5" s="105" t="s">
        <v>1329</v>
      </c>
      <c r="G5" s="109"/>
      <c r="H5" s="109"/>
      <c r="I5" s="126">
        <v>5</v>
      </c>
      <c r="J5" s="112"/>
      <c r="K5" s="51">
        <v>6</v>
      </c>
      <c r="L5" s="51">
        <v>6</v>
      </c>
      <c r="M5" s="51">
        <v>0</v>
      </c>
      <c r="N5" s="51">
        <v>6</v>
      </c>
      <c r="O5" s="51">
        <v>6</v>
      </c>
      <c r="P5" s="52" t="s">
        <v>910</v>
      </c>
      <c r="Q5" s="52" t="s">
        <v>910</v>
      </c>
      <c r="R5" s="51">
        <v>6</v>
      </c>
      <c r="S5" s="51">
        <v>6</v>
      </c>
      <c r="T5" s="51">
        <v>1</v>
      </c>
      <c r="U5" s="51">
        <v>1</v>
      </c>
      <c r="V5" s="51">
        <v>0</v>
      </c>
      <c r="W5" s="52">
        <v>0</v>
      </c>
      <c r="X5" s="52">
        <v>0</v>
      </c>
      <c r="Y5" s="85" t="s">
        <v>927</v>
      </c>
      <c r="Z5" s="85" t="s">
        <v>937</v>
      </c>
      <c r="AA5" s="85" t="s">
        <v>979</v>
      </c>
      <c r="AB5" s="93" t="s">
        <v>1037</v>
      </c>
      <c r="AC5" s="93" t="s">
        <v>1100</v>
      </c>
      <c r="AD5" s="93"/>
      <c r="AE5" s="93"/>
      <c r="AF5" s="93" t="s">
        <v>1132</v>
      </c>
      <c r="AG5" s="131">
        <v>8</v>
      </c>
      <c r="AH5" s="134">
        <v>4.4692737430167595</v>
      </c>
      <c r="AI5" s="131">
        <v>1</v>
      </c>
      <c r="AJ5" s="134">
        <v>0.5586592178770949</v>
      </c>
      <c r="AK5" s="131">
        <v>0</v>
      </c>
      <c r="AL5" s="134">
        <v>0</v>
      </c>
      <c r="AM5" s="131">
        <v>170</v>
      </c>
      <c r="AN5" s="134">
        <v>94.97206703910615</v>
      </c>
      <c r="AO5" s="131">
        <v>179</v>
      </c>
    </row>
    <row r="6" spans="1:41" ht="15">
      <c r="A6" s="128" t="s">
        <v>898</v>
      </c>
      <c r="B6" s="129" t="s">
        <v>904</v>
      </c>
      <c r="C6" s="129" t="s">
        <v>56</v>
      </c>
      <c r="D6" s="125"/>
      <c r="E6" s="102"/>
      <c r="F6" s="105" t="s">
        <v>1330</v>
      </c>
      <c r="G6" s="109"/>
      <c r="H6" s="109"/>
      <c r="I6" s="126">
        <v>6</v>
      </c>
      <c r="J6" s="112"/>
      <c r="K6" s="51">
        <v>3</v>
      </c>
      <c r="L6" s="51">
        <v>3</v>
      </c>
      <c r="M6" s="51">
        <v>0</v>
      </c>
      <c r="N6" s="51">
        <v>3</v>
      </c>
      <c r="O6" s="51">
        <v>0</v>
      </c>
      <c r="P6" s="52">
        <v>0</v>
      </c>
      <c r="Q6" s="52">
        <v>0</v>
      </c>
      <c r="R6" s="51">
        <v>1</v>
      </c>
      <c r="S6" s="51">
        <v>0</v>
      </c>
      <c r="T6" s="51">
        <v>3</v>
      </c>
      <c r="U6" s="51">
        <v>3</v>
      </c>
      <c r="V6" s="51">
        <v>1</v>
      </c>
      <c r="W6" s="52">
        <v>0.666667</v>
      </c>
      <c r="X6" s="52">
        <v>0.5</v>
      </c>
      <c r="Y6" s="85" t="s">
        <v>288</v>
      </c>
      <c r="Z6" s="85" t="s">
        <v>296</v>
      </c>
      <c r="AA6" s="85" t="s">
        <v>307</v>
      </c>
      <c r="AB6" s="93" t="s">
        <v>1038</v>
      </c>
      <c r="AC6" s="93" t="s">
        <v>1101</v>
      </c>
      <c r="AD6" s="93"/>
      <c r="AE6" s="93" t="s">
        <v>1120</v>
      </c>
      <c r="AF6" s="93" t="s">
        <v>1133</v>
      </c>
      <c r="AG6" s="131">
        <v>0</v>
      </c>
      <c r="AH6" s="134">
        <v>0</v>
      </c>
      <c r="AI6" s="131">
        <v>0</v>
      </c>
      <c r="AJ6" s="134">
        <v>0</v>
      </c>
      <c r="AK6" s="131">
        <v>0</v>
      </c>
      <c r="AL6" s="134">
        <v>0</v>
      </c>
      <c r="AM6" s="131">
        <v>71</v>
      </c>
      <c r="AN6" s="134">
        <v>100</v>
      </c>
      <c r="AO6" s="131">
        <v>71</v>
      </c>
    </row>
    <row r="7" spans="1:41" ht="15">
      <c r="A7" s="128" t="s">
        <v>899</v>
      </c>
      <c r="B7" s="129" t="s">
        <v>905</v>
      </c>
      <c r="C7" s="129" t="s">
        <v>56</v>
      </c>
      <c r="D7" s="125"/>
      <c r="E7" s="102"/>
      <c r="F7" s="105" t="s">
        <v>1331</v>
      </c>
      <c r="G7" s="109"/>
      <c r="H7" s="109"/>
      <c r="I7" s="126">
        <v>7</v>
      </c>
      <c r="J7" s="112"/>
      <c r="K7" s="51">
        <v>3</v>
      </c>
      <c r="L7" s="51">
        <v>3</v>
      </c>
      <c r="M7" s="51">
        <v>0</v>
      </c>
      <c r="N7" s="51">
        <v>3</v>
      </c>
      <c r="O7" s="51">
        <v>0</v>
      </c>
      <c r="P7" s="52">
        <v>0</v>
      </c>
      <c r="Q7" s="52">
        <v>0</v>
      </c>
      <c r="R7" s="51">
        <v>1</v>
      </c>
      <c r="S7" s="51">
        <v>0</v>
      </c>
      <c r="T7" s="51">
        <v>3</v>
      </c>
      <c r="U7" s="51">
        <v>3</v>
      </c>
      <c r="V7" s="51">
        <v>1</v>
      </c>
      <c r="W7" s="52">
        <v>0.666667</v>
      </c>
      <c r="X7" s="52">
        <v>0.5</v>
      </c>
      <c r="Y7" s="85"/>
      <c r="Z7" s="85"/>
      <c r="AA7" s="85" t="s">
        <v>302</v>
      </c>
      <c r="AB7" s="93" t="s">
        <v>1039</v>
      </c>
      <c r="AC7" s="93" t="s">
        <v>1102</v>
      </c>
      <c r="AD7" s="93"/>
      <c r="AE7" s="93" t="s">
        <v>259</v>
      </c>
      <c r="AF7" s="93" t="s">
        <v>1134</v>
      </c>
      <c r="AG7" s="131">
        <v>0</v>
      </c>
      <c r="AH7" s="134">
        <v>0</v>
      </c>
      <c r="AI7" s="131">
        <v>2</v>
      </c>
      <c r="AJ7" s="134">
        <v>3.8461538461538463</v>
      </c>
      <c r="AK7" s="131">
        <v>0</v>
      </c>
      <c r="AL7" s="134">
        <v>0</v>
      </c>
      <c r="AM7" s="131">
        <v>50</v>
      </c>
      <c r="AN7" s="134">
        <v>96.15384615384616</v>
      </c>
      <c r="AO7" s="131">
        <v>52</v>
      </c>
    </row>
    <row r="8" spans="1:41" ht="15">
      <c r="A8" s="128" t="s">
        <v>900</v>
      </c>
      <c r="B8" s="129" t="s">
        <v>906</v>
      </c>
      <c r="C8" s="129" t="s">
        <v>56</v>
      </c>
      <c r="D8" s="125"/>
      <c r="E8" s="102"/>
      <c r="F8" s="105" t="s">
        <v>1332</v>
      </c>
      <c r="G8" s="109"/>
      <c r="H8" s="109"/>
      <c r="I8" s="126">
        <v>8</v>
      </c>
      <c r="J8" s="112"/>
      <c r="K8" s="51">
        <v>2</v>
      </c>
      <c r="L8" s="51">
        <v>1</v>
      </c>
      <c r="M8" s="51">
        <v>0</v>
      </c>
      <c r="N8" s="51">
        <v>1</v>
      </c>
      <c r="O8" s="51">
        <v>0</v>
      </c>
      <c r="P8" s="52">
        <v>0</v>
      </c>
      <c r="Q8" s="52">
        <v>0</v>
      </c>
      <c r="R8" s="51">
        <v>1</v>
      </c>
      <c r="S8" s="51">
        <v>0</v>
      </c>
      <c r="T8" s="51">
        <v>2</v>
      </c>
      <c r="U8" s="51">
        <v>1</v>
      </c>
      <c r="V8" s="51">
        <v>1</v>
      </c>
      <c r="W8" s="52">
        <v>0.5</v>
      </c>
      <c r="X8" s="52">
        <v>0.5</v>
      </c>
      <c r="Y8" s="85" t="s">
        <v>289</v>
      </c>
      <c r="Z8" s="85" t="s">
        <v>297</v>
      </c>
      <c r="AA8" s="85" t="s">
        <v>310</v>
      </c>
      <c r="AB8" s="93" t="s">
        <v>939</v>
      </c>
      <c r="AC8" s="93" t="s">
        <v>504</v>
      </c>
      <c r="AD8" s="93"/>
      <c r="AE8" s="93" t="s">
        <v>1121</v>
      </c>
      <c r="AF8" s="93" t="s">
        <v>1135</v>
      </c>
      <c r="AG8" s="131">
        <v>0</v>
      </c>
      <c r="AH8" s="134">
        <v>0</v>
      </c>
      <c r="AI8" s="131">
        <v>0</v>
      </c>
      <c r="AJ8" s="134">
        <v>0</v>
      </c>
      <c r="AK8" s="131">
        <v>0</v>
      </c>
      <c r="AL8" s="134">
        <v>0</v>
      </c>
      <c r="AM8" s="131">
        <v>28</v>
      </c>
      <c r="AN8" s="134">
        <v>100</v>
      </c>
      <c r="AO8" s="131">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895</v>
      </c>
      <c r="B2" s="93" t="s">
        <v>257</v>
      </c>
      <c r="C2" s="85">
        <f>VLOOKUP(GroupVertices[[#This Row],[Vertex]],Vertices[],MATCH("ID",Vertices[[#Headers],[Vertex]:[Vertex Content Word Count]],0),FALSE)</f>
        <v>51</v>
      </c>
    </row>
    <row r="3" spans="1:3" ht="15">
      <c r="A3" s="85" t="s">
        <v>895</v>
      </c>
      <c r="B3" s="93" t="s">
        <v>256</v>
      </c>
      <c r="C3" s="85">
        <f>VLOOKUP(GroupVertices[[#This Row],[Vertex]],Vertices[],MATCH("ID",Vertices[[#Headers],[Vertex]:[Vertex Content Word Count]],0),FALSE)</f>
        <v>11</v>
      </c>
    </row>
    <row r="4" spans="1:3" ht="15">
      <c r="A4" s="85" t="s">
        <v>895</v>
      </c>
      <c r="B4" s="93" t="s">
        <v>246</v>
      </c>
      <c r="C4" s="85">
        <f>VLOOKUP(GroupVertices[[#This Row],[Vertex]],Vertices[],MATCH("ID",Vertices[[#Headers],[Vertex]:[Vertex Content Word Count]],0),FALSE)</f>
        <v>37</v>
      </c>
    </row>
    <row r="5" spans="1:3" ht="15">
      <c r="A5" s="85" t="s">
        <v>895</v>
      </c>
      <c r="B5" s="93" t="s">
        <v>245</v>
      </c>
      <c r="C5" s="85">
        <f>VLOOKUP(GroupVertices[[#This Row],[Vertex]],Vertices[],MATCH("ID",Vertices[[#Headers],[Vertex]:[Vertex Content Word Count]],0),FALSE)</f>
        <v>36</v>
      </c>
    </row>
    <row r="6" spans="1:3" ht="15">
      <c r="A6" s="85" t="s">
        <v>895</v>
      </c>
      <c r="B6" s="93" t="s">
        <v>244</v>
      </c>
      <c r="C6" s="85">
        <f>VLOOKUP(GroupVertices[[#This Row],[Vertex]],Vertices[],MATCH("ID",Vertices[[#Headers],[Vertex]:[Vertex Content Word Count]],0),FALSE)</f>
        <v>35</v>
      </c>
    </row>
    <row r="7" spans="1:3" ht="15">
      <c r="A7" s="85" t="s">
        <v>895</v>
      </c>
      <c r="B7" s="93" t="s">
        <v>242</v>
      </c>
      <c r="C7" s="85">
        <f>VLOOKUP(GroupVertices[[#This Row],[Vertex]],Vertices[],MATCH("ID",Vertices[[#Headers],[Vertex]:[Vertex Content Word Count]],0),FALSE)</f>
        <v>33</v>
      </c>
    </row>
    <row r="8" spans="1:3" ht="15">
      <c r="A8" s="85" t="s">
        <v>895</v>
      </c>
      <c r="B8" s="93" t="s">
        <v>241</v>
      </c>
      <c r="C8" s="85">
        <f>VLOOKUP(GroupVertices[[#This Row],[Vertex]],Vertices[],MATCH("ID",Vertices[[#Headers],[Vertex]:[Vertex Content Word Count]],0),FALSE)</f>
        <v>32</v>
      </c>
    </row>
    <row r="9" spans="1:3" ht="15">
      <c r="A9" s="85" t="s">
        <v>895</v>
      </c>
      <c r="B9" s="93" t="s">
        <v>240</v>
      </c>
      <c r="C9" s="85">
        <f>VLOOKUP(GroupVertices[[#This Row],[Vertex]],Vertices[],MATCH("ID",Vertices[[#Headers],[Vertex]:[Vertex Content Word Count]],0),FALSE)</f>
        <v>31</v>
      </c>
    </row>
    <row r="10" spans="1:3" ht="15">
      <c r="A10" s="85" t="s">
        <v>895</v>
      </c>
      <c r="B10" s="93" t="s">
        <v>239</v>
      </c>
      <c r="C10" s="85">
        <f>VLOOKUP(GroupVertices[[#This Row],[Vertex]],Vertices[],MATCH("ID",Vertices[[#Headers],[Vertex]:[Vertex Content Word Count]],0),FALSE)</f>
        <v>30</v>
      </c>
    </row>
    <row r="11" spans="1:3" ht="15">
      <c r="A11" s="85" t="s">
        <v>895</v>
      </c>
      <c r="B11" s="93" t="s">
        <v>238</v>
      </c>
      <c r="C11" s="85">
        <f>VLOOKUP(GroupVertices[[#This Row],[Vertex]],Vertices[],MATCH("ID",Vertices[[#Headers],[Vertex]:[Vertex Content Word Count]],0),FALSE)</f>
        <v>29</v>
      </c>
    </row>
    <row r="12" spans="1:3" ht="15">
      <c r="A12" s="85" t="s">
        <v>895</v>
      </c>
      <c r="B12" s="93" t="s">
        <v>237</v>
      </c>
      <c r="C12" s="85">
        <f>VLOOKUP(GroupVertices[[#This Row],[Vertex]],Vertices[],MATCH("ID",Vertices[[#Headers],[Vertex]:[Vertex Content Word Count]],0),FALSE)</f>
        <v>28</v>
      </c>
    </row>
    <row r="13" spans="1:3" ht="15">
      <c r="A13" s="85" t="s">
        <v>895</v>
      </c>
      <c r="B13" s="93" t="s">
        <v>236</v>
      </c>
      <c r="C13" s="85">
        <f>VLOOKUP(GroupVertices[[#This Row],[Vertex]],Vertices[],MATCH("ID",Vertices[[#Headers],[Vertex]:[Vertex Content Word Count]],0),FALSE)</f>
        <v>27</v>
      </c>
    </row>
    <row r="14" spans="1:3" ht="15">
      <c r="A14" s="85" t="s">
        <v>895</v>
      </c>
      <c r="B14" s="93" t="s">
        <v>235</v>
      </c>
      <c r="C14" s="85">
        <f>VLOOKUP(GroupVertices[[#This Row],[Vertex]],Vertices[],MATCH("ID",Vertices[[#Headers],[Vertex]:[Vertex Content Word Count]],0),FALSE)</f>
        <v>26</v>
      </c>
    </row>
    <row r="15" spans="1:3" ht="15">
      <c r="A15" s="85" t="s">
        <v>895</v>
      </c>
      <c r="B15" s="93" t="s">
        <v>234</v>
      </c>
      <c r="C15" s="85">
        <f>VLOOKUP(GroupVertices[[#This Row],[Vertex]],Vertices[],MATCH("ID",Vertices[[#Headers],[Vertex]:[Vertex Content Word Count]],0),FALSE)</f>
        <v>25</v>
      </c>
    </row>
    <row r="16" spans="1:3" ht="15">
      <c r="A16" s="85" t="s">
        <v>895</v>
      </c>
      <c r="B16" s="93" t="s">
        <v>233</v>
      </c>
      <c r="C16" s="85">
        <f>VLOOKUP(GroupVertices[[#This Row],[Vertex]],Vertices[],MATCH("ID",Vertices[[#Headers],[Vertex]:[Vertex Content Word Count]],0),FALSE)</f>
        <v>24</v>
      </c>
    </row>
    <row r="17" spans="1:3" ht="15">
      <c r="A17" s="85" t="s">
        <v>895</v>
      </c>
      <c r="B17" s="93" t="s">
        <v>232</v>
      </c>
      <c r="C17" s="85">
        <f>VLOOKUP(GroupVertices[[#This Row],[Vertex]],Vertices[],MATCH("ID",Vertices[[#Headers],[Vertex]:[Vertex Content Word Count]],0),FALSE)</f>
        <v>23</v>
      </c>
    </row>
    <row r="18" spans="1:3" ht="15">
      <c r="A18" s="85" t="s">
        <v>895</v>
      </c>
      <c r="B18" s="93" t="s">
        <v>231</v>
      </c>
      <c r="C18" s="85">
        <f>VLOOKUP(GroupVertices[[#This Row],[Vertex]],Vertices[],MATCH("ID",Vertices[[#Headers],[Vertex]:[Vertex Content Word Count]],0),FALSE)</f>
        <v>22</v>
      </c>
    </row>
    <row r="19" spans="1:3" ht="15">
      <c r="A19" s="85" t="s">
        <v>895</v>
      </c>
      <c r="B19" s="93" t="s">
        <v>230</v>
      </c>
      <c r="C19" s="85">
        <f>VLOOKUP(GroupVertices[[#This Row],[Vertex]],Vertices[],MATCH("ID",Vertices[[#Headers],[Vertex]:[Vertex Content Word Count]],0),FALSE)</f>
        <v>21</v>
      </c>
    </row>
    <row r="20" spans="1:3" ht="15">
      <c r="A20" s="85" t="s">
        <v>895</v>
      </c>
      <c r="B20" s="93" t="s">
        <v>229</v>
      </c>
      <c r="C20" s="85">
        <f>VLOOKUP(GroupVertices[[#This Row],[Vertex]],Vertices[],MATCH("ID",Vertices[[#Headers],[Vertex]:[Vertex Content Word Count]],0),FALSE)</f>
        <v>20</v>
      </c>
    </row>
    <row r="21" spans="1:3" ht="15">
      <c r="A21" s="85" t="s">
        <v>895</v>
      </c>
      <c r="B21" s="93" t="s">
        <v>228</v>
      </c>
      <c r="C21" s="85">
        <f>VLOOKUP(GroupVertices[[#This Row],[Vertex]],Vertices[],MATCH("ID",Vertices[[#Headers],[Vertex]:[Vertex Content Word Count]],0),FALSE)</f>
        <v>19</v>
      </c>
    </row>
    <row r="22" spans="1:3" ht="15">
      <c r="A22" s="85" t="s">
        <v>895</v>
      </c>
      <c r="B22" s="93" t="s">
        <v>227</v>
      </c>
      <c r="C22" s="85">
        <f>VLOOKUP(GroupVertices[[#This Row],[Vertex]],Vertices[],MATCH("ID",Vertices[[#Headers],[Vertex]:[Vertex Content Word Count]],0),FALSE)</f>
        <v>18</v>
      </c>
    </row>
    <row r="23" spans="1:3" ht="15">
      <c r="A23" s="85" t="s">
        <v>895</v>
      </c>
      <c r="B23" s="93" t="s">
        <v>226</v>
      </c>
      <c r="C23" s="85">
        <f>VLOOKUP(GroupVertices[[#This Row],[Vertex]],Vertices[],MATCH("ID",Vertices[[#Headers],[Vertex]:[Vertex Content Word Count]],0),FALSE)</f>
        <v>17</v>
      </c>
    </row>
    <row r="24" spans="1:3" ht="15">
      <c r="A24" s="85" t="s">
        <v>895</v>
      </c>
      <c r="B24" s="93" t="s">
        <v>225</v>
      </c>
      <c r="C24" s="85">
        <f>VLOOKUP(GroupVertices[[#This Row],[Vertex]],Vertices[],MATCH("ID",Vertices[[#Headers],[Vertex]:[Vertex Content Word Count]],0),FALSE)</f>
        <v>16</v>
      </c>
    </row>
    <row r="25" spans="1:3" ht="15">
      <c r="A25" s="85" t="s">
        <v>895</v>
      </c>
      <c r="B25" s="93" t="s">
        <v>224</v>
      </c>
      <c r="C25" s="85">
        <f>VLOOKUP(GroupVertices[[#This Row],[Vertex]],Vertices[],MATCH("ID",Vertices[[#Headers],[Vertex]:[Vertex Content Word Count]],0),FALSE)</f>
        <v>15</v>
      </c>
    </row>
    <row r="26" spans="1:3" ht="15">
      <c r="A26" s="85" t="s">
        <v>895</v>
      </c>
      <c r="B26" s="93" t="s">
        <v>223</v>
      </c>
      <c r="C26" s="85">
        <f>VLOOKUP(GroupVertices[[#This Row],[Vertex]],Vertices[],MATCH("ID",Vertices[[#Headers],[Vertex]:[Vertex Content Word Count]],0),FALSE)</f>
        <v>14</v>
      </c>
    </row>
    <row r="27" spans="1:3" ht="15">
      <c r="A27" s="85" t="s">
        <v>895</v>
      </c>
      <c r="B27" s="93" t="s">
        <v>222</v>
      </c>
      <c r="C27" s="85">
        <f>VLOOKUP(GroupVertices[[#This Row],[Vertex]],Vertices[],MATCH("ID",Vertices[[#Headers],[Vertex]:[Vertex Content Word Count]],0),FALSE)</f>
        <v>13</v>
      </c>
    </row>
    <row r="28" spans="1:3" ht="15">
      <c r="A28" s="85" t="s">
        <v>895</v>
      </c>
      <c r="B28" s="93" t="s">
        <v>221</v>
      </c>
      <c r="C28" s="85">
        <f>VLOOKUP(GroupVertices[[#This Row],[Vertex]],Vertices[],MATCH("ID",Vertices[[#Headers],[Vertex]:[Vertex Content Word Count]],0),FALSE)</f>
        <v>12</v>
      </c>
    </row>
    <row r="29" spans="1:3" ht="15">
      <c r="A29" s="85" t="s">
        <v>895</v>
      </c>
      <c r="B29" s="93" t="s">
        <v>220</v>
      </c>
      <c r="C29" s="85">
        <f>VLOOKUP(GroupVertices[[#This Row],[Vertex]],Vertices[],MATCH("ID",Vertices[[#Headers],[Vertex]:[Vertex Content Word Count]],0),FALSE)</f>
        <v>10</v>
      </c>
    </row>
    <row r="30" spans="1:3" ht="15">
      <c r="A30" s="85" t="s">
        <v>896</v>
      </c>
      <c r="B30" s="93" t="s">
        <v>254</v>
      </c>
      <c r="C30" s="85">
        <f>VLOOKUP(GroupVertices[[#This Row],[Vertex]],Vertices[],MATCH("ID",Vertices[[#Headers],[Vertex]:[Vertex Content Word Count]],0),FALSE)</f>
        <v>48</v>
      </c>
    </row>
    <row r="31" spans="1:3" ht="15">
      <c r="A31" s="85" t="s">
        <v>896</v>
      </c>
      <c r="B31" s="93" t="s">
        <v>261</v>
      </c>
      <c r="C31" s="85">
        <f>VLOOKUP(GroupVertices[[#This Row],[Vertex]],Vertices[],MATCH("ID",Vertices[[#Headers],[Vertex]:[Vertex Content Word Count]],0),FALSE)</f>
        <v>43</v>
      </c>
    </row>
    <row r="32" spans="1:3" ht="15">
      <c r="A32" s="85" t="s">
        <v>896</v>
      </c>
      <c r="B32" s="93" t="s">
        <v>260</v>
      </c>
      <c r="C32" s="85">
        <f>VLOOKUP(GroupVertices[[#This Row],[Vertex]],Vertices[],MATCH("ID",Vertices[[#Headers],[Vertex]:[Vertex Content Word Count]],0),FALSE)</f>
        <v>42</v>
      </c>
    </row>
    <row r="33" spans="1:3" ht="15">
      <c r="A33" s="85" t="s">
        <v>896</v>
      </c>
      <c r="B33" s="93" t="s">
        <v>253</v>
      </c>
      <c r="C33" s="85">
        <f>VLOOKUP(GroupVertices[[#This Row],[Vertex]],Vertices[],MATCH("ID",Vertices[[#Headers],[Vertex]:[Vertex Content Word Count]],0),FALSE)</f>
        <v>41</v>
      </c>
    </row>
    <row r="34" spans="1:3" ht="15">
      <c r="A34" s="85" t="s">
        <v>896</v>
      </c>
      <c r="B34" s="93" t="s">
        <v>252</v>
      </c>
      <c r="C34" s="85">
        <f>VLOOKUP(GroupVertices[[#This Row],[Vertex]],Vertices[],MATCH("ID",Vertices[[#Headers],[Vertex]:[Vertex Content Word Count]],0),FALSE)</f>
        <v>47</v>
      </c>
    </row>
    <row r="35" spans="1:3" ht="15">
      <c r="A35" s="85" t="s">
        <v>896</v>
      </c>
      <c r="B35" s="93" t="s">
        <v>249</v>
      </c>
      <c r="C35" s="85">
        <f>VLOOKUP(GroupVertices[[#This Row],[Vertex]],Vertices[],MATCH("ID",Vertices[[#Headers],[Vertex]:[Vertex Content Word Count]],0),FALSE)</f>
        <v>39</v>
      </c>
    </row>
    <row r="36" spans="1:3" ht="15">
      <c r="A36" s="85" t="s">
        <v>896</v>
      </c>
      <c r="B36" s="93" t="s">
        <v>248</v>
      </c>
      <c r="C36" s="85">
        <f>VLOOKUP(GroupVertices[[#This Row],[Vertex]],Vertices[],MATCH("ID",Vertices[[#Headers],[Vertex]:[Vertex Content Word Count]],0),FALSE)</f>
        <v>40</v>
      </c>
    </row>
    <row r="37" spans="1:3" ht="15">
      <c r="A37" s="85" t="s">
        <v>896</v>
      </c>
      <c r="B37" s="93" t="s">
        <v>247</v>
      </c>
      <c r="C37" s="85">
        <f>VLOOKUP(GroupVertices[[#This Row],[Vertex]],Vertices[],MATCH("ID",Vertices[[#Headers],[Vertex]:[Vertex Content Word Count]],0),FALSE)</f>
        <v>38</v>
      </c>
    </row>
    <row r="38" spans="1:3" ht="15">
      <c r="A38" s="85" t="s">
        <v>897</v>
      </c>
      <c r="B38" s="93" t="s">
        <v>214</v>
      </c>
      <c r="C38" s="85">
        <f>VLOOKUP(GroupVertices[[#This Row],[Vertex]],Vertices[],MATCH("ID",Vertices[[#Headers],[Vertex]:[Vertex Content Word Count]],0),FALSE)</f>
        <v>3</v>
      </c>
    </row>
    <row r="39" spans="1:3" ht="15">
      <c r="A39" s="85" t="s">
        <v>897</v>
      </c>
      <c r="B39" s="93" t="s">
        <v>215</v>
      </c>
      <c r="C39" s="85">
        <f>VLOOKUP(GroupVertices[[#This Row],[Vertex]],Vertices[],MATCH("ID",Vertices[[#Headers],[Vertex]:[Vertex Content Word Count]],0),FALSE)</f>
        <v>4</v>
      </c>
    </row>
    <row r="40" spans="1:3" ht="15">
      <c r="A40" s="85" t="s">
        <v>897</v>
      </c>
      <c r="B40" s="93" t="s">
        <v>216</v>
      </c>
      <c r="C40" s="85">
        <f>VLOOKUP(GroupVertices[[#This Row],[Vertex]],Vertices[],MATCH("ID",Vertices[[#Headers],[Vertex]:[Vertex Content Word Count]],0),FALSE)</f>
        <v>5</v>
      </c>
    </row>
    <row r="41" spans="1:3" ht="15">
      <c r="A41" s="85" t="s">
        <v>897</v>
      </c>
      <c r="B41" s="93" t="s">
        <v>219</v>
      </c>
      <c r="C41" s="85">
        <f>VLOOKUP(GroupVertices[[#This Row],[Vertex]],Vertices[],MATCH("ID",Vertices[[#Headers],[Vertex]:[Vertex Content Word Count]],0),FALSE)</f>
        <v>9</v>
      </c>
    </row>
    <row r="42" spans="1:3" ht="15">
      <c r="A42" s="85" t="s">
        <v>897</v>
      </c>
      <c r="B42" s="93" t="s">
        <v>243</v>
      </c>
      <c r="C42" s="85">
        <f>VLOOKUP(GroupVertices[[#This Row],[Vertex]],Vertices[],MATCH("ID",Vertices[[#Headers],[Vertex]:[Vertex Content Word Count]],0),FALSE)</f>
        <v>34</v>
      </c>
    </row>
    <row r="43" spans="1:3" ht="15">
      <c r="A43" s="85" t="s">
        <v>897</v>
      </c>
      <c r="B43" s="93" t="s">
        <v>258</v>
      </c>
      <c r="C43" s="85">
        <f>VLOOKUP(GroupVertices[[#This Row],[Vertex]],Vertices[],MATCH("ID",Vertices[[#Headers],[Vertex]:[Vertex Content Word Count]],0),FALSE)</f>
        <v>52</v>
      </c>
    </row>
    <row r="44" spans="1:3" ht="15">
      <c r="A44" s="85" t="s">
        <v>898</v>
      </c>
      <c r="B44" s="93" t="s">
        <v>251</v>
      </c>
      <c r="C44" s="85">
        <f>VLOOKUP(GroupVertices[[#This Row],[Vertex]],Vertices[],MATCH("ID",Vertices[[#Headers],[Vertex]:[Vertex Content Word Count]],0),FALSE)</f>
        <v>46</v>
      </c>
    </row>
    <row r="45" spans="1:3" ht="15">
      <c r="A45" s="85" t="s">
        <v>898</v>
      </c>
      <c r="B45" s="93" t="s">
        <v>262</v>
      </c>
      <c r="C45" s="85">
        <f>VLOOKUP(GroupVertices[[#This Row],[Vertex]],Vertices[],MATCH("ID",Vertices[[#Headers],[Vertex]:[Vertex Content Word Count]],0),FALSE)</f>
        <v>45</v>
      </c>
    </row>
    <row r="46" spans="1:3" ht="15">
      <c r="A46" s="85" t="s">
        <v>898</v>
      </c>
      <c r="B46" s="93" t="s">
        <v>250</v>
      </c>
      <c r="C46" s="85">
        <f>VLOOKUP(GroupVertices[[#This Row],[Vertex]],Vertices[],MATCH("ID",Vertices[[#Headers],[Vertex]:[Vertex Content Word Count]],0),FALSE)</f>
        <v>44</v>
      </c>
    </row>
    <row r="47" spans="1:3" ht="15">
      <c r="A47" s="85" t="s">
        <v>899</v>
      </c>
      <c r="B47" s="93" t="s">
        <v>218</v>
      </c>
      <c r="C47" s="85">
        <f>VLOOKUP(GroupVertices[[#This Row],[Vertex]],Vertices[],MATCH("ID",Vertices[[#Headers],[Vertex]:[Vertex Content Word Count]],0),FALSE)</f>
        <v>8</v>
      </c>
    </row>
    <row r="48" spans="1:3" ht="15">
      <c r="A48" s="85" t="s">
        <v>899</v>
      </c>
      <c r="B48" s="93" t="s">
        <v>259</v>
      </c>
      <c r="C48" s="85">
        <f>VLOOKUP(GroupVertices[[#This Row],[Vertex]],Vertices[],MATCH("ID",Vertices[[#Headers],[Vertex]:[Vertex Content Word Count]],0),FALSE)</f>
        <v>7</v>
      </c>
    </row>
    <row r="49" spans="1:3" ht="15">
      <c r="A49" s="85" t="s">
        <v>899</v>
      </c>
      <c r="B49" s="93" t="s">
        <v>217</v>
      </c>
      <c r="C49" s="85">
        <f>VLOOKUP(GroupVertices[[#This Row],[Vertex]],Vertices[],MATCH("ID",Vertices[[#Headers],[Vertex]:[Vertex Content Word Count]],0),FALSE)</f>
        <v>6</v>
      </c>
    </row>
    <row r="50" spans="1:3" ht="15">
      <c r="A50" s="85" t="s">
        <v>900</v>
      </c>
      <c r="B50" s="93" t="s">
        <v>255</v>
      </c>
      <c r="C50" s="85">
        <f>VLOOKUP(GroupVertices[[#This Row],[Vertex]],Vertices[],MATCH("ID",Vertices[[#Headers],[Vertex]:[Vertex Content Word Count]],0),FALSE)</f>
        <v>49</v>
      </c>
    </row>
    <row r="51" spans="1:3" ht="15">
      <c r="A51" s="85" t="s">
        <v>900</v>
      </c>
      <c r="B51" s="93" t="s">
        <v>263</v>
      </c>
      <c r="C51" s="85">
        <f>VLOOKUP(GroupVertices[[#This Row],[Vertex]],Vertices[],MATCH("ID",Vertices[[#Headers],[Vertex]:[Vertex Content Word Count]],0),FALSE)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1295</v>
      </c>
      <c r="B2" s="36" t="s">
        <v>856</v>
      </c>
      <c r="D2" s="33">
        <f>MIN(Vertices[Degree])</f>
        <v>0</v>
      </c>
      <c r="E2" s="3">
        <f>COUNTIF(Vertices[Degree],"&gt;= "&amp;D2)-COUNTIF(Vertices[Degree],"&gt;="&amp;D3)</f>
        <v>0</v>
      </c>
      <c r="F2" s="39">
        <f>MIN(Vertices[In-Degree])</f>
        <v>0</v>
      </c>
      <c r="G2" s="40">
        <f>COUNTIF(Vertices[In-Degree],"&gt;= "&amp;F2)-COUNTIF(Vertices[In-Degree],"&gt;="&amp;F3)</f>
        <v>33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12</v>
      </c>
      <c r="N2" s="39">
        <f>MIN(Vertices[Eigenvector Centrality])</f>
        <v>0</v>
      </c>
      <c r="O2" s="40">
        <f>COUNTIF(Vertices[Eigenvector Centrality],"&gt;= "&amp;N2)-COUNTIF(Vertices[Eigenvector Centrality],"&gt;="&amp;N3)</f>
        <v>9</v>
      </c>
      <c r="P2" s="39">
        <f>MIN(Vertices[PageRank])</f>
        <v>0.501433</v>
      </c>
      <c r="Q2" s="40">
        <f>COUNTIF(Vertices[PageRank],"&gt;= "&amp;P2)-COUNTIF(Vertices[PageRank],"&gt;="&amp;P3)</f>
        <v>31</v>
      </c>
      <c r="R2" s="39">
        <f>MIN(Vertices[Clustering Coefficient])</f>
        <v>0</v>
      </c>
      <c r="S2" s="45">
        <f>COUNTIF(Vertices[Clustering Coefficient],"&gt;= "&amp;R2)-COUNTIF(Vertices[Clustering Coefficient],"&gt;="&amp;R3)</f>
        <v>36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0.5818181818181818</v>
      </c>
      <c r="G3" s="42">
        <f>COUNTIF(Vertices[In-Degree],"&gt;= "&amp;F3)-COUNTIF(Vertices[In-Degree],"&gt;="&amp;F4)</f>
        <v>10</v>
      </c>
      <c r="H3" s="41">
        <f aca="true" t="shared" si="3" ref="H3:H26">H2+($H$57-$H$2)/BinDivisor</f>
        <v>0.10909090909090909</v>
      </c>
      <c r="I3" s="42">
        <f>COUNTIF(Vertices[Out-Degree],"&gt;= "&amp;H3)-COUNTIF(Vertices[Out-Degree],"&gt;="&amp;H4)</f>
        <v>0</v>
      </c>
      <c r="J3" s="41">
        <f aca="true" t="shared" si="4" ref="J3:J26">J2+($J$57-$J$2)/BinDivisor</f>
        <v>26.507272727272728</v>
      </c>
      <c r="K3" s="42">
        <f>COUNTIF(Vertices[Betweenness Centrality],"&gt;= "&amp;J3)-COUNTIF(Vertices[Betweenness Centrality],"&gt;="&amp;J4)</f>
        <v>4</v>
      </c>
      <c r="L3" s="41">
        <f aca="true" t="shared" si="5" ref="L3:L26">L2+($L$57-$L$2)/BinDivisor</f>
        <v>0.00909090909090909</v>
      </c>
      <c r="M3" s="42">
        <f>COUNTIF(Vertices[Closeness Centrality],"&gt;= "&amp;L3)-COUNTIF(Vertices[Closeness Centrality],"&gt;="&amp;L4)</f>
        <v>34</v>
      </c>
      <c r="N3" s="41">
        <f aca="true" t="shared" si="6" ref="N3:N26">N2+($N$57-$N$2)/BinDivisor</f>
        <v>0.0026199636363636366</v>
      </c>
      <c r="O3" s="42">
        <f>COUNTIF(Vertices[Eigenvector Centrality],"&gt;= "&amp;N3)-COUNTIF(Vertices[Eigenvector Centrality],"&gt;="&amp;N4)</f>
        <v>1</v>
      </c>
      <c r="P3" s="41">
        <f aca="true" t="shared" si="7" ref="P3:P26">P2+($P$57-$P$2)/BinDivisor</f>
        <v>0.7328698</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1.1636363636363636</v>
      </c>
      <c r="G4" s="40">
        <f>COUNTIF(Vertices[In-Degree],"&gt;= "&amp;F4)-COUNTIF(Vertices[In-Degree],"&gt;="&amp;F5)</f>
        <v>0</v>
      </c>
      <c r="H4" s="39">
        <f t="shared" si="3"/>
        <v>0.21818181818181817</v>
      </c>
      <c r="I4" s="40">
        <f>COUNTIF(Vertices[Out-Degree],"&gt;= "&amp;H4)-COUNTIF(Vertices[Out-Degree],"&gt;="&amp;H5)</f>
        <v>0</v>
      </c>
      <c r="J4" s="39">
        <f t="shared" si="4"/>
        <v>53.014545454545456</v>
      </c>
      <c r="K4" s="40">
        <f>COUNTIF(Vertices[Betweenness Centrality],"&gt;= "&amp;J4)-COUNTIF(Vertices[Betweenness Centrality],"&gt;="&amp;J5)</f>
        <v>1</v>
      </c>
      <c r="L4" s="39">
        <f t="shared" si="5"/>
        <v>0.01818181818181818</v>
      </c>
      <c r="M4" s="40">
        <f>COUNTIF(Vertices[Closeness Centrality],"&gt;= "&amp;L4)-COUNTIF(Vertices[Closeness Centrality],"&gt;="&amp;L5)</f>
        <v>1</v>
      </c>
      <c r="N4" s="39">
        <f t="shared" si="6"/>
        <v>0.005239927272727273</v>
      </c>
      <c r="O4" s="40">
        <f>COUNTIF(Vertices[Eigenvector Centrality],"&gt;= "&amp;N4)-COUNTIF(Vertices[Eigenvector Centrality],"&gt;="&amp;N5)</f>
        <v>2</v>
      </c>
      <c r="P4" s="39">
        <f t="shared" si="7"/>
        <v>0.9643066</v>
      </c>
      <c r="Q4" s="40">
        <f>COUNTIF(Vertices[PageRank],"&gt;= "&amp;P4)-COUNTIF(Vertices[PageRank],"&gt;="&amp;P5)</f>
        <v>11</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1.7454545454545454</v>
      </c>
      <c r="G5" s="42">
        <f>COUNTIF(Vertices[In-Degree],"&gt;= "&amp;F5)-COUNTIF(Vertices[In-Degree],"&gt;="&amp;F6)</f>
        <v>3</v>
      </c>
      <c r="H5" s="41">
        <f t="shared" si="3"/>
        <v>0.32727272727272727</v>
      </c>
      <c r="I5" s="42">
        <f>COUNTIF(Vertices[Out-Degree],"&gt;= "&amp;H5)-COUNTIF(Vertices[Out-Degree],"&gt;="&amp;H6)</f>
        <v>0</v>
      </c>
      <c r="J5" s="41">
        <f t="shared" si="4"/>
        <v>79.52181818181819</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0.00785989090909091</v>
      </c>
      <c r="O5" s="42">
        <f>COUNTIF(Vertices[Eigenvector Centrality],"&gt;= "&amp;N5)-COUNTIF(Vertices[Eigenvector Centrality],"&gt;="&amp;N6)</f>
        <v>2</v>
      </c>
      <c r="P5" s="41">
        <f t="shared" si="7"/>
        <v>1.1957434</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2.327272727272727</v>
      </c>
      <c r="G6" s="40">
        <f>COUNTIF(Vertices[In-Degree],"&gt;= "&amp;F6)-COUNTIF(Vertices[In-Degree],"&gt;="&amp;F7)</f>
        <v>0</v>
      </c>
      <c r="H6" s="39">
        <f t="shared" si="3"/>
        <v>0.43636363636363634</v>
      </c>
      <c r="I6" s="40">
        <f>COUNTIF(Vertices[Out-Degree],"&gt;= "&amp;H6)-COUNTIF(Vertices[Out-Degree],"&gt;="&amp;H7)</f>
        <v>0</v>
      </c>
      <c r="J6" s="39">
        <f t="shared" si="4"/>
        <v>106.02909090909091</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0.010479854545454546</v>
      </c>
      <c r="O6" s="40">
        <f>COUNTIF(Vertices[Eigenvector Centrality],"&gt;= "&amp;N6)-COUNTIF(Vertices[Eigenvector Centrality],"&gt;="&amp;N7)</f>
        <v>1</v>
      </c>
      <c r="P6" s="39">
        <f t="shared" si="7"/>
        <v>1.4271802</v>
      </c>
      <c r="Q6" s="40">
        <f>COUNTIF(Vertices[PageRank],"&gt;= "&amp;P6)-COUNTIF(Vertices[PageRank],"&gt;="&amp;P7)</f>
        <v>1</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2.909090909090909</v>
      </c>
      <c r="G7" s="42">
        <f>COUNTIF(Vertices[In-Degree],"&gt;= "&amp;F7)-COUNTIF(Vertices[In-Degree],"&gt;="&amp;F8)</f>
        <v>0</v>
      </c>
      <c r="H7" s="41">
        <f t="shared" si="3"/>
        <v>0.5454545454545454</v>
      </c>
      <c r="I7" s="42">
        <f>COUNTIF(Vertices[Out-Degree],"&gt;= "&amp;H7)-COUNTIF(Vertices[Out-Degree],"&gt;="&amp;H8)</f>
        <v>0</v>
      </c>
      <c r="J7" s="41">
        <f t="shared" si="4"/>
        <v>132.53636363636363</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0.013099818181818183</v>
      </c>
      <c r="O7" s="42">
        <f>COUNTIF(Vertices[Eigenvector Centrality],"&gt;= "&amp;N7)-COUNTIF(Vertices[Eigenvector Centrality],"&gt;="&amp;N8)</f>
        <v>0</v>
      </c>
      <c r="P7" s="41">
        <f t="shared" si="7"/>
        <v>1.658617</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3.490909090909091</v>
      </c>
      <c r="G8" s="40">
        <f>COUNTIF(Vertices[In-Degree],"&gt;= "&amp;F8)-COUNTIF(Vertices[In-Degree],"&gt;="&amp;F9)</f>
        <v>1</v>
      </c>
      <c r="H8" s="39">
        <f t="shared" si="3"/>
        <v>0.6545454545454545</v>
      </c>
      <c r="I8" s="40">
        <f>COUNTIF(Vertices[Out-Degree],"&gt;= "&amp;H8)-COUNTIF(Vertices[Out-Degree],"&gt;="&amp;H9)</f>
        <v>0</v>
      </c>
      <c r="J8" s="39">
        <f t="shared" si="4"/>
        <v>159.04363636363635</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0.01571978181818182</v>
      </c>
      <c r="O8" s="40">
        <f>COUNTIF(Vertices[Eigenvector Centrality],"&gt;= "&amp;N8)-COUNTIF(Vertices[Eigenvector Centrality],"&gt;="&amp;N9)</f>
        <v>2</v>
      </c>
      <c r="P8" s="39">
        <f t="shared" si="7"/>
        <v>1.8900538</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4.072727272727273</v>
      </c>
      <c r="G9" s="42">
        <f>COUNTIF(Vertices[In-Degree],"&gt;= "&amp;F9)-COUNTIF(Vertices[In-Degree],"&gt;="&amp;F10)</f>
        <v>0</v>
      </c>
      <c r="H9" s="41">
        <f t="shared" si="3"/>
        <v>0.7636363636363637</v>
      </c>
      <c r="I9" s="42">
        <f>COUNTIF(Vertices[Out-Degree],"&gt;= "&amp;H9)-COUNTIF(Vertices[Out-Degree],"&gt;="&amp;H10)</f>
        <v>0</v>
      </c>
      <c r="J9" s="41">
        <f t="shared" si="4"/>
        <v>185.55090909090907</v>
      </c>
      <c r="K9" s="42">
        <f>COUNTIF(Vertices[Betweenness Centrality],"&gt;= "&amp;J9)-COUNTIF(Vertices[Betweenness Centrality],"&gt;="&amp;J10)</f>
        <v>1</v>
      </c>
      <c r="L9" s="41">
        <f t="shared" si="5"/>
        <v>0.06363636363636364</v>
      </c>
      <c r="M9" s="42">
        <f>COUNTIF(Vertices[Closeness Centrality],"&gt;= "&amp;L9)-COUNTIF(Vertices[Closeness Centrality],"&gt;="&amp;L10)</f>
        <v>0</v>
      </c>
      <c r="N9" s="41">
        <f t="shared" si="6"/>
        <v>0.018339745454545454</v>
      </c>
      <c r="O9" s="42">
        <f>COUNTIF(Vertices[Eigenvector Centrality],"&gt;= "&amp;N9)-COUNTIF(Vertices[Eigenvector Centrality],"&gt;="&amp;N10)</f>
        <v>1</v>
      </c>
      <c r="P9" s="41">
        <f t="shared" si="7"/>
        <v>2.1214906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8</v>
      </c>
      <c r="D10" s="34">
        <f t="shared" si="1"/>
        <v>0</v>
      </c>
      <c r="E10" s="3">
        <f>COUNTIF(Vertices[Degree],"&gt;= "&amp;D10)-COUNTIF(Vertices[Degree],"&gt;="&amp;D11)</f>
        <v>0</v>
      </c>
      <c r="F10" s="39">
        <f t="shared" si="2"/>
        <v>4.654545454545455</v>
      </c>
      <c r="G10" s="40">
        <f>COUNTIF(Vertices[In-Degree],"&gt;= "&amp;F10)-COUNTIF(Vertices[In-Degree],"&gt;="&amp;F11)</f>
        <v>2</v>
      </c>
      <c r="H10" s="39">
        <f t="shared" si="3"/>
        <v>0.8727272727272728</v>
      </c>
      <c r="I10" s="40">
        <f>COUNTIF(Vertices[Out-Degree],"&gt;= "&amp;H10)-COUNTIF(Vertices[Out-Degree],"&gt;="&amp;H11)</f>
        <v>0</v>
      </c>
      <c r="J10" s="39">
        <f t="shared" si="4"/>
        <v>212.0581818181818</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0.020959709090909093</v>
      </c>
      <c r="O10" s="40">
        <f>COUNTIF(Vertices[Eigenvector Centrality],"&gt;= "&amp;N10)-COUNTIF(Vertices[Eigenvector Centrality],"&gt;="&amp;N11)</f>
        <v>27</v>
      </c>
      <c r="P10" s="39">
        <f t="shared" si="7"/>
        <v>2.3529274</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5.236363636363637</v>
      </c>
      <c r="G11" s="42">
        <f>COUNTIF(Vertices[In-Degree],"&gt;= "&amp;F11)-COUNTIF(Vertices[In-Degree],"&gt;="&amp;F12)</f>
        <v>0</v>
      </c>
      <c r="H11" s="41">
        <f t="shared" si="3"/>
        <v>0.9818181818181819</v>
      </c>
      <c r="I11" s="42">
        <f>COUNTIF(Vertices[Out-Degree],"&gt;= "&amp;H11)-COUNTIF(Vertices[Out-Degree],"&gt;="&amp;H12)</f>
        <v>36</v>
      </c>
      <c r="J11" s="41">
        <f t="shared" si="4"/>
        <v>238.56545454545451</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0.02357967272727273</v>
      </c>
      <c r="O11" s="42">
        <f>COUNTIF(Vertices[Eigenvector Centrality],"&gt;= "&amp;N11)-COUNTIF(Vertices[Eigenvector Centrality],"&gt;="&amp;N12)</f>
        <v>1</v>
      </c>
      <c r="P11" s="41">
        <f t="shared" si="7"/>
        <v>2.5843642</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5.818181818181819</v>
      </c>
      <c r="G12" s="40">
        <f>COUNTIF(Vertices[In-Degree],"&gt;= "&amp;F12)-COUNTIF(Vertices[In-Degree],"&gt;="&amp;F13)</f>
        <v>0</v>
      </c>
      <c r="H12" s="39">
        <f t="shared" si="3"/>
        <v>1.090909090909091</v>
      </c>
      <c r="I12" s="40">
        <f>COUNTIF(Vertices[Out-Degree],"&gt;= "&amp;H12)-COUNTIF(Vertices[Out-Degree],"&gt;="&amp;H13)</f>
        <v>0</v>
      </c>
      <c r="J12" s="39">
        <f t="shared" si="4"/>
        <v>265.07272727272726</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0.02619963636363637</v>
      </c>
      <c r="O12" s="40">
        <f>COUNTIF(Vertices[Eigenvector Centrality],"&gt;= "&amp;N12)-COUNTIF(Vertices[Eigenvector Centrality],"&gt;="&amp;N13)</f>
        <v>0</v>
      </c>
      <c r="P12" s="39">
        <f t="shared" si="7"/>
        <v>2.815801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6.400000000000001</v>
      </c>
      <c r="G13" s="42">
        <f>COUNTIF(Vertices[In-Degree],"&gt;= "&amp;F13)-COUNTIF(Vertices[In-Degree],"&gt;="&amp;F14)</f>
        <v>0</v>
      </c>
      <c r="H13" s="41">
        <f t="shared" si="3"/>
        <v>1.2000000000000002</v>
      </c>
      <c r="I13" s="42">
        <f>COUNTIF(Vertices[Out-Degree],"&gt;= "&amp;H13)-COUNTIF(Vertices[Out-Degree],"&gt;="&amp;H14)</f>
        <v>0</v>
      </c>
      <c r="J13" s="41">
        <f t="shared" si="4"/>
        <v>291.58</v>
      </c>
      <c r="K13" s="42">
        <f>COUNTIF(Vertices[Betweenness Centrality],"&gt;= "&amp;J13)-COUNTIF(Vertices[Betweenness Centrality],"&gt;="&amp;J14)</f>
        <v>1</v>
      </c>
      <c r="L13" s="41">
        <f t="shared" si="5"/>
        <v>0.10000000000000002</v>
      </c>
      <c r="M13" s="42">
        <f>COUNTIF(Vertices[Closeness Centrality],"&gt;= "&amp;L13)-COUNTIF(Vertices[Closeness Centrality],"&gt;="&amp;L14)</f>
        <v>0</v>
      </c>
      <c r="N13" s="41">
        <f t="shared" si="6"/>
        <v>0.028819600000000008</v>
      </c>
      <c r="O13" s="42">
        <f>COUNTIF(Vertices[Eigenvector Centrality],"&gt;= "&amp;N13)-COUNTIF(Vertices[Eigenvector Centrality],"&gt;="&amp;N14)</f>
        <v>1</v>
      </c>
      <c r="P13" s="41">
        <f t="shared" si="7"/>
        <v>3.0472378</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137"/>
      <c r="B14" s="137"/>
      <c r="D14" s="34">
        <f t="shared" si="1"/>
        <v>0</v>
      </c>
      <c r="E14" s="3">
        <f>COUNTIF(Vertices[Degree],"&gt;= "&amp;D14)-COUNTIF(Vertices[Degree],"&gt;="&amp;D15)</f>
        <v>0</v>
      </c>
      <c r="F14" s="39">
        <f t="shared" si="2"/>
        <v>6.981818181818183</v>
      </c>
      <c r="G14" s="40">
        <f>COUNTIF(Vertices[In-Degree],"&gt;= "&amp;F14)-COUNTIF(Vertices[In-Degree],"&gt;="&amp;F15)</f>
        <v>0</v>
      </c>
      <c r="H14" s="39">
        <f t="shared" si="3"/>
        <v>1.3090909090909093</v>
      </c>
      <c r="I14" s="40">
        <f>COUNTIF(Vertices[Out-Degree],"&gt;= "&amp;H14)-COUNTIF(Vertices[Out-Degree],"&gt;="&amp;H15)</f>
        <v>0</v>
      </c>
      <c r="J14" s="39">
        <f t="shared" si="4"/>
        <v>318.0872727272727</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0.031439563636363646</v>
      </c>
      <c r="O14" s="40">
        <f>COUNTIF(Vertices[Eigenvector Centrality],"&gt;= "&amp;N14)-COUNTIF(Vertices[Eigenvector Centrality],"&gt;="&amp;N15)</f>
        <v>0</v>
      </c>
      <c r="P14" s="39">
        <f t="shared" si="7"/>
        <v>3.2786746</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8</v>
      </c>
      <c r="D15" s="34">
        <f t="shared" si="1"/>
        <v>0</v>
      </c>
      <c r="E15" s="3">
        <f>COUNTIF(Vertices[Degree],"&gt;= "&amp;D15)-COUNTIF(Vertices[Degree],"&gt;="&amp;D16)</f>
        <v>0</v>
      </c>
      <c r="F15" s="41">
        <f t="shared" si="2"/>
        <v>7.563636363636365</v>
      </c>
      <c r="G15" s="42">
        <f>COUNTIF(Vertices[In-Degree],"&gt;= "&amp;F15)-COUNTIF(Vertices[In-Degree],"&gt;="&amp;F16)</f>
        <v>0</v>
      </c>
      <c r="H15" s="41">
        <f t="shared" si="3"/>
        <v>1.4181818181818184</v>
      </c>
      <c r="I15" s="42">
        <f>COUNTIF(Vertices[Out-Degree],"&gt;= "&amp;H15)-COUNTIF(Vertices[Out-Degree],"&gt;="&amp;H16)</f>
        <v>0</v>
      </c>
      <c r="J15" s="41">
        <f t="shared" si="4"/>
        <v>344.5945454545454</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0.034059527272727284</v>
      </c>
      <c r="O15" s="42">
        <f>COUNTIF(Vertices[Eigenvector Centrality],"&gt;= "&amp;N15)-COUNTIF(Vertices[Eigenvector Centrality],"&gt;="&amp;N16)</f>
        <v>1</v>
      </c>
      <c r="P15" s="41">
        <f t="shared" si="7"/>
        <v>3.5101114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6</v>
      </c>
      <c r="D16" s="34">
        <f t="shared" si="1"/>
        <v>0</v>
      </c>
      <c r="E16" s="3">
        <f>COUNTIF(Vertices[Degree],"&gt;= "&amp;D16)-COUNTIF(Vertices[Degree],"&gt;="&amp;D17)</f>
        <v>0</v>
      </c>
      <c r="F16" s="39">
        <f t="shared" si="2"/>
        <v>8.145454545454546</v>
      </c>
      <c r="G16" s="40">
        <f>COUNTIF(Vertices[In-Degree],"&gt;= "&amp;F16)-COUNTIF(Vertices[In-Degree],"&gt;="&amp;F17)</f>
        <v>0</v>
      </c>
      <c r="H16" s="39">
        <f t="shared" si="3"/>
        <v>1.5272727272727276</v>
      </c>
      <c r="I16" s="40">
        <f>COUNTIF(Vertices[Out-Degree],"&gt;= "&amp;H16)-COUNTIF(Vertices[Out-Degree],"&gt;="&amp;H17)</f>
        <v>0</v>
      </c>
      <c r="J16" s="39">
        <f t="shared" si="4"/>
        <v>371.10181818181815</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0.03667949090909092</v>
      </c>
      <c r="O16" s="40">
        <f>COUNTIF(Vertices[Eigenvector Centrality],"&gt;= "&amp;N16)-COUNTIF(Vertices[Eigenvector Centrality],"&gt;="&amp;N17)</f>
        <v>1</v>
      </c>
      <c r="P16" s="39">
        <f t="shared" si="7"/>
        <v>3.7415482</v>
      </c>
      <c r="Q16" s="40">
        <f>COUNTIF(Vertices[PageRank],"&gt;= "&amp;P16)-COUNTIF(Vertices[PageRank],"&gt;="&amp;P17)</f>
        <v>0</v>
      </c>
      <c r="R16" s="39">
        <f t="shared" si="8"/>
        <v>0.1272727272727273</v>
      </c>
      <c r="S16" s="45">
        <f>COUNTIF(Vertices[Clustering Coefficient],"&gt;= "&amp;R16)-COUNTIF(Vertices[Clustering Coefficient],"&gt;="&amp;R17)</f>
        <v>1</v>
      </c>
      <c r="T16" s="39" t="e">
        <f ca="1" t="shared" si="9"/>
        <v>#REF!</v>
      </c>
      <c r="U16" s="40" t="e">
        <f ca="1" t="shared" si="0"/>
        <v>#REF!</v>
      </c>
    </row>
    <row r="17" spans="1:21" ht="15">
      <c r="A17" s="36" t="s">
        <v>154</v>
      </c>
      <c r="B17" s="36">
        <v>41</v>
      </c>
      <c r="D17" s="34">
        <f t="shared" si="1"/>
        <v>0</v>
      </c>
      <c r="E17" s="3">
        <f>COUNTIF(Vertices[Degree],"&gt;= "&amp;D17)-COUNTIF(Vertices[Degree],"&gt;="&amp;D18)</f>
        <v>0</v>
      </c>
      <c r="F17" s="41">
        <f t="shared" si="2"/>
        <v>8.727272727272728</v>
      </c>
      <c r="G17" s="42">
        <f>COUNTIF(Vertices[In-Degree],"&gt;= "&amp;F17)-COUNTIF(Vertices[In-Degree],"&gt;="&amp;F18)</f>
        <v>0</v>
      </c>
      <c r="H17" s="41">
        <f t="shared" si="3"/>
        <v>1.6363636363636367</v>
      </c>
      <c r="I17" s="42">
        <f>COUNTIF(Vertices[Out-Degree],"&gt;= "&amp;H17)-COUNTIF(Vertices[Out-Degree],"&gt;="&amp;H18)</f>
        <v>0</v>
      </c>
      <c r="J17" s="41">
        <f t="shared" si="4"/>
        <v>397.60909090909087</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0.03929945454545456</v>
      </c>
      <c r="O17" s="42">
        <f>COUNTIF(Vertices[Eigenvector Centrality],"&gt;= "&amp;N17)-COUNTIF(Vertices[Eigenvector Centrality],"&gt;="&amp;N18)</f>
        <v>0</v>
      </c>
      <c r="P17" s="41">
        <f t="shared" si="7"/>
        <v>3.972985</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55</v>
      </c>
      <c r="D18" s="34">
        <f t="shared" si="1"/>
        <v>0</v>
      </c>
      <c r="E18" s="3">
        <f>COUNTIF(Vertices[Degree],"&gt;= "&amp;D18)-COUNTIF(Vertices[Degree],"&gt;="&amp;D19)</f>
        <v>0</v>
      </c>
      <c r="F18" s="39">
        <f t="shared" si="2"/>
        <v>9.30909090909091</v>
      </c>
      <c r="G18" s="40">
        <f>COUNTIF(Vertices[In-Degree],"&gt;= "&amp;F18)-COUNTIF(Vertices[In-Degree],"&gt;="&amp;F19)</f>
        <v>0</v>
      </c>
      <c r="H18" s="39">
        <f t="shared" si="3"/>
        <v>1.7454545454545458</v>
      </c>
      <c r="I18" s="40">
        <f>COUNTIF(Vertices[Out-Degree],"&gt;= "&amp;H18)-COUNTIF(Vertices[Out-Degree],"&gt;="&amp;H19)</f>
        <v>0</v>
      </c>
      <c r="J18" s="39">
        <f t="shared" si="4"/>
        <v>424.1163636363636</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0.0419194181818182</v>
      </c>
      <c r="O18" s="40">
        <f>COUNTIF(Vertices[Eigenvector Centrality],"&gt;= "&amp;N18)-COUNTIF(Vertices[Eigenvector Centrality],"&gt;="&amp;N19)</f>
        <v>0</v>
      </c>
      <c r="P18" s="39">
        <f t="shared" si="7"/>
        <v>4.2044217999999995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9.890909090909092</v>
      </c>
      <c r="G19" s="42">
        <f>COUNTIF(Vertices[In-Degree],"&gt;= "&amp;F19)-COUNTIF(Vertices[In-Degree],"&gt;="&amp;F20)</f>
        <v>0</v>
      </c>
      <c r="H19" s="41">
        <f t="shared" si="3"/>
        <v>1.854545454545455</v>
      </c>
      <c r="I19" s="42">
        <f>COUNTIF(Vertices[Out-Degree],"&gt;= "&amp;H19)-COUNTIF(Vertices[Out-Degree],"&gt;="&amp;H20)</f>
        <v>0</v>
      </c>
      <c r="J19" s="41">
        <f t="shared" si="4"/>
        <v>450.6236363636363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0.04453938181818184</v>
      </c>
      <c r="O19" s="42">
        <f>COUNTIF(Vertices[Eigenvector Centrality],"&gt;= "&amp;N19)-COUNTIF(Vertices[Eigenvector Centrality],"&gt;="&amp;N20)</f>
        <v>0</v>
      </c>
      <c r="P19" s="41">
        <f t="shared" si="7"/>
        <v>4.4358585999999995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10.472727272727274</v>
      </c>
      <c r="G20" s="40">
        <f>COUNTIF(Vertices[In-Degree],"&gt;= "&amp;F20)-COUNTIF(Vertices[In-Degree],"&gt;="&amp;F21)</f>
        <v>0</v>
      </c>
      <c r="H20" s="39">
        <f t="shared" si="3"/>
        <v>1.963636363636364</v>
      </c>
      <c r="I20" s="40">
        <f>COUNTIF(Vertices[Out-Degree],"&gt;= "&amp;H20)-COUNTIF(Vertices[Out-Degree],"&gt;="&amp;H21)</f>
        <v>5</v>
      </c>
      <c r="J20" s="39">
        <f t="shared" si="4"/>
        <v>477.13090909090903</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0.047159345454545476</v>
      </c>
      <c r="O20" s="40">
        <f>COUNTIF(Vertices[Eigenvector Centrality],"&gt;= "&amp;N20)-COUNTIF(Vertices[Eigenvector Centrality],"&gt;="&amp;N21)</f>
        <v>0</v>
      </c>
      <c r="P20" s="39">
        <f t="shared" si="7"/>
        <v>4.6672953999999995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2.285377</v>
      </c>
      <c r="D21" s="34">
        <f t="shared" si="1"/>
        <v>0</v>
      </c>
      <c r="E21" s="3">
        <f>COUNTIF(Vertices[Degree],"&gt;= "&amp;D21)-COUNTIF(Vertices[Degree],"&gt;="&amp;D22)</f>
        <v>0</v>
      </c>
      <c r="F21" s="41">
        <f t="shared" si="2"/>
        <v>11.054545454545456</v>
      </c>
      <c r="G21" s="42">
        <f>COUNTIF(Vertices[In-Degree],"&gt;= "&amp;F21)-COUNTIF(Vertices[In-Degree],"&gt;="&amp;F22)</f>
        <v>0</v>
      </c>
      <c r="H21" s="41">
        <f t="shared" si="3"/>
        <v>2.072727272727273</v>
      </c>
      <c r="I21" s="42">
        <f>COUNTIF(Vertices[Out-Degree],"&gt;= "&amp;H21)-COUNTIF(Vertices[Out-Degree],"&gt;="&amp;H22)</f>
        <v>0</v>
      </c>
      <c r="J21" s="41">
        <f t="shared" si="4"/>
        <v>503.63818181818175</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0.049779309090909114</v>
      </c>
      <c r="O21" s="42">
        <f>COUNTIF(Vertices[Eigenvector Centrality],"&gt;= "&amp;N21)-COUNTIF(Vertices[Eigenvector Centrality],"&gt;="&amp;N22)</f>
        <v>0</v>
      </c>
      <c r="P21" s="41">
        <f t="shared" si="7"/>
        <v>4.8987321999999995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11.636363636363638</v>
      </c>
      <c r="G22" s="40">
        <f>COUNTIF(Vertices[In-Degree],"&gt;= "&amp;F22)-COUNTIF(Vertices[In-Degree],"&gt;="&amp;F23)</f>
        <v>0</v>
      </c>
      <c r="H22" s="39">
        <f t="shared" si="3"/>
        <v>2.181818181818182</v>
      </c>
      <c r="I22" s="40">
        <f>COUNTIF(Vertices[Out-Degree],"&gt;= "&amp;H22)-COUNTIF(Vertices[Out-Degree],"&gt;="&amp;H23)</f>
        <v>0</v>
      </c>
      <c r="J22" s="39">
        <f t="shared" si="4"/>
        <v>530.1454545454545</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0.05239927272727275</v>
      </c>
      <c r="O22" s="40">
        <f>COUNTIF(Vertices[Eigenvector Centrality],"&gt;= "&amp;N22)-COUNTIF(Vertices[Eigenvector Centrality],"&gt;="&amp;N23)</f>
        <v>0</v>
      </c>
      <c r="P22" s="39">
        <f t="shared" si="7"/>
        <v>5.1301689999999995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0.022448979591836733</v>
      </c>
      <c r="D23" s="34">
        <f t="shared" si="1"/>
        <v>0</v>
      </c>
      <c r="E23" s="3">
        <f>COUNTIF(Vertices[Degree],"&gt;= "&amp;D23)-COUNTIF(Vertices[Degree],"&gt;="&amp;D24)</f>
        <v>0</v>
      </c>
      <c r="F23" s="41">
        <f t="shared" si="2"/>
        <v>12.21818181818182</v>
      </c>
      <c r="G23" s="42">
        <f>COUNTIF(Vertices[In-Degree],"&gt;= "&amp;F23)-COUNTIF(Vertices[In-Degree],"&gt;="&amp;F24)</f>
        <v>0</v>
      </c>
      <c r="H23" s="41">
        <f t="shared" si="3"/>
        <v>2.290909090909091</v>
      </c>
      <c r="I23" s="42">
        <f>COUNTIF(Vertices[Out-Degree],"&gt;= "&amp;H23)-COUNTIF(Vertices[Out-Degree],"&gt;="&amp;H24)</f>
        <v>0</v>
      </c>
      <c r="J23" s="41">
        <f t="shared" si="4"/>
        <v>556.6527272727272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0.05501923636363639</v>
      </c>
      <c r="O23" s="42">
        <f>COUNTIF(Vertices[Eigenvector Centrality],"&gt;= "&amp;N23)-COUNTIF(Vertices[Eigenvector Centrality],"&gt;="&amp;N24)</f>
        <v>0</v>
      </c>
      <c r="P23" s="41">
        <f t="shared" si="7"/>
        <v>5.3616057999999995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1296</v>
      </c>
      <c r="B24" s="36">
        <v>0.517395</v>
      </c>
      <c r="D24" s="34">
        <f t="shared" si="1"/>
        <v>0</v>
      </c>
      <c r="E24" s="3">
        <f>COUNTIF(Vertices[Degree],"&gt;= "&amp;D24)-COUNTIF(Vertices[Degree],"&gt;="&amp;D25)</f>
        <v>0</v>
      </c>
      <c r="F24" s="39">
        <f t="shared" si="2"/>
        <v>12.800000000000002</v>
      </c>
      <c r="G24" s="40">
        <f>COUNTIF(Vertices[In-Degree],"&gt;= "&amp;F24)-COUNTIF(Vertices[In-Degree],"&gt;="&amp;F25)</f>
        <v>0</v>
      </c>
      <c r="H24" s="39">
        <f t="shared" si="3"/>
        <v>2.4</v>
      </c>
      <c r="I24" s="40">
        <f>COUNTIF(Vertices[Out-Degree],"&gt;= "&amp;H24)-COUNTIF(Vertices[Out-Degree],"&gt;="&amp;H25)</f>
        <v>0</v>
      </c>
      <c r="J24" s="39">
        <f t="shared" si="4"/>
        <v>583.16</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0.05763920000000003</v>
      </c>
      <c r="O24" s="40">
        <f>COUNTIF(Vertices[Eigenvector Centrality],"&gt;= "&amp;N24)-COUNTIF(Vertices[Eigenvector Centrality],"&gt;="&amp;N25)</f>
        <v>0</v>
      </c>
      <c r="P24" s="39">
        <f t="shared" si="7"/>
        <v>5.5930425999999995</v>
      </c>
      <c r="Q24" s="40">
        <f>COUNTIF(Vertices[PageRank],"&gt;= "&amp;P24)-COUNTIF(Vertices[PageRank],"&gt;="&amp;P25)</f>
        <v>0</v>
      </c>
      <c r="R24" s="39">
        <f t="shared" si="8"/>
        <v>0.20000000000000004</v>
      </c>
      <c r="S24" s="45">
        <f>COUNTIF(Vertices[Clustering Coefficient],"&gt;= "&amp;R24)-COUNTIF(Vertices[Clustering Coefficient],"&gt;="&amp;R25)</f>
        <v>2</v>
      </c>
      <c r="T24" s="39" t="e">
        <f ca="1" t="shared" si="9"/>
        <v>#REF!</v>
      </c>
      <c r="U24" s="40" t="e">
        <f ca="1" t="shared" si="0"/>
        <v>#REF!</v>
      </c>
    </row>
    <row r="25" spans="1:21" ht="15">
      <c r="A25" s="137"/>
      <c r="B25" s="137"/>
      <c r="D25" s="34">
        <f t="shared" si="1"/>
        <v>0</v>
      </c>
      <c r="E25" s="3">
        <f>COUNTIF(Vertices[Degree],"&gt;= "&amp;D25)-COUNTIF(Vertices[Degree],"&gt;="&amp;D26)</f>
        <v>0</v>
      </c>
      <c r="F25" s="41">
        <f t="shared" si="2"/>
        <v>13.381818181818184</v>
      </c>
      <c r="G25" s="42">
        <f>COUNTIF(Vertices[In-Degree],"&gt;= "&amp;F25)-COUNTIF(Vertices[In-Degree],"&gt;="&amp;F26)</f>
        <v>0</v>
      </c>
      <c r="H25" s="41">
        <f t="shared" si="3"/>
        <v>2.509090909090909</v>
      </c>
      <c r="I25" s="42">
        <f>COUNTIF(Vertices[Out-Degree],"&gt;= "&amp;H25)-COUNTIF(Vertices[Out-Degree],"&gt;="&amp;H26)</f>
        <v>0</v>
      </c>
      <c r="J25" s="41">
        <f t="shared" si="4"/>
        <v>609.6672727272727</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0.06025916363636367</v>
      </c>
      <c r="O25" s="42">
        <f>COUNTIF(Vertices[Eigenvector Centrality],"&gt;= "&amp;N25)-COUNTIF(Vertices[Eigenvector Centrality],"&gt;="&amp;N26)</f>
        <v>0</v>
      </c>
      <c r="P25" s="41">
        <f t="shared" si="7"/>
        <v>5.8244793999999995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1297</v>
      </c>
      <c r="B26" s="36" t="s">
        <v>1311</v>
      </c>
      <c r="D26" s="34">
        <f t="shared" si="1"/>
        <v>0</v>
      </c>
      <c r="E26" s="3">
        <f>COUNTIF(Vertices[Degree],"&gt;= "&amp;D26)-COUNTIF(Vertices[Degree],"&gt;="&amp;D28)</f>
        <v>0</v>
      </c>
      <c r="F26" s="39">
        <f t="shared" si="2"/>
        <v>13.963636363636367</v>
      </c>
      <c r="G26" s="40">
        <f>COUNTIF(Vertices[In-Degree],"&gt;= "&amp;F26)-COUNTIF(Vertices[In-Degree],"&gt;="&amp;F28)</f>
        <v>0</v>
      </c>
      <c r="H26" s="39">
        <f t="shared" si="3"/>
        <v>2.6181818181818177</v>
      </c>
      <c r="I26" s="40">
        <f>COUNTIF(Vertices[Out-Degree],"&gt;= "&amp;H26)-COUNTIF(Vertices[Out-Degree],"&gt;="&amp;H28)</f>
        <v>0</v>
      </c>
      <c r="J26" s="39">
        <f t="shared" si="4"/>
        <v>636.1745454545454</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0.0628791272727273</v>
      </c>
      <c r="O26" s="40">
        <f>COUNTIF(Vertices[Eigenvector Centrality],"&gt;= "&amp;N26)-COUNTIF(Vertices[Eigenvector Centrality],"&gt;="&amp;N28)</f>
        <v>0</v>
      </c>
      <c r="P26" s="39">
        <f t="shared" si="7"/>
        <v>6.0559161999999995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1298</v>
      </c>
      <c r="B28" s="36" t="s">
        <v>85</v>
      </c>
      <c r="D28" s="34">
        <f>D26+($D$57-$D$2)/BinDivisor</f>
        <v>0</v>
      </c>
      <c r="E28" s="3">
        <f>COUNTIF(Vertices[Degree],"&gt;= "&amp;D28)-COUNTIF(Vertices[Degree],"&gt;="&amp;D40)</f>
        <v>0</v>
      </c>
      <c r="F28" s="41">
        <f>F26+($F$57-$F$2)/BinDivisor</f>
        <v>14.545454545454549</v>
      </c>
      <c r="G28" s="42">
        <f>COUNTIF(Vertices[In-Degree],"&gt;= "&amp;F28)-COUNTIF(Vertices[In-Degree],"&gt;="&amp;F40)</f>
        <v>0</v>
      </c>
      <c r="H28" s="41">
        <f>H26+($H$57-$H$2)/BinDivisor</f>
        <v>2.7272727272727266</v>
      </c>
      <c r="I28" s="42">
        <f>COUNTIF(Vertices[Out-Degree],"&gt;= "&amp;H28)-COUNTIF(Vertices[Out-Degree],"&gt;="&amp;H40)</f>
        <v>0</v>
      </c>
      <c r="J28" s="41">
        <f>J26+($J$57-$J$2)/BinDivisor</f>
        <v>662.6818181818181</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0.06549909090909094</v>
      </c>
      <c r="O28" s="42">
        <f>COUNTIF(Vertices[Eigenvector Centrality],"&gt;= "&amp;N28)-COUNTIF(Vertices[Eigenvector Centrality],"&gt;="&amp;N40)</f>
        <v>0</v>
      </c>
      <c r="P28" s="41">
        <f>P26+($P$57-$P$2)/BinDivisor</f>
        <v>6.2873529999999995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1299</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1300</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1301</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1302</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1303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1304</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1305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1306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1307</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1308</v>
      </c>
      <c r="B40" s="36" t="s">
        <v>85</v>
      </c>
      <c r="D40" s="34">
        <f>D28+($D$57-$D$2)/BinDivisor</f>
        <v>0</v>
      </c>
      <c r="E40" s="3">
        <f>COUNTIF(Vertices[Degree],"&gt;= "&amp;D40)-COUNTIF(Vertices[Degree],"&gt;="&amp;D41)</f>
        <v>0</v>
      </c>
      <c r="F40" s="39">
        <f>F28+($F$57-$F$2)/BinDivisor</f>
        <v>15.12727272727273</v>
      </c>
      <c r="G40" s="40">
        <f>COUNTIF(Vertices[In-Degree],"&gt;= "&amp;F40)-COUNTIF(Vertices[In-Degree],"&gt;="&amp;F41)</f>
        <v>0</v>
      </c>
      <c r="H40" s="39">
        <f>H28+($H$57-$H$2)/BinDivisor</f>
        <v>2.8363636363636355</v>
      </c>
      <c r="I40" s="40">
        <f>COUNTIF(Vertices[Out-Degree],"&gt;= "&amp;H40)-COUNTIF(Vertices[Out-Degree],"&gt;="&amp;H41)</f>
        <v>0</v>
      </c>
      <c r="J40" s="39">
        <f>J28+($J$57-$J$2)/BinDivisor</f>
        <v>689.1890909090909</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0.06811905454545457</v>
      </c>
      <c r="O40" s="40">
        <f>COUNTIF(Vertices[Eigenvector Centrality],"&gt;= "&amp;N40)-COUNTIF(Vertices[Eigenvector Centrality],"&gt;="&amp;N41)</f>
        <v>0</v>
      </c>
      <c r="P40" s="39">
        <f>P28+($P$57-$P$2)/BinDivisor</f>
        <v>6.5187897999999995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1309</v>
      </c>
      <c r="B41" s="36" t="s">
        <v>85</v>
      </c>
      <c r="D41" s="34">
        <f aca="true" t="shared" si="10" ref="D41:D56">D40+($D$57-$D$2)/BinDivisor</f>
        <v>0</v>
      </c>
      <c r="E41" s="3">
        <f>COUNTIF(Vertices[Degree],"&gt;= "&amp;D41)-COUNTIF(Vertices[Degree],"&gt;="&amp;D42)</f>
        <v>0</v>
      </c>
      <c r="F41" s="41">
        <f aca="true" t="shared" si="11" ref="F41:F56">F40+($F$57-$F$2)/BinDivisor</f>
        <v>15.709090909090913</v>
      </c>
      <c r="G41" s="42">
        <f>COUNTIF(Vertices[In-Degree],"&gt;= "&amp;F41)-COUNTIF(Vertices[In-Degree],"&gt;="&amp;F42)</f>
        <v>0</v>
      </c>
      <c r="H41" s="41">
        <f aca="true" t="shared" si="12" ref="H41:H56">H40+($H$57-$H$2)/BinDivisor</f>
        <v>2.9454545454545444</v>
      </c>
      <c r="I41" s="42">
        <f>COUNTIF(Vertices[Out-Degree],"&gt;= "&amp;H41)-COUNTIF(Vertices[Out-Degree],"&gt;="&amp;H42)</f>
        <v>2</v>
      </c>
      <c r="J41" s="41">
        <f aca="true" t="shared" si="13" ref="J41:J56">J40+($J$57-$J$2)/BinDivisor</f>
        <v>715.6963636363636</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0.0707390181818182</v>
      </c>
      <c r="O41" s="42">
        <f>COUNTIF(Vertices[Eigenvector Centrality],"&gt;= "&amp;N41)-COUNTIF(Vertices[Eigenvector Centrality],"&gt;="&amp;N42)</f>
        <v>0</v>
      </c>
      <c r="P41" s="41">
        <f aca="true" t="shared" si="16" ref="P41:P56">P40+($P$57-$P$2)/BinDivisor</f>
        <v>6.7502265999999995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1310</v>
      </c>
      <c r="B42" s="36" t="s">
        <v>85</v>
      </c>
      <c r="D42" s="34">
        <f t="shared" si="10"/>
        <v>0</v>
      </c>
      <c r="E42" s="3">
        <f>COUNTIF(Vertices[Degree],"&gt;= "&amp;D42)-COUNTIF(Vertices[Degree],"&gt;="&amp;D43)</f>
        <v>0</v>
      </c>
      <c r="F42" s="39">
        <f t="shared" si="11"/>
        <v>16.290909090909093</v>
      </c>
      <c r="G42" s="40">
        <f>COUNTIF(Vertices[In-Degree],"&gt;= "&amp;F42)-COUNTIF(Vertices[In-Degree],"&gt;="&amp;F43)</f>
        <v>0</v>
      </c>
      <c r="H42" s="39">
        <f t="shared" si="12"/>
        <v>3.0545454545454533</v>
      </c>
      <c r="I42" s="40">
        <f>COUNTIF(Vertices[Out-Degree],"&gt;= "&amp;H42)-COUNTIF(Vertices[Out-Degree],"&gt;="&amp;H43)</f>
        <v>0</v>
      </c>
      <c r="J42" s="39">
        <f t="shared" si="13"/>
        <v>742.2036363636363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0.07335898181818183</v>
      </c>
      <c r="O42" s="40">
        <f>COUNTIF(Vertices[Eigenvector Centrality],"&gt;= "&amp;N42)-COUNTIF(Vertices[Eigenvector Centrality],"&gt;="&amp;N43)</f>
        <v>0</v>
      </c>
      <c r="P42" s="39">
        <f t="shared" si="16"/>
        <v>6.9816633999999995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16.872727272727275</v>
      </c>
      <c r="G43" s="42">
        <f>COUNTIF(Vertices[In-Degree],"&gt;= "&amp;F43)-COUNTIF(Vertices[In-Degree],"&gt;="&amp;F44)</f>
        <v>0</v>
      </c>
      <c r="H43" s="41">
        <f t="shared" si="12"/>
        <v>3.1636363636363622</v>
      </c>
      <c r="I43" s="42">
        <f>COUNTIF(Vertices[Out-Degree],"&gt;= "&amp;H43)-COUNTIF(Vertices[Out-Degree],"&gt;="&amp;H44)</f>
        <v>0</v>
      </c>
      <c r="J43" s="41">
        <f t="shared" si="13"/>
        <v>768.710909090909</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0.07597894545454546</v>
      </c>
      <c r="O43" s="42">
        <f>COUNTIF(Vertices[Eigenvector Centrality],"&gt;= "&amp;N43)-COUNTIF(Vertices[Eigenvector Centrality],"&gt;="&amp;N44)</f>
        <v>0</v>
      </c>
      <c r="P43" s="41">
        <f t="shared" si="16"/>
        <v>7.2131001999999995</v>
      </c>
      <c r="Q43" s="42">
        <f>COUNTIF(Vertices[PageRank],"&gt;= "&amp;P43)-COUNTIF(Vertices[PageRank],"&gt;="&amp;P44)</f>
        <v>0</v>
      </c>
      <c r="R43" s="41">
        <f t="shared" si="17"/>
        <v>0.26363636363636367</v>
      </c>
      <c r="S43" s="46">
        <f>COUNTIF(Vertices[Clustering Coefficient],"&gt;= "&amp;R43)-COUNTIF(Vertices[Clustering Coefficient],"&gt;="&amp;R44)</f>
        <v>1</v>
      </c>
      <c r="T43" s="41" t="e">
        <f ca="1" t="shared" si="18"/>
        <v>#REF!</v>
      </c>
      <c r="U43" s="42" t="e">
        <f ca="1" t="shared" si="0"/>
        <v>#REF!</v>
      </c>
    </row>
    <row r="44" spans="1:21" ht="15">
      <c r="A44" s="35"/>
      <c r="B44" s="35"/>
      <c r="D44" s="34">
        <f t="shared" si="10"/>
        <v>0</v>
      </c>
      <c r="E44" s="3">
        <f>COUNTIF(Vertices[Degree],"&gt;= "&amp;D44)-COUNTIF(Vertices[Degree],"&gt;="&amp;D45)</f>
        <v>0</v>
      </c>
      <c r="F44" s="39">
        <f t="shared" si="11"/>
        <v>17.454545454545457</v>
      </c>
      <c r="G44" s="40">
        <f>COUNTIF(Vertices[In-Degree],"&gt;= "&amp;F44)-COUNTIF(Vertices[In-Degree],"&gt;="&amp;F45)</f>
        <v>0</v>
      </c>
      <c r="H44" s="39">
        <f t="shared" si="12"/>
        <v>3.272727272727271</v>
      </c>
      <c r="I44" s="40">
        <f>COUNTIF(Vertices[Out-Degree],"&gt;= "&amp;H44)-COUNTIF(Vertices[Out-Degree],"&gt;="&amp;H45)</f>
        <v>0</v>
      </c>
      <c r="J44" s="39">
        <f t="shared" si="13"/>
        <v>795.2181818181817</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0.0785989090909091</v>
      </c>
      <c r="O44" s="40">
        <f>COUNTIF(Vertices[Eigenvector Centrality],"&gt;= "&amp;N44)-COUNTIF(Vertices[Eigenvector Centrality],"&gt;="&amp;N45)</f>
        <v>0</v>
      </c>
      <c r="P44" s="39">
        <f t="shared" si="16"/>
        <v>7.4445369999999995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18.03636363636364</v>
      </c>
      <c r="G45" s="42">
        <f>COUNTIF(Vertices[In-Degree],"&gt;= "&amp;F45)-COUNTIF(Vertices[In-Degree],"&gt;="&amp;F46)</f>
        <v>0</v>
      </c>
      <c r="H45" s="41">
        <f t="shared" si="12"/>
        <v>3.38181818181818</v>
      </c>
      <c r="I45" s="42">
        <f>COUNTIF(Vertices[Out-Degree],"&gt;= "&amp;H45)-COUNTIF(Vertices[Out-Degree],"&gt;="&amp;H46)</f>
        <v>0</v>
      </c>
      <c r="J45" s="41">
        <f t="shared" si="13"/>
        <v>821.7254545454545</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0.08121887272727273</v>
      </c>
      <c r="O45" s="42">
        <f>COUNTIF(Vertices[Eigenvector Centrality],"&gt;= "&amp;N45)-COUNTIF(Vertices[Eigenvector Centrality],"&gt;="&amp;N46)</f>
        <v>0</v>
      </c>
      <c r="P45" s="41">
        <f t="shared" si="16"/>
        <v>7.6759737999999995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18.61818181818182</v>
      </c>
      <c r="G46" s="40">
        <f>COUNTIF(Vertices[In-Degree],"&gt;= "&amp;F46)-COUNTIF(Vertices[In-Degree],"&gt;="&amp;F47)</f>
        <v>0</v>
      </c>
      <c r="H46" s="39">
        <f t="shared" si="12"/>
        <v>3.490909090909089</v>
      </c>
      <c r="I46" s="40">
        <f>COUNTIF(Vertices[Out-Degree],"&gt;= "&amp;H46)-COUNTIF(Vertices[Out-Degree],"&gt;="&amp;H47)</f>
        <v>0</v>
      </c>
      <c r="J46" s="39">
        <f t="shared" si="13"/>
        <v>848.2327272727272</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0.08383883636363636</v>
      </c>
      <c r="O46" s="40">
        <f>COUNTIF(Vertices[Eigenvector Centrality],"&gt;= "&amp;N46)-COUNTIF(Vertices[Eigenvector Centrality],"&gt;="&amp;N47)</f>
        <v>0</v>
      </c>
      <c r="P46" s="39">
        <f t="shared" si="16"/>
        <v>7.9074105999999995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19.200000000000003</v>
      </c>
      <c r="G47" s="42">
        <f>COUNTIF(Vertices[In-Degree],"&gt;= "&amp;F47)-COUNTIF(Vertices[In-Degree],"&gt;="&amp;F48)</f>
        <v>0</v>
      </c>
      <c r="H47" s="41">
        <f t="shared" si="12"/>
        <v>3.599999999999998</v>
      </c>
      <c r="I47" s="42">
        <f>COUNTIF(Vertices[Out-Degree],"&gt;= "&amp;H47)-COUNTIF(Vertices[Out-Degree],"&gt;="&amp;H48)</f>
        <v>0</v>
      </c>
      <c r="J47" s="41">
        <f t="shared" si="13"/>
        <v>874.7399999999999</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0.08645879999999999</v>
      </c>
      <c r="O47" s="42">
        <f>COUNTIF(Vertices[Eigenvector Centrality],"&gt;= "&amp;N47)-COUNTIF(Vertices[Eigenvector Centrality],"&gt;="&amp;N48)</f>
        <v>0</v>
      </c>
      <c r="P47" s="41">
        <f t="shared" si="16"/>
        <v>8.1388474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19.781818181818185</v>
      </c>
      <c r="G48" s="40">
        <f>COUNTIF(Vertices[In-Degree],"&gt;= "&amp;F48)-COUNTIF(Vertices[In-Degree],"&gt;="&amp;F49)</f>
        <v>0</v>
      </c>
      <c r="H48" s="39">
        <f t="shared" si="12"/>
        <v>3.7090909090909068</v>
      </c>
      <c r="I48" s="40">
        <f>COUNTIF(Vertices[Out-Degree],"&gt;= "&amp;H48)-COUNTIF(Vertices[Out-Degree],"&gt;="&amp;H49)</f>
        <v>0</v>
      </c>
      <c r="J48" s="39">
        <f t="shared" si="13"/>
        <v>901.2472727272726</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0.08907876363636362</v>
      </c>
      <c r="O48" s="40">
        <f>COUNTIF(Vertices[Eigenvector Centrality],"&gt;= "&amp;N48)-COUNTIF(Vertices[Eigenvector Centrality],"&gt;="&amp;N49)</f>
        <v>0</v>
      </c>
      <c r="P48" s="39">
        <f t="shared" si="16"/>
        <v>8.370284199999999</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20.363636363636367</v>
      </c>
      <c r="G49" s="42">
        <f>COUNTIF(Vertices[In-Degree],"&gt;= "&amp;F49)-COUNTIF(Vertices[In-Degree],"&gt;="&amp;F50)</f>
        <v>0</v>
      </c>
      <c r="H49" s="41">
        <f t="shared" si="12"/>
        <v>3.8181818181818157</v>
      </c>
      <c r="I49" s="42">
        <f>COUNTIF(Vertices[Out-Degree],"&gt;= "&amp;H49)-COUNTIF(Vertices[Out-Degree],"&gt;="&amp;H50)</f>
        <v>0</v>
      </c>
      <c r="J49" s="41">
        <f t="shared" si="13"/>
        <v>927.7545454545453</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0.09169872727272725</v>
      </c>
      <c r="O49" s="42">
        <f>COUNTIF(Vertices[Eigenvector Centrality],"&gt;= "&amp;N49)-COUNTIF(Vertices[Eigenvector Centrality],"&gt;="&amp;N50)</f>
        <v>0</v>
      </c>
      <c r="P49" s="41">
        <f t="shared" si="16"/>
        <v>8.601720999999998</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20.94545454545455</v>
      </c>
      <c r="G50" s="40">
        <f>COUNTIF(Vertices[In-Degree],"&gt;= "&amp;F50)-COUNTIF(Vertices[In-Degree],"&gt;="&amp;F51)</f>
        <v>0</v>
      </c>
      <c r="H50" s="39">
        <f t="shared" si="12"/>
        <v>3.9272727272727246</v>
      </c>
      <c r="I50" s="40">
        <f>COUNTIF(Vertices[Out-Degree],"&gt;= "&amp;H50)-COUNTIF(Vertices[Out-Degree],"&gt;="&amp;H51)</f>
        <v>1</v>
      </c>
      <c r="J50" s="39">
        <f t="shared" si="13"/>
        <v>954.2618181818181</v>
      </c>
      <c r="K50" s="40">
        <f>COUNTIF(Vertices[Betweenness Centrality],"&gt;= "&amp;J50)-COUNTIF(Vertices[Betweenness Centrality],"&gt;="&amp;J51)</f>
        <v>0</v>
      </c>
      <c r="L50" s="39">
        <f t="shared" si="14"/>
        <v>0.3272727272727273</v>
      </c>
      <c r="M50" s="40">
        <f>COUNTIF(Vertices[Closeness Centrality],"&gt;= "&amp;L50)-COUNTIF(Vertices[Closeness Centrality],"&gt;="&amp;L51)</f>
        <v>0</v>
      </c>
      <c r="N50" s="39">
        <f t="shared" si="15"/>
        <v>0.09431869090909088</v>
      </c>
      <c r="O50" s="40">
        <f>COUNTIF(Vertices[Eigenvector Centrality],"&gt;= "&amp;N50)-COUNTIF(Vertices[Eigenvector Centrality],"&gt;="&amp;N51)</f>
        <v>0</v>
      </c>
      <c r="P50" s="39">
        <f t="shared" si="16"/>
        <v>8.833157799999997</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21.52727272727273</v>
      </c>
      <c r="G51" s="42">
        <f>COUNTIF(Vertices[In-Degree],"&gt;= "&amp;F51)-COUNTIF(Vertices[In-Degree],"&gt;="&amp;F52)</f>
        <v>0</v>
      </c>
      <c r="H51" s="41">
        <f t="shared" si="12"/>
        <v>4.0363636363636335</v>
      </c>
      <c r="I51" s="42">
        <f>COUNTIF(Vertices[Out-Degree],"&gt;= "&amp;H51)-COUNTIF(Vertices[Out-Degree],"&gt;="&amp;H52)</f>
        <v>0</v>
      </c>
      <c r="J51" s="41">
        <f t="shared" si="13"/>
        <v>980.7690909090908</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0.09693865454545451</v>
      </c>
      <c r="O51" s="42">
        <f>COUNTIF(Vertices[Eigenvector Centrality],"&gt;= "&amp;N51)-COUNTIF(Vertices[Eigenvector Centrality],"&gt;="&amp;N52)</f>
        <v>0</v>
      </c>
      <c r="P51" s="41">
        <f t="shared" si="16"/>
        <v>9.064594599999996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22.109090909090913</v>
      </c>
      <c r="G52" s="40">
        <f>COUNTIF(Vertices[In-Degree],"&gt;= "&amp;F52)-COUNTIF(Vertices[In-Degree],"&gt;="&amp;F53)</f>
        <v>0</v>
      </c>
      <c r="H52" s="39">
        <f t="shared" si="12"/>
        <v>4.145454545454543</v>
      </c>
      <c r="I52" s="40">
        <f>COUNTIF(Vertices[Out-Degree],"&gt;= "&amp;H52)-COUNTIF(Vertices[Out-Degree],"&gt;="&amp;H53)</f>
        <v>0</v>
      </c>
      <c r="J52" s="39">
        <f t="shared" si="13"/>
        <v>1007.2763636363635</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0.09955861818181815</v>
      </c>
      <c r="O52" s="40">
        <f>COUNTIF(Vertices[Eigenvector Centrality],"&gt;= "&amp;N52)-COUNTIF(Vertices[Eigenvector Centrality],"&gt;="&amp;N53)</f>
        <v>0</v>
      </c>
      <c r="P52" s="39">
        <f t="shared" si="16"/>
        <v>9.296031399999995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22.690909090909095</v>
      </c>
      <c r="G53" s="42">
        <f>COUNTIF(Vertices[In-Degree],"&gt;= "&amp;F53)-COUNTIF(Vertices[In-Degree],"&gt;="&amp;F54)</f>
        <v>0</v>
      </c>
      <c r="H53" s="41">
        <f t="shared" si="12"/>
        <v>4.254545454545452</v>
      </c>
      <c r="I53" s="42">
        <f>COUNTIF(Vertices[Out-Degree],"&gt;= "&amp;H53)-COUNTIF(Vertices[Out-Degree],"&gt;="&amp;H54)</f>
        <v>0</v>
      </c>
      <c r="J53" s="41">
        <f t="shared" si="13"/>
        <v>1033.7836363636363</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0.10217858181818178</v>
      </c>
      <c r="O53" s="42">
        <f>COUNTIF(Vertices[Eigenvector Centrality],"&gt;= "&amp;N53)-COUNTIF(Vertices[Eigenvector Centrality],"&gt;="&amp;N54)</f>
        <v>0</v>
      </c>
      <c r="P53" s="41">
        <f t="shared" si="16"/>
        <v>9.527468199999994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23.272727272727277</v>
      </c>
      <c r="G54" s="40">
        <f>COUNTIF(Vertices[In-Degree],"&gt;= "&amp;F54)-COUNTIF(Vertices[In-Degree],"&gt;="&amp;F55)</f>
        <v>0</v>
      </c>
      <c r="H54" s="39">
        <f t="shared" si="12"/>
        <v>4.3636363636363615</v>
      </c>
      <c r="I54" s="40">
        <f>COUNTIF(Vertices[Out-Degree],"&gt;= "&amp;H54)-COUNTIF(Vertices[Out-Degree],"&gt;="&amp;H55)</f>
        <v>0</v>
      </c>
      <c r="J54" s="39">
        <f t="shared" si="13"/>
        <v>1060.290909090909</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0.10479854545454541</v>
      </c>
      <c r="O54" s="40">
        <f>COUNTIF(Vertices[Eigenvector Centrality],"&gt;= "&amp;N54)-COUNTIF(Vertices[Eigenvector Centrality],"&gt;="&amp;N55)</f>
        <v>0</v>
      </c>
      <c r="P54" s="39">
        <f t="shared" si="16"/>
        <v>9.758904999999993</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23.85454545454546</v>
      </c>
      <c r="G55" s="42">
        <f>COUNTIF(Vertices[In-Degree],"&gt;= "&amp;F55)-COUNTIF(Vertices[In-Degree],"&gt;="&amp;F56)</f>
        <v>0</v>
      </c>
      <c r="H55" s="41">
        <f t="shared" si="12"/>
        <v>4.472727272727271</v>
      </c>
      <c r="I55" s="42">
        <f>COUNTIF(Vertices[Out-Degree],"&gt;= "&amp;H55)-COUNTIF(Vertices[Out-Degree],"&gt;="&amp;H56)</f>
        <v>0</v>
      </c>
      <c r="J55" s="41">
        <f t="shared" si="13"/>
        <v>1086.7981818181818</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0.10741850909090904</v>
      </c>
      <c r="O55" s="42">
        <f>COUNTIF(Vertices[Eigenvector Centrality],"&gt;= "&amp;N55)-COUNTIF(Vertices[Eigenvector Centrality],"&gt;="&amp;N56)</f>
        <v>0</v>
      </c>
      <c r="P55" s="41">
        <f t="shared" si="16"/>
        <v>9.990341799999992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24.43636363636364</v>
      </c>
      <c r="G56" s="40">
        <f>COUNTIF(Vertices[In-Degree],"&gt;= "&amp;F56)-COUNTIF(Vertices[In-Degree],"&gt;="&amp;F57)</f>
        <v>0</v>
      </c>
      <c r="H56" s="39">
        <f t="shared" si="12"/>
        <v>4.58181818181818</v>
      </c>
      <c r="I56" s="40">
        <f>COUNTIF(Vertices[Out-Degree],"&gt;= "&amp;H56)-COUNTIF(Vertices[Out-Degree],"&gt;="&amp;H57)</f>
        <v>0</v>
      </c>
      <c r="J56" s="39">
        <f t="shared" si="13"/>
        <v>1113.3054545454545</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0.11003847272727267</v>
      </c>
      <c r="O56" s="40">
        <f>COUNTIF(Vertices[Eigenvector Centrality],"&gt;= "&amp;N56)-COUNTIF(Vertices[Eigenvector Centrality],"&gt;="&amp;N57)</f>
        <v>0</v>
      </c>
      <c r="P56" s="39">
        <f t="shared" si="16"/>
        <v>10.221778599999991</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32</v>
      </c>
      <c r="G57" s="44">
        <f>COUNTIF(Vertices[In-Degree],"&gt;= "&amp;F57)-COUNTIF(Vertices[In-Degree],"&gt;="&amp;F58)</f>
        <v>1</v>
      </c>
      <c r="H57" s="43">
        <f>MAX(Vertices[Out-Degree])</f>
        <v>6</v>
      </c>
      <c r="I57" s="44">
        <f>COUNTIF(Vertices[Out-Degree],"&gt;= "&amp;H57)-COUNTIF(Vertices[Out-Degree],"&gt;="&amp;H58)</f>
        <v>1</v>
      </c>
      <c r="J57" s="43">
        <f>MAX(Vertices[Betweenness Centrality])</f>
        <v>1457.9</v>
      </c>
      <c r="K57" s="44">
        <f>COUNTIF(Vertices[Betweenness Centrality],"&gt;= "&amp;J57)-COUNTIF(Vertices[Betweenness Centrality],"&gt;="&amp;J58)</f>
        <v>1</v>
      </c>
      <c r="L57" s="43">
        <f>MAX(Vertices[Closeness Centrality])</f>
        <v>0.5</v>
      </c>
      <c r="M57" s="44">
        <f>COUNTIF(Vertices[Closeness Centrality],"&gt;= "&amp;L57)-COUNTIF(Vertices[Closeness Centrality],"&gt;="&amp;L58)</f>
        <v>3</v>
      </c>
      <c r="N57" s="43">
        <f>MAX(Vertices[Eigenvector Centrality])</f>
        <v>0.144098</v>
      </c>
      <c r="O57" s="44">
        <f>COUNTIF(Vertices[Eigenvector Centrality],"&gt;= "&amp;N57)-COUNTIF(Vertices[Eigenvector Centrality],"&gt;="&amp;N58)</f>
        <v>1</v>
      </c>
      <c r="P57" s="43">
        <f>MAX(Vertices[PageRank])</f>
        <v>13.230457</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32</v>
      </c>
    </row>
    <row r="73" spans="1:2" ht="15">
      <c r="A73" s="35" t="s">
        <v>90</v>
      </c>
      <c r="B73" s="49">
        <f>_xlfn.IFERROR(AVERAGE(Vertices[In-Degree]),NoMetricMessage)</f>
        <v>1.24</v>
      </c>
    </row>
    <row r="74" spans="1:2" ht="15">
      <c r="A74" s="35" t="s">
        <v>91</v>
      </c>
      <c r="B74" s="49">
        <f>_xlfn.IFERROR(MEDIAN(Vertices[In-Degree]),NoMetricMessage)</f>
        <v>0</v>
      </c>
    </row>
    <row r="85" spans="1:2" ht="15">
      <c r="A85" s="35" t="s">
        <v>94</v>
      </c>
      <c r="B85" s="48">
        <f>IF(COUNT(Vertices[Out-Degree])&gt;0,H2,NoMetricMessage)</f>
        <v>0</v>
      </c>
    </row>
    <row r="86" spans="1:2" ht="15">
      <c r="A86" s="35" t="s">
        <v>95</v>
      </c>
      <c r="B86" s="48">
        <f>IF(COUNT(Vertices[Out-Degree])&gt;0,H57,NoMetricMessage)</f>
        <v>6</v>
      </c>
    </row>
    <row r="87" spans="1:2" ht="15">
      <c r="A87" s="35" t="s">
        <v>96</v>
      </c>
      <c r="B87" s="49">
        <f>_xlfn.IFERROR(AVERAGE(Vertices[Out-Degree]),NoMetricMessage)</f>
        <v>1.24</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1457.9</v>
      </c>
    </row>
    <row r="101" spans="1:2" ht="15">
      <c r="A101" s="35" t="s">
        <v>102</v>
      </c>
      <c r="B101" s="49">
        <f>_xlfn.IFERROR(AVERAGE(Vertices[Betweenness Centrality]),NoMetricMessage)</f>
        <v>44.60000002000001</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0.5</v>
      </c>
    </row>
    <row r="115" spans="1:2" ht="15">
      <c r="A115" s="35" t="s">
        <v>108</v>
      </c>
      <c r="B115" s="49">
        <f>_xlfn.IFERROR(AVERAGE(Vertices[Closeness Centrality]),NoMetricMessage)</f>
        <v>0.038925400000000054</v>
      </c>
    </row>
    <row r="116" spans="1:2" ht="15">
      <c r="A116" s="35" t="s">
        <v>109</v>
      </c>
      <c r="B116" s="49">
        <f>_xlfn.IFERROR(MEDIAN(Vertices[Closeness Centrality]),NoMetricMessage)</f>
        <v>0.011111</v>
      </c>
    </row>
    <row r="127" spans="1:2" ht="15">
      <c r="A127" s="35" t="s">
        <v>112</v>
      </c>
      <c r="B127" s="49">
        <f>IF(COUNT(Vertices[Eigenvector Centrality])&gt;0,N2,NoMetricMessage)</f>
        <v>0</v>
      </c>
    </row>
    <row r="128" spans="1:2" ht="15">
      <c r="A128" s="35" t="s">
        <v>113</v>
      </c>
      <c r="B128" s="49">
        <f>IF(COUNT(Vertices[Eigenvector Centrality])&gt;0,N57,NoMetricMessage)</f>
        <v>0.144098</v>
      </c>
    </row>
    <row r="129" spans="1:2" ht="15">
      <c r="A129" s="35" t="s">
        <v>114</v>
      </c>
      <c r="B129" s="49">
        <f>_xlfn.IFERROR(AVERAGE(Vertices[Eigenvector Centrality]),NoMetricMessage)</f>
        <v>0.01999996</v>
      </c>
    </row>
    <row r="130" spans="1:2" ht="15">
      <c r="A130" s="35" t="s">
        <v>115</v>
      </c>
      <c r="B130" s="49">
        <f>_xlfn.IFERROR(MEDIAN(Vertices[Eigenvector Centrality]),NoMetricMessage)</f>
        <v>0.023142</v>
      </c>
    </row>
    <row r="141" spans="1:2" ht="15">
      <c r="A141" s="35" t="s">
        <v>140</v>
      </c>
      <c r="B141" s="49">
        <f>IF(COUNT(Vertices[PageRank])&gt;0,P2,NoMetricMessage)</f>
        <v>0.501433</v>
      </c>
    </row>
    <row r="142" spans="1:2" ht="15">
      <c r="A142" s="35" t="s">
        <v>141</v>
      </c>
      <c r="B142" s="49">
        <f>IF(COUNT(Vertices[PageRank])&gt;0,P57,NoMetricMessage)</f>
        <v>13.230457</v>
      </c>
    </row>
    <row r="143" spans="1:2" ht="15">
      <c r="A143" s="35" t="s">
        <v>142</v>
      </c>
      <c r="B143" s="49">
        <f>_xlfn.IFERROR(AVERAGE(Vertices[PageRank]),NoMetricMessage)</f>
        <v>0.9999886599999993</v>
      </c>
    </row>
    <row r="144" spans="1:2" ht="15">
      <c r="A144" s="35" t="s">
        <v>143</v>
      </c>
      <c r="B144" s="49">
        <f>_xlfn.IFERROR(MEDIAN(Vertices[PageRank]),NoMetricMessage)</f>
        <v>0.501433</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0.09802150537634409</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858</v>
      </c>
      <c r="K7" s="13" t="s">
        <v>859</v>
      </c>
    </row>
    <row r="8" spans="1:11" ht="409.5">
      <c r="A8"/>
      <c r="B8">
        <v>2</v>
      </c>
      <c r="C8">
        <v>2</v>
      </c>
      <c r="D8" t="s">
        <v>61</v>
      </c>
      <c r="E8" t="s">
        <v>61</v>
      </c>
      <c r="H8" t="s">
        <v>73</v>
      </c>
      <c r="J8" t="s">
        <v>860</v>
      </c>
      <c r="K8" s="13" t="s">
        <v>861</v>
      </c>
    </row>
    <row r="9" spans="1:11" ht="409.5">
      <c r="A9"/>
      <c r="B9">
        <v>3</v>
      </c>
      <c r="C9">
        <v>4</v>
      </c>
      <c r="D9" t="s">
        <v>62</v>
      </c>
      <c r="E9" t="s">
        <v>62</v>
      </c>
      <c r="H9" t="s">
        <v>74</v>
      </c>
      <c r="J9" t="s">
        <v>862</v>
      </c>
      <c r="K9" s="118" t="s">
        <v>863</v>
      </c>
    </row>
    <row r="10" spans="1:11" ht="409.5">
      <c r="A10"/>
      <c r="B10">
        <v>4</v>
      </c>
      <c r="D10" t="s">
        <v>63</v>
      </c>
      <c r="E10" t="s">
        <v>63</v>
      </c>
      <c r="H10" t="s">
        <v>75</v>
      </c>
      <c r="J10" t="s">
        <v>864</v>
      </c>
      <c r="K10" s="13" t="s">
        <v>865</v>
      </c>
    </row>
    <row r="11" spans="1:11" ht="15">
      <c r="A11"/>
      <c r="B11">
        <v>5</v>
      </c>
      <c r="D11" t="s">
        <v>46</v>
      </c>
      <c r="E11">
        <v>1</v>
      </c>
      <c r="H11" t="s">
        <v>76</v>
      </c>
      <c r="J11" t="s">
        <v>866</v>
      </c>
      <c r="K11" t="s">
        <v>867</v>
      </c>
    </row>
    <row r="12" spans="1:11" ht="15">
      <c r="A12"/>
      <c r="B12"/>
      <c r="D12" t="s">
        <v>64</v>
      </c>
      <c r="E12">
        <v>2</v>
      </c>
      <c r="H12">
        <v>0</v>
      </c>
      <c r="J12" t="s">
        <v>868</v>
      </c>
      <c r="K12" t="s">
        <v>869</v>
      </c>
    </row>
    <row r="13" spans="1:11" ht="15">
      <c r="A13"/>
      <c r="B13"/>
      <c r="D13">
        <v>1</v>
      </c>
      <c r="E13">
        <v>3</v>
      </c>
      <c r="H13">
        <v>1</v>
      </c>
      <c r="J13" t="s">
        <v>870</v>
      </c>
      <c r="K13" t="s">
        <v>871</v>
      </c>
    </row>
    <row r="14" spans="4:11" ht="15">
      <c r="D14">
        <v>2</v>
      </c>
      <c r="E14">
        <v>4</v>
      </c>
      <c r="H14">
        <v>2</v>
      </c>
      <c r="J14" t="s">
        <v>872</v>
      </c>
      <c r="K14" t="s">
        <v>873</v>
      </c>
    </row>
    <row r="15" spans="4:11" ht="15">
      <c r="D15">
        <v>3</v>
      </c>
      <c r="E15">
        <v>5</v>
      </c>
      <c r="H15">
        <v>3</v>
      </c>
      <c r="J15" t="s">
        <v>874</v>
      </c>
      <c r="K15" t="s">
        <v>875</v>
      </c>
    </row>
    <row r="16" spans="4:11" ht="15">
      <c r="D16">
        <v>4</v>
      </c>
      <c r="E16">
        <v>6</v>
      </c>
      <c r="H16">
        <v>4</v>
      </c>
      <c r="J16" t="s">
        <v>876</v>
      </c>
      <c r="K16" t="s">
        <v>877</v>
      </c>
    </row>
    <row r="17" spans="4:11" ht="15">
      <c r="D17">
        <v>5</v>
      </c>
      <c r="E17">
        <v>7</v>
      </c>
      <c r="H17">
        <v>5</v>
      </c>
      <c r="J17" t="s">
        <v>878</v>
      </c>
      <c r="K17" t="s">
        <v>879</v>
      </c>
    </row>
    <row r="18" spans="4:11" ht="15">
      <c r="D18">
        <v>6</v>
      </c>
      <c r="E18">
        <v>8</v>
      </c>
      <c r="H18">
        <v>6</v>
      </c>
      <c r="J18" t="s">
        <v>880</v>
      </c>
      <c r="K18" t="s">
        <v>881</v>
      </c>
    </row>
    <row r="19" spans="4:11" ht="15">
      <c r="D19">
        <v>7</v>
      </c>
      <c r="E19">
        <v>9</v>
      </c>
      <c r="H19">
        <v>7</v>
      </c>
      <c r="J19" t="s">
        <v>882</v>
      </c>
      <c r="K19" t="s">
        <v>883</v>
      </c>
    </row>
    <row r="20" spans="4:11" ht="15">
      <c r="D20">
        <v>8</v>
      </c>
      <c r="H20">
        <v>8</v>
      </c>
      <c r="J20" t="s">
        <v>884</v>
      </c>
      <c r="K20" t="s">
        <v>885</v>
      </c>
    </row>
    <row r="21" spans="4:11" ht="409.5">
      <c r="D21">
        <v>9</v>
      </c>
      <c r="H21">
        <v>9</v>
      </c>
      <c r="J21" t="s">
        <v>886</v>
      </c>
      <c r="K21" s="13" t="s">
        <v>887</v>
      </c>
    </row>
    <row r="22" spans="4:11" ht="409.5">
      <c r="D22">
        <v>10</v>
      </c>
      <c r="J22" t="s">
        <v>888</v>
      </c>
      <c r="K22" s="13" t="s">
        <v>889</v>
      </c>
    </row>
    <row r="23" spans="4:11" ht="409.5">
      <c r="D23">
        <v>11</v>
      </c>
      <c r="J23" t="s">
        <v>890</v>
      </c>
      <c r="K23" s="13" t="s">
        <v>891</v>
      </c>
    </row>
    <row r="24" spans="10:11" ht="409.5">
      <c r="J24" t="s">
        <v>892</v>
      </c>
      <c r="K24" s="13" t="s">
        <v>1336</v>
      </c>
    </row>
    <row r="25" spans="10:11" ht="15">
      <c r="J25" t="s">
        <v>893</v>
      </c>
      <c r="K25" t="b">
        <v>0</v>
      </c>
    </row>
    <row r="26" spans="10:11" ht="15">
      <c r="J26" t="s">
        <v>1333</v>
      </c>
      <c r="K26" t="s">
        <v>1334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911</v>
      </c>
      <c r="B1" s="13" t="s">
        <v>912</v>
      </c>
      <c r="C1" s="13" t="s">
        <v>913</v>
      </c>
      <c r="D1" s="13" t="s">
        <v>915</v>
      </c>
      <c r="E1" s="85" t="s">
        <v>914</v>
      </c>
      <c r="F1" s="85" t="s">
        <v>917</v>
      </c>
      <c r="G1" s="13" t="s">
        <v>916</v>
      </c>
      <c r="H1" s="13" t="s">
        <v>919</v>
      </c>
      <c r="I1" s="13" t="s">
        <v>918</v>
      </c>
      <c r="J1" s="13" t="s">
        <v>921</v>
      </c>
      <c r="K1" s="85" t="s">
        <v>920</v>
      </c>
      <c r="L1" s="85" t="s">
        <v>923</v>
      </c>
      <c r="M1" s="13" t="s">
        <v>922</v>
      </c>
      <c r="N1" s="13" t="s">
        <v>924</v>
      </c>
    </row>
    <row r="2" spans="1:14" ht="15">
      <c r="A2" s="89" t="s">
        <v>292</v>
      </c>
      <c r="B2" s="85">
        <v>1</v>
      </c>
      <c r="C2" s="89" t="s">
        <v>291</v>
      </c>
      <c r="D2" s="85">
        <v>1</v>
      </c>
      <c r="E2" s="85"/>
      <c r="F2" s="85"/>
      <c r="G2" s="89" t="s">
        <v>282</v>
      </c>
      <c r="H2" s="85">
        <v>1</v>
      </c>
      <c r="I2" s="89" t="s">
        <v>288</v>
      </c>
      <c r="J2" s="85">
        <v>1</v>
      </c>
      <c r="K2" s="85"/>
      <c r="L2" s="85"/>
      <c r="M2" s="89" t="s">
        <v>289</v>
      </c>
      <c r="N2" s="85">
        <v>1</v>
      </c>
    </row>
    <row r="3" spans="1:14" ht="15">
      <c r="A3" s="89" t="s">
        <v>289</v>
      </c>
      <c r="B3" s="85">
        <v>1</v>
      </c>
      <c r="C3" s="89" t="s">
        <v>290</v>
      </c>
      <c r="D3" s="85">
        <v>1</v>
      </c>
      <c r="E3" s="85"/>
      <c r="F3" s="85"/>
      <c r="G3" s="89" t="s">
        <v>283</v>
      </c>
      <c r="H3" s="85">
        <v>1</v>
      </c>
      <c r="I3" s="85"/>
      <c r="J3" s="85"/>
      <c r="K3" s="85"/>
      <c r="L3" s="85"/>
      <c r="M3" s="85"/>
      <c r="N3" s="85"/>
    </row>
    <row r="4" spans="1:14" ht="15">
      <c r="A4" s="89" t="s">
        <v>288</v>
      </c>
      <c r="B4" s="85">
        <v>1</v>
      </c>
      <c r="C4" s="89" t="s">
        <v>287</v>
      </c>
      <c r="D4" s="85">
        <v>1</v>
      </c>
      <c r="E4" s="85"/>
      <c r="F4" s="85"/>
      <c r="G4" s="89" t="s">
        <v>284</v>
      </c>
      <c r="H4" s="85">
        <v>1</v>
      </c>
      <c r="I4" s="85"/>
      <c r="J4" s="85"/>
      <c r="K4" s="85"/>
      <c r="L4" s="85"/>
      <c r="M4" s="85"/>
      <c r="N4" s="85"/>
    </row>
    <row r="5" spans="1:14" ht="15">
      <c r="A5" s="89" t="s">
        <v>287</v>
      </c>
      <c r="B5" s="85">
        <v>1</v>
      </c>
      <c r="C5" s="89" t="s">
        <v>285</v>
      </c>
      <c r="D5" s="85">
        <v>1</v>
      </c>
      <c r="E5" s="85"/>
      <c r="F5" s="85"/>
      <c r="G5" s="89" t="s">
        <v>286</v>
      </c>
      <c r="H5" s="85">
        <v>1</v>
      </c>
      <c r="I5" s="85"/>
      <c r="J5" s="85"/>
      <c r="K5" s="85"/>
      <c r="L5" s="85"/>
      <c r="M5" s="85"/>
      <c r="N5" s="85"/>
    </row>
    <row r="6" spans="1:14" ht="15">
      <c r="A6" s="89" t="s">
        <v>286</v>
      </c>
      <c r="B6" s="85">
        <v>1</v>
      </c>
      <c r="C6" s="85"/>
      <c r="D6" s="85"/>
      <c r="E6" s="85"/>
      <c r="F6" s="85"/>
      <c r="G6" s="89" t="s">
        <v>292</v>
      </c>
      <c r="H6" s="85">
        <v>1</v>
      </c>
      <c r="I6" s="85"/>
      <c r="J6" s="85"/>
      <c r="K6" s="85"/>
      <c r="L6" s="85"/>
      <c r="M6" s="85"/>
      <c r="N6" s="85"/>
    </row>
    <row r="7" spans="1:14" ht="15">
      <c r="A7" s="89" t="s">
        <v>285</v>
      </c>
      <c r="B7" s="85">
        <v>1</v>
      </c>
      <c r="C7" s="85"/>
      <c r="D7" s="85"/>
      <c r="E7" s="85"/>
      <c r="F7" s="85"/>
      <c r="G7" s="85"/>
      <c r="H7" s="85"/>
      <c r="I7" s="85"/>
      <c r="J7" s="85"/>
      <c r="K7" s="85"/>
      <c r="L7" s="85"/>
      <c r="M7" s="85"/>
      <c r="N7" s="85"/>
    </row>
    <row r="8" spans="1:14" ht="15">
      <c r="A8" s="89" t="s">
        <v>291</v>
      </c>
      <c r="B8" s="85">
        <v>1</v>
      </c>
      <c r="C8" s="85"/>
      <c r="D8" s="85"/>
      <c r="E8" s="85"/>
      <c r="F8" s="85"/>
      <c r="G8" s="85"/>
      <c r="H8" s="85"/>
      <c r="I8" s="85"/>
      <c r="J8" s="85"/>
      <c r="K8" s="85"/>
      <c r="L8" s="85"/>
      <c r="M8" s="85"/>
      <c r="N8" s="85"/>
    </row>
    <row r="9" spans="1:14" ht="15">
      <c r="A9" s="89" t="s">
        <v>290</v>
      </c>
      <c r="B9" s="85">
        <v>1</v>
      </c>
      <c r="C9" s="85"/>
      <c r="D9" s="85"/>
      <c r="E9" s="85"/>
      <c r="F9" s="85"/>
      <c r="G9" s="85"/>
      <c r="H9" s="85"/>
      <c r="I9" s="85"/>
      <c r="J9" s="85"/>
      <c r="K9" s="85"/>
      <c r="L9" s="85"/>
      <c r="M9" s="85"/>
      <c r="N9" s="85"/>
    </row>
    <row r="10" spans="1:14" ht="15">
      <c r="A10" s="89" t="s">
        <v>284</v>
      </c>
      <c r="B10" s="85">
        <v>1</v>
      </c>
      <c r="C10" s="85"/>
      <c r="D10" s="85"/>
      <c r="E10" s="85"/>
      <c r="F10" s="85"/>
      <c r="G10" s="85"/>
      <c r="H10" s="85"/>
      <c r="I10" s="85"/>
      <c r="J10" s="85"/>
      <c r="K10" s="85"/>
      <c r="L10" s="85"/>
      <c r="M10" s="85"/>
      <c r="N10" s="85"/>
    </row>
    <row r="11" spans="1:14" ht="15">
      <c r="A11" s="89" t="s">
        <v>283</v>
      </c>
      <c r="B11" s="85">
        <v>1</v>
      </c>
      <c r="C11" s="85"/>
      <c r="D11" s="85"/>
      <c r="E11" s="85"/>
      <c r="F11" s="85"/>
      <c r="G11" s="85"/>
      <c r="H11" s="85"/>
      <c r="I11" s="85"/>
      <c r="J11" s="85"/>
      <c r="K11" s="85"/>
      <c r="L11" s="85"/>
      <c r="M11" s="85"/>
      <c r="N11" s="85"/>
    </row>
    <row r="14" spans="1:14" ht="15" customHeight="1">
      <c r="A14" s="13" t="s">
        <v>928</v>
      </c>
      <c r="B14" s="13" t="s">
        <v>912</v>
      </c>
      <c r="C14" s="13" t="s">
        <v>929</v>
      </c>
      <c r="D14" s="13" t="s">
        <v>915</v>
      </c>
      <c r="E14" s="85" t="s">
        <v>930</v>
      </c>
      <c r="F14" s="85" t="s">
        <v>917</v>
      </c>
      <c r="G14" s="13" t="s">
        <v>931</v>
      </c>
      <c r="H14" s="13" t="s">
        <v>919</v>
      </c>
      <c r="I14" s="13" t="s">
        <v>932</v>
      </c>
      <c r="J14" s="13" t="s">
        <v>921</v>
      </c>
      <c r="K14" s="85" t="s">
        <v>933</v>
      </c>
      <c r="L14" s="85" t="s">
        <v>923</v>
      </c>
      <c r="M14" s="13" t="s">
        <v>934</v>
      </c>
      <c r="N14" s="13" t="s">
        <v>924</v>
      </c>
    </row>
    <row r="15" spans="1:14" ht="15">
      <c r="A15" s="85" t="s">
        <v>294</v>
      </c>
      <c r="B15" s="85">
        <v>4</v>
      </c>
      <c r="C15" s="85" t="s">
        <v>298</v>
      </c>
      <c r="D15" s="85">
        <v>2</v>
      </c>
      <c r="E15" s="85"/>
      <c r="F15" s="85"/>
      <c r="G15" s="85" t="s">
        <v>294</v>
      </c>
      <c r="H15" s="85">
        <v>3</v>
      </c>
      <c r="I15" s="85" t="s">
        <v>296</v>
      </c>
      <c r="J15" s="85">
        <v>1</v>
      </c>
      <c r="K15" s="85"/>
      <c r="L15" s="85"/>
      <c r="M15" s="85" t="s">
        <v>297</v>
      </c>
      <c r="N15" s="85">
        <v>1</v>
      </c>
    </row>
    <row r="16" spans="1:14" ht="15">
      <c r="A16" s="85" t="s">
        <v>298</v>
      </c>
      <c r="B16" s="85">
        <v>2</v>
      </c>
      <c r="C16" s="85" t="s">
        <v>294</v>
      </c>
      <c r="D16" s="85">
        <v>1</v>
      </c>
      <c r="E16" s="85"/>
      <c r="F16" s="85"/>
      <c r="G16" s="85" t="s">
        <v>293</v>
      </c>
      <c r="H16" s="85">
        <v>1</v>
      </c>
      <c r="I16" s="85"/>
      <c r="J16" s="85"/>
      <c r="K16" s="85"/>
      <c r="L16" s="85"/>
      <c r="M16" s="85"/>
      <c r="N16" s="85"/>
    </row>
    <row r="17" spans="1:14" ht="15">
      <c r="A17" s="85" t="s">
        <v>299</v>
      </c>
      <c r="B17" s="85">
        <v>1</v>
      </c>
      <c r="C17" s="85" t="s">
        <v>295</v>
      </c>
      <c r="D17" s="85">
        <v>1</v>
      </c>
      <c r="E17" s="85"/>
      <c r="F17" s="85"/>
      <c r="G17" s="85" t="s">
        <v>299</v>
      </c>
      <c r="H17" s="85">
        <v>1</v>
      </c>
      <c r="I17" s="85"/>
      <c r="J17" s="85"/>
      <c r="K17" s="85"/>
      <c r="L17" s="85"/>
      <c r="M17" s="85"/>
      <c r="N17" s="85"/>
    </row>
    <row r="18" spans="1:14" ht="15">
      <c r="A18" s="85" t="s">
        <v>297</v>
      </c>
      <c r="B18" s="85">
        <v>1</v>
      </c>
      <c r="C18" s="85"/>
      <c r="D18" s="85"/>
      <c r="E18" s="85"/>
      <c r="F18" s="85"/>
      <c r="G18" s="85"/>
      <c r="H18" s="85"/>
      <c r="I18" s="85"/>
      <c r="J18" s="85"/>
      <c r="K18" s="85"/>
      <c r="L18" s="85"/>
      <c r="M18" s="85"/>
      <c r="N18" s="85"/>
    </row>
    <row r="19" spans="1:14" ht="15">
      <c r="A19" s="85" t="s">
        <v>296</v>
      </c>
      <c r="B19" s="85">
        <v>1</v>
      </c>
      <c r="C19" s="85"/>
      <c r="D19" s="85"/>
      <c r="E19" s="85"/>
      <c r="F19" s="85"/>
      <c r="G19" s="85"/>
      <c r="H19" s="85"/>
      <c r="I19" s="85"/>
      <c r="J19" s="85"/>
      <c r="K19" s="85"/>
      <c r="L19" s="85"/>
      <c r="M19" s="85"/>
      <c r="N19" s="85"/>
    </row>
    <row r="20" spans="1:14" ht="15">
      <c r="A20" s="85" t="s">
        <v>295</v>
      </c>
      <c r="B20" s="85">
        <v>1</v>
      </c>
      <c r="C20" s="85"/>
      <c r="D20" s="85"/>
      <c r="E20" s="85"/>
      <c r="F20" s="85"/>
      <c r="G20" s="85"/>
      <c r="H20" s="85"/>
      <c r="I20" s="85"/>
      <c r="J20" s="85"/>
      <c r="K20" s="85"/>
      <c r="L20" s="85"/>
      <c r="M20" s="85"/>
      <c r="N20" s="85"/>
    </row>
    <row r="21" spans="1:14" ht="15">
      <c r="A21" s="85" t="s">
        <v>293</v>
      </c>
      <c r="B21" s="85">
        <v>1</v>
      </c>
      <c r="C21" s="85"/>
      <c r="D21" s="85"/>
      <c r="E21" s="85"/>
      <c r="F21" s="85"/>
      <c r="G21" s="85"/>
      <c r="H21" s="85"/>
      <c r="I21" s="85"/>
      <c r="J21" s="85"/>
      <c r="K21" s="85"/>
      <c r="L21" s="85"/>
      <c r="M21" s="85"/>
      <c r="N21" s="85"/>
    </row>
    <row r="24" spans="1:14" ht="15" customHeight="1">
      <c r="A24" s="13" t="s">
        <v>938</v>
      </c>
      <c r="B24" s="13" t="s">
        <v>912</v>
      </c>
      <c r="C24" s="13" t="s">
        <v>946</v>
      </c>
      <c r="D24" s="13" t="s">
        <v>915</v>
      </c>
      <c r="E24" s="13" t="s">
        <v>952</v>
      </c>
      <c r="F24" s="13" t="s">
        <v>917</v>
      </c>
      <c r="G24" s="13" t="s">
        <v>953</v>
      </c>
      <c r="H24" s="13" t="s">
        <v>919</v>
      </c>
      <c r="I24" s="13" t="s">
        <v>961</v>
      </c>
      <c r="J24" s="13" t="s">
        <v>921</v>
      </c>
      <c r="K24" s="13" t="s">
        <v>965</v>
      </c>
      <c r="L24" s="13" t="s">
        <v>923</v>
      </c>
      <c r="M24" s="13" t="s">
        <v>969</v>
      </c>
      <c r="N24" s="13" t="s">
        <v>924</v>
      </c>
    </row>
    <row r="25" spans="1:14" ht="15">
      <c r="A25" s="85" t="s">
        <v>305</v>
      </c>
      <c r="B25" s="85">
        <v>30</v>
      </c>
      <c r="C25" s="85" t="s">
        <v>305</v>
      </c>
      <c r="D25" s="85">
        <v>28</v>
      </c>
      <c r="E25" s="85" t="s">
        <v>301</v>
      </c>
      <c r="F25" s="85">
        <v>3</v>
      </c>
      <c r="G25" s="85" t="s">
        <v>301</v>
      </c>
      <c r="H25" s="85">
        <v>7</v>
      </c>
      <c r="I25" s="85" t="s">
        <v>940</v>
      </c>
      <c r="J25" s="85">
        <v>2</v>
      </c>
      <c r="K25" s="85" t="s">
        <v>303</v>
      </c>
      <c r="L25" s="85">
        <v>2</v>
      </c>
      <c r="M25" s="85" t="s">
        <v>305</v>
      </c>
      <c r="N25" s="85">
        <v>1</v>
      </c>
    </row>
    <row r="26" spans="1:14" ht="15">
      <c r="A26" s="85" t="s">
        <v>301</v>
      </c>
      <c r="B26" s="85">
        <v>17</v>
      </c>
      <c r="C26" s="85" t="s">
        <v>301</v>
      </c>
      <c r="D26" s="85">
        <v>4</v>
      </c>
      <c r="E26" s="85" t="s">
        <v>943</v>
      </c>
      <c r="F26" s="85">
        <v>1</v>
      </c>
      <c r="G26" s="85" t="s">
        <v>219</v>
      </c>
      <c r="H26" s="85">
        <v>2</v>
      </c>
      <c r="I26" s="85" t="s">
        <v>941</v>
      </c>
      <c r="J26" s="85">
        <v>2</v>
      </c>
      <c r="K26" s="85" t="s">
        <v>940</v>
      </c>
      <c r="L26" s="85">
        <v>1</v>
      </c>
      <c r="M26" s="85" t="s">
        <v>301</v>
      </c>
      <c r="N26" s="85">
        <v>1</v>
      </c>
    </row>
    <row r="27" spans="1:14" ht="15">
      <c r="A27" s="85" t="s">
        <v>939</v>
      </c>
      <c r="B27" s="85">
        <v>4</v>
      </c>
      <c r="C27" s="85" t="s">
        <v>939</v>
      </c>
      <c r="D27" s="85">
        <v>2</v>
      </c>
      <c r="E27" s="85" t="s">
        <v>260</v>
      </c>
      <c r="F27" s="85">
        <v>1</v>
      </c>
      <c r="G27" s="85" t="s">
        <v>954</v>
      </c>
      <c r="H27" s="85">
        <v>1</v>
      </c>
      <c r="I27" s="85" t="s">
        <v>942</v>
      </c>
      <c r="J27" s="85">
        <v>2</v>
      </c>
      <c r="K27" s="85" t="s">
        <v>956</v>
      </c>
      <c r="L27" s="85">
        <v>1</v>
      </c>
      <c r="M27" s="85" t="s">
        <v>939</v>
      </c>
      <c r="N27" s="85">
        <v>1</v>
      </c>
    </row>
    <row r="28" spans="1:14" ht="15">
      <c r="A28" s="85" t="s">
        <v>940</v>
      </c>
      <c r="B28" s="85">
        <v>3</v>
      </c>
      <c r="C28" s="85" t="s">
        <v>947</v>
      </c>
      <c r="D28" s="85">
        <v>1</v>
      </c>
      <c r="E28" s="85" t="s">
        <v>261</v>
      </c>
      <c r="F28" s="85">
        <v>1</v>
      </c>
      <c r="G28" s="85" t="s">
        <v>955</v>
      </c>
      <c r="H28" s="85">
        <v>1</v>
      </c>
      <c r="I28" s="85" t="s">
        <v>943</v>
      </c>
      <c r="J28" s="85">
        <v>2</v>
      </c>
      <c r="K28" s="85" t="s">
        <v>301</v>
      </c>
      <c r="L28" s="85">
        <v>1</v>
      </c>
      <c r="M28" s="85" t="s">
        <v>970</v>
      </c>
      <c r="N28" s="85">
        <v>1</v>
      </c>
    </row>
    <row r="29" spans="1:14" ht="15">
      <c r="A29" s="85" t="s">
        <v>941</v>
      </c>
      <c r="B29" s="85">
        <v>3</v>
      </c>
      <c r="C29" s="85" t="s">
        <v>948</v>
      </c>
      <c r="D29" s="85">
        <v>1</v>
      </c>
      <c r="E29" s="85" t="s">
        <v>941</v>
      </c>
      <c r="F29" s="85">
        <v>1</v>
      </c>
      <c r="G29" s="85" t="s">
        <v>945</v>
      </c>
      <c r="H29" s="85">
        <v>1</v>
      </c>
      <c r="I29" s="85" t="s">
        <v>944</v>
      </c>
      <c r="J29" s="85">
        <v>2</v>
      </c>
      <c r="K29" s="85" t="s">
        <v>966</v>
      </c>
      <c r="L29" s="85">
        <v>1</v>
      </c>
      <c r="M29" s="85" t="s">
        <v>971</v>
      </c>
      <c r="N29" s="85">
        <v>1</v>
      </c>
    </row>
    <row r="30" spans="1:14" ht="15">
      <c r="A30" s="85" t="s">
        <v>942</v>
      </c>
      <c r="B30" s="85">
        <v>3</v>
      </c>
      <c r="C30" s="85" t="s">
        <v>949</v>
      </c>
      <c r="D30" s="85">
        <v>1</v>
      </c>
      <c r="E30" s="85" t="s">
        <v>942</v>
      </c>
      <c r="F30" s="85">
        <v>1</v>
      </c>
      <c r="G30" s="85" t="s">
        <v>956</v>
      </c>
      <c r="H30" s="85">
        <v>1</v>
      </c>
      <c r="I30" s="85" t="s">
        <v>962</v>
      </c>
      <c r="J30" s="85">
        <v>1</v>
      </c>
      <c r="K30" s="85" t="s">
        <v>967</v>
      </c>
      <c r="L30" s="85">
        <v>1</v>
      </c>
      <c r="M30" s="85" t="s">
        <v>972</v>
      </c>
      <c r="N30" s="85">
        <v>1</v>
      </c>
    </row>
    <row r="31" spans="1:14" ht="15">
      <c r="A31" s="85" t="s">
        <v>943</v>
      </c>
      <c r="B31" s="85">
        <v>3</v>
      </c>
      <c r="C31" s="85" t="s">
        <v>950</v>
      </c>
      <c r="D31" s="85">
        <v>1</v>
      </c>
      <c r="E31" s="85" t="s">
        <v>305</v>
      </c>
      <c r="F31" s="85">
        <v>1</v>
      </c>
      <c r="G31" s="85" t="s">
        <v>957</v>
      </c>
      <c r="H31" s="85">
        <v>1</v>
      </c>
      <c r="I31" s="85" t="s">
        <v>301</v>
      </c>
      <c r="J31" s="85">
        <v>1</v>
      </c>
      <c r="K31" s="85" t="s">
        <v>968</v>
      </c>
      <c r="L31" s="85">
        <v>1</v>
      </c>
      <c r="M31" s="85" t="s">
        <v>973</v>
      </c>
      <c r="N31" s="85">
        <v>1</v>
      </c>
    </row>
    <row r="32" spans="1:14" ht="15">
      <c r="A32" s="85" t="s">
        <v>944</v>
      </c>
      <c r="B32" s="85">
        <v>3</v>
      </c>
      <c r="C32" s="85" t="s">
        <v>951</v>
      </c>
      <c r="D32" s="85">
        <v>1</v>
      </c>
      <c r="E32" s="85"/>
      <c r="F32" s="85"/>
      <c r="G32" s="85" t="s">
        <v>958</v>
      </c>
      <c r="H32" s="85">
        <v>1</v>
      </c>
      <c r="I32" s="85" t="s">
        <v>945</v>
      </c>
      <c r="J32" s="85">
        <v>1</v>
      </c>
      <c r="K32" s="85" t="s">
        <v>944</v>
      </c>
      <c r="L32" s="85">
        <v>1</v>
      </c>
      <c r="M32" s="85" t="s">
        <v>974</v>
      </c>
      <c r="N32" s="85">
        <v>1</v>
      </c>
    </row>
    <row r="33" spans="1:14" ht="15">
      <c r="A33" s="85" t="s">
        <v>945</v>
      </c>
      <c r="B33" s="85">
        <v>2</v>
      </c>
      <c r="C33" s="85"/>
      <c r="D33" s="85"/>
      <c r="E33" s="85"/>
      <c r="F33" s="85"/>
      <c r="G33" s="85" t="s">
        <v>959</v>
      </c>
      <c r="H33" s="85">
        <v>1</v>
      </c>
      <c r="I33" s="85" t="s">
        <v>963</v>
      </c>
      <c r="J33" s="85">
        <v>1</v>
      </c>
      <c r="K33" s="85"/>
      <c r="L33" s="85"/>
      <c r="M33" s="85" t="s">
        <v>975</v>
      </c>
      <c r="N33" s="85">
        <v>1</v>
      </c>
    </row>
    <row r="34" spans="1:14" ht="15">
      <c r="A34" s="85" t="s">
        <v>219</v>
      </c>
      <c r="B34" s="85">
        <v>2</v>
      </c>
      <c r="C34" s="85"/>
      <c r="D34" s="85"/>
      <c r="E34" s="85"/>
      <c r="F34" s="85"/>
      <c r="G34" s="85" t="s">
        <v>960</v>
      </c>
      <c r="H34" s="85">
        <v>1</v>
      </c>
      <c r="I34" s="85" t="s">
        <v>964</v>
      </c>
      <c r="J34" s="85">
        <v>1</v>
      </c>
      <c r="K34" s="85"/>
      <c r="L34" s="85"/>
      <c r="M34" s="85"/>
      <c r="N34" s="85"/>
    </row>
    <row r="37" spans="1:14" ht="15" customHeight="1">
      <c r="A37" s="13" t="s">
        <v>980</v>
      </c>
      <c r="B37" s="13" t="s">
        <v>912</v>
      </c>
      <c r="C37" s="13" t="s">
        <v>991</v>
      </c>
      <c r="D37" s="13" t="s">
        <v>915</v>
      </c>
      <c r="E37" s="13" t="s">
        <v>997</v>
      </c>
      <c r="F37" s="13" t="s">
        <v>917</v>
      </c>
      <c r="G37" s="13" t="s">
        <v>1006</v>
      </c>
      <c r="H37" s="13" t="s">
        <v>919</v>
      </c>
      <c r="I37" s="13" t="s">
        <v>1014</v>
      </c>
      <c r="J37" s="13" t="s">
        <v>921</v>
      </c>
      <c r="K37" s="13" t="s">
        <v>1024</v>
      </c>
      <c r="L37" s="13" t="s">
        <v>923</v>
      </c>
      <c r="M37" s="13" t="s">
        <v>1033</v>
      </c>
      <c r="N37" s="13" t="s">
        <v>924</v>
      </c>
    </row>
    <row r="38" spans="1:14" ht="15">
      <c r="A38" s="93" t="s">
        <v>981</v>
      </c>
      <c r="B38" s="93">
        <v>38</v>
      </c>
      <c r="C38" s="93" t="s">
        <v>986</v>
      </c>
      <c r="D38" s="93">
        <v>48</v>
      </c>
      <c r="E38" s="93" t="s">
        <v>998</v>
      </c>
      <c r="F38" s="93">
        <v>10</v>
      </c>
      <c r="G38" s="93" t="s">
        <v>987</v>
      </c>
      <c r="H38" s="93">
        <v>7</v>
      </c>
      <c r="I38" s="93" t="s">
        <v>1015</v>
      </c>
      <c r="J38" s="93">
        <v>3</v>
      </c>
      <c r="K38" s="93" t="s">
        <v>1025</v>
      </c>
      <c r="L38" s="93">
        <v>2</v>
      </c>
      <c r="M38" s="93" t="s">
        <v>939</v>
      </c>
      <c r="N38" s="93">
        <v>2</v>
      </c>
    </row>
    <row r="39" spans="1:14" ht="15">
      <c r="A39" s="93" t="s">
        <v>982</v>
      </c>
      <c r="B39" s="93">
        <v>32</v>
      </c>
      <c r="C39" s="93" t="s">
        <v>987</v>
      </c>
      <c r="D39" s="93">
        <v>30</v>
      </c>
      <c r="E39" s="93" t="s">
        <v>987</v>
      </c>
      <c r="F39" s="93">
        <v>7</v>
      </c>
      <c r="G39" s="93" t="s">
        <v>1007</v>
      </c>
      <c r="H39" s="93">
        <v>3</v>
      </c>
      <c r="I39" s="93" t="s">
        <v>1016</v>
      </c>
      <c r="J39" s="93">
        <v>3</v>
      </c>
      <c r="K39" s="93" t="s">
        <v>954</v>
      </c>
      <c r="L39" s="93">
        <v>2</v>
      </c>
      <c r="M39" s="93"/>
      <c r="N39" s="93"/>
    </row>
    <row r="40" spans="1:14" ht="15">
      <c r="A40" s="93" t="s">
        <v>983</v>
      </c>
      <c r="B40" s="93">
        <v>0</v>
      </c>
      <c r="C40" s="93" t="s">
        <v>989</v>
      </c>
      <c r="D40" s="93">
        <v>28</v>
      </c>
      <c r="E40" s="93" t="s">
        <v>999</v>
      </c>
      <c r="F40" s="93">
        <v>6</v>
      </c>
      <c r="G40" s="93" t="s">
        <v>1008</v>
      </c>
      <c r="H40" s="93">
        <v>3</v>
      </c>
      <c r="I40" s="93" t="s">
        <v>1017</v>
      </c>
      <c r="J40" s="93">
        <v>3</v>
      </c>
      <c r="K40" s="93" t="s">
        <v>956</v>
      </c>
      <c r="L40" s="93">
        <v>2</v>
      </c>
      <c r="M40" s="93"/>
      <c r="N40" s="93"/>
    </row>
    <row r="41" spans="1:14" ht="15">
      <c r="A41" s="93" t="s">
        <v>984</v>
      </c>
      <c r="B41" s="93">
        <v>1488</v>
      </c>
      <c r="C41" s="93" t="s">
        <v>990</v>
      </c>
      <c r="D41" s="93">
        <v>28</v>
      </c>
      <c r="E41" s="93" t="s">
        <v>650</v>
      </c>
      <c r="F41" s="93">
        <v>4</v>
      </c>
      <c r="G41" s="93" t="s">
        <v>956</v>
      </c>
      <c r="H41" s="93">
        <v>3</v>
      </c>
      <c r="I41" s="93" t="s">
        <v>987</v>
      </c>
      <c r="J41" s="93">
        <v>3</v>
      </c>
      <c r="K41" s="93" t="s">
        <v>1026</v>
      </c>
      <c r="L41" s="93">
        <v>2</v>
      </c>
      <c r="M41" s="93"/>
      <c r="N41" s="93"/>
    </row>
    <row r="42" spans="1:14" ht="15">
      <c r="A42" s="93" t="s">
        <v>985</v>
      </c>
      <c r="B42" s="93">
        <v>1558</v>
      </c>
      <c r="C42" s="93" t="s">
        <v>988</v>
      </c>
      <c r="D42" s="93">
        <v>28</v>
      </c>
      <c r="E42" s="93" t="s">
        <v>1000</v>
      </c>
      <c r="F42" s="93">
        <v>4</v>
      </c>
      <c r="G42" s="93" t="s">
        <v>940</v>
      </c>
      <c r="H42" s="93">
        <v>3</v>
      </c>
      <c r="I42" s="93" t="s">
        <v>1018</v>
      </c>
      <c r="J42" s="93">
        <v>2</v>
      </c>
      <c r="K42" s="93" t="s">
        <v>1027</v>
      </c>
      <c r="L42" s="93">
        <v>2</v>
      </c>
      <c r="M42" s="93"/>
      <c r="N42" s="93"/>
    </row>
    <row r="43" spans="1:14" ht="15">
      <c r="A43" s="93" t="s">
        <v>986</v>
      </c>
      <c r="B43" s="93">
        <v>53</v>
      </c>
      <c r="C43" s="93" t="s">
        <v>992</v>
      </c>
      <c r="D43" s="93">
        <v>28</v>
      </c>
      <c r="E43" s="93" t="s">
        <v>1001</v>
      </c>
      <c r="F43" s="93">
        <v>4</v>
      </c>
      <c r="G43" s="93" t="s">
        <v>1009</v>
      </c>
      <c r="H43" s="93">
        <v>2</v>
      </c>
      <c r="I43" s="93" t="s">
        <v>1019</v>
      </c>
      <c r="J43" s="93">
        <v>2</v>
      </c>
      <c r="K43" s="93" t="s">
        <v>1028</v>
      </c>
      <c r="L43" s="93">
        <v>2</v>
      </c>
      <c r="M43" s="93"/>
      <c r="N43" s="93"/>
    </row>
    <row r="44" spans="1:14" ht="15">
      <c r="A44" s="93" t="s">
        <v>987</v>
      </c>
      <c r="B44" s="93">
        <v>50</v>
      </c>
      <c r="C44" s="93" t="s">
        <v>993</v>
      </c>
      <c r="D44" s="93">
        <v>28</v>
      </c>
      <c r="E44" s="93" t="s">
        <v>1002</v>
      </c>
      <c r="F44" s="93">
        <v>4</v>
      </c>
      <c r="G44" s="93" t="s">
        <v>1010</v>
      </c>
      <c r="H44" s="93">
        <v>2</v>
      </c>
      <c r="I44" s="93" t="s">
        <v>1020</v>
      </c>
      <c r="J44" s="93">
        <v>2</v>
      </c>
      <c r="K44" s="93" t="s">
        <v>1029</v>
      </c>
      <c r="L44" s="93">
        <v>2</v>
      </c>
      <c r="M44" s="93"/>
      <c r="N44" s="93"/>
    </row>
    <row r="45" spans="1:14" ht="15">
      <c r="A45" s="93" t="s">
        <v>988</v>
      </c>
      <c r="B45" s="93">
        <v>31</v>
      </c>
      <c r="C45" s="93" t="s">
        <v>994</v>
      </c>
      <c r="D45" s="93">
        <v>28</v>
      </c>
      <c r="E45" s="93" t="s">
        <v>1003</v>
      </c>
      <c r="F45" s="93">
        <v>4</v>
      </c>
      <c r="G45" s="93" t="s">
        <v>1011</v>
      </c>
      <c r="H45" s="93">
        <v>2</v>
      </c>
      <c r="I45" s="93" t="s">
        <v>1021</v>
      </c>
      <c r="J45" s="93">
        <v>2</v>
      </c>
      <c r="K45" s="93" t="s">
        <v>1030</v>
      </c>
      <c r="L45" s="93">
        <v>2</v>
      </c>
      <c r="M45" s="93"/>
      <c r="N45" s="93"/>
    </row>
    <row r="46" spans="1:14" ht="15">
      <c r="A46" s="93" t="s">
        <v>989</v>
      </c>
      <c r="B46" s="93">
        <v>30</v>
      </c>
      <c r="C46" s="93" t="s">
        <v>995</v>
      </c>
      <c r="D46" s="93">
        <v>24</v>
      </c>
      <c r="E46" s="93" t="s">
        <v>1004</v>
      </c>
      <c r="F46" s="93">
        <v>4</v>
      </c>
      <c r="G46" s="93" t="s">
        <v>1012</v>
      </c>
      <c r="H46" s="93">
        <v>2</v>
      </c>
      <c r="I46" s="93" t="s">
        <v>1022</v>
      </c>
      <c r="J46" s="93">
        <v>2</v>
      </c>
      <c r="K46" s="93" t="s">
        <v>1031</v>
      </c>
      <c r="L46" s="93">
        <v>2</v>
      </c>
      <c r="M46" s="93"/>
      <c r="N46" s="93"/>
    </row>
    <row r="47" spans="1:14" ht="15">
      <c r="A47" s="93" t="s">
        <v>990</v>
      </c>
      <c r="B47" s="93">
        <v>29</v>
      </c>
      <c r="C47" s="93" t="s">
        <v>996</v>
      </c>
      <c r="D47" s="93">
        <v>16</v>
      </c>
      <c r="E47" s="93" t="s">
        <v>1005</v>
      </c>
      <c r="F47" s="93">
        <v>4</v>
      </c>
      <c r="G47" s="93" t="s">
        <v>1013</v>
      </c>
      <c r="H47" s="93">
        <v>2</v>
      </c>
      <c r="I47" s="93" t="s">
        <v>1023</v>
      </c>
      <c r="J47" s="93">
        <v>2</v>
      </c>
      <c r="K47" s="93" t="s">
        <v>1032</v>
      </c>
      <c r="L47" s="93">
        <v>2</v>
      </c>
      <c r="M47" s="93"/>
      <c r="N47" s="93"/>
    </row>
    <row r="50" spans="1:14" ht="15" customHeight="1">
      <c r="A50" s="13" t="s">
        <v>1040</v>
      </c>
      <c r="B50" s="13" t="s">
        <v>912</v>
      </c>
      <c r="C50" s="13" t="s">
        <v>1051</v>
      </c>
      <c r="D50" s="13" t="s">
        <v>915</v>
      </c>
      <c r="E50" s="13" t="s">
        <v>1052</v>
      </c>
      <c r="F50" s="13" t="s">
        <v>917</v>
      </c>
      <c r="G50" s="13" t="s">
        <v>1063</v>
      </c>
      <c r="H50" s="13" t="s">
        <v>919</v>
      </c>
      <c r="I50" s="13" t="s">
        <v>1074</v>
      </c>
      <c r="J50" s="13" t="s">
        <v>921</v>
      </c>
      <c r="K50" s="13" t="s">
        <v>1085</v>
      </c>
      <c r="L50" s="13" t="s">
        <v>923</v>
      </c>
      <c r="M50" s="85" t="s">
        <v>1096</v>
      </c>
      <c r="N50" s="85" t="s">
        <v>924</v>
      </c>
    </row>
    <row r="51" spans="1:14" ht="15">
      <c r="A51" s="93" t="s">
        <v>1041</v>
      </c>
      <c r="B51" s="93">
        <v>29</v>
      </c>
      <c r="C51" s="93" t="s">
        <v>1041</v>
      </c>
      <c r="D51" s="93">
        <v>28</v>
      </c>
      <c r="E51" s="93" t="s">
        <v>1053</v>
      </c>
      <c r="F51" s="93">
        <v>6</v>
      </c>
      <c r="G51" s="93" t="s">
        <v>1064</v>
      </c>
      <c r="H51" s="93">
        <v>3</v>
      </c>
      <c r="I51" s="93" t="s">
        <v>1075</v>
      </c>
      <c r="J51" s="93">
        <v>3</v>
      </c>
      <c r="K51" s="93" t="s">
        <v>1086</v>
      </c>
      <c r="L51" s="93">
        <v>2</v>
      </c>
      <c r="M51" s="93"/>
      <c r="N51" s="93"/>
    </row>
    <row r="52" spans="1:14" ht="15">
      <c r="A52" s="93" t="s">
        <v>1042</v>
      </c>
      <c r="B52" s="93">
        <v>29</v>
      </c>
      <c r="C52" s="93" t="s">
        <v>1042</v>
      </c>
      <c r="D52" s="93">
        <v>28</v>
      </c>
      <c r="E52" s="93" t="s">
        <v>1054</v>
      </c>
      <c r="F52" s="93">
        <v>4</v>
      </c>
      <c r="G52" s="93" t="s">
        <v>1065</v>
      </c>
      <c r="H52" s="93">
        <v>2</v>
      </c>
      <c r="I52" s="93" t="s">
        <v>1076</v>
      </c>
      <c r="J52" s="93">
        <v>2</v>
      </c>
      <c r="K52" s="93" t="s">
        <v>1087</v>
      </c>
      <c r="L52" s="93">
        <v>2</v>
      </c>
      <c r="M52" s="93"/>
      <c r="N52" s="93"/>
    </row>
    <row r="53" spans="1:14" ht="15">
      <c r="A53" s="93" t="s">
        <v>1043</v>
      </c>
      <c r="B53" s="93">
        <v>17</v>
      </c>
      <c r="C53" s="93" t="s">
        <v>1043</v>
      </c>
      <c r="D53" s="93">
        <v>16</v>
      </c>
      <c r="E53" s="93" t="s">
        <v>1055</v>
      </c>
      <c r="F53" s="93">
        <v>4</v>
      </c>
      <c r="G53" s="93" t="s">
        <v>1066</v>
      </c>
      <c r="H53" s="93">
        <v>2</v>
      </c>
      <c r="I53" s="93" t="s">
        <v>1077</v>
      </c>
      <c r="J53" s="93">
        <v>2</v>
      </c>
      <c r="K53" s="93" t="s">
        <v>1088</v>
      </c>
      <c r="L53" s="93">
        <v>2</v>
      </c>
      <c r="M53" s="93"/>
      <c r="N53" s="93"/>
    </row>
    <row r="54" spans="1:14" ht="15">
      <c r="A54" s="93" t="s">
        <v>1044</v>
      </c>
      <c r="B54" s="93">
        <v>17</v>
      </c>
      <c r="C54" s="93" t="s">
        <v>1044</v>
      </c>
      <c r="D54" s="93">
        <v>16</v>
      </c>
      <c r="E54" s="93" t="s">
        <v>1056</v>
      </c>
      <c r="F54" s="93">
        <v>4</v>
      </c>
      <c r="G54" s="93" t="s">
        <v>1067</v>
      </c>
      <c r="H54" s="93">
        <v>2</v>
      </c>
      <c r="I54" s="93" t="s">
        <v>1078</v>
      </c>
      <c r="J54" s="93">
        <v>2</v>
      </c>
      <c r="K54" s="93" t="s">
        <v>1089</v>
      </c>
      <c r="L54" s="93">
        <v>2</v>
      </c>
      <c r="M54" s="93"/>
      <c r="N54" s="93"/>
    </row>
    <row r="55" spans="1:14" ht="15">
      <c r="A55" s="93" t="s">
        <v>1045</v>
      </c>
      <c r="B55" s="93">
        <v>17</v>
      </c>
      <c r="C55" s="93" t="s">
        <v>1045</v>
      </c>
      <c r="D55" s="93">
        <v>16</v>
      </c>
      <c r="E55" s="93" t="s">
        <v>1057</v>
      </c>
      <c r="F55" s="93">
        <v>4</v>
      </c>
      <c r="G55" s="93" t="s">
        <v>1068</v>
      </c>
      <c r="H55" s="93">
        <v>2</v>
      </c>
      <c r="I55" s="93" t="s">
        <v>1079</v>
      </c>
      <c r="J55" s="93">
        <v>2</v>
      </c>
      <c r="K55" s="93" t="s">
        <v>1090</v>
      </c>
      <c r="L55" s="93">
        <v>2</v>
      </c>
      <c r="M55" s="93"/>
      <c r="N55" s="93"/>
    </row>
    <row r="56" spans="1:14" ht="15">
      <c r="A56" s="93" t="s">
        <v>1046</v>
      </c>
      <c r="B56" s="93">
        <v>17</v>
      </c>
      <c r="C56" s="93" t="s">
        <v>1046</v>
      </c>
      <c r="D56" s="93">
        <v>16</v>
      </c>
      <c r="E56" s="93" t="s">
        <v>1058</v>
      </c>
      <c r="F56" s="93">
        <v>4</v>
      </c>
      <c r="G56" s="93" t="s">
        <v>1069</v>
      </c>
      <c r="H56" s="93">
        <v>2</v>
      </c>
      <c r="I56" s="93" t="s">
        <v>1080</v>
      </c>
      <c r="J56" s="93">
        <v>2</v>
      </c>
      <c r="K56" s="93" t="s">
        <v>1091</v>
      </c>
      <c r="L56" s="93">
        <v>2</v>
      </c>
      <c r="M56" s="93"/>
      <c r="N56" s="93"/>
    </row>
    <row r="57" spans="1:14" ht="15">
      <c r="A57" s="93" t="s">
        <v>1047</v>
      </c>
      <c r="B57" s="93">
        <v>17</v>
      </c>
      <c r="C57" s="93" t="s">
        <v>1047</v>
      </c>
      <c r="D57" s="93">
        <v>16</v>
      </c>
      <c r="E57" s="93" t="s">
        <v>1059</v>
      </c>
      <c r="F57" s="93">
        <v>4</v>
      </c>
      <c r="G57" s="93" t="s">
        <v>1070</v>
      </c>
      <c r="H57" s="93">
        <v>2</v>
      </c>
      <c r="I57" s="93" t="s">
        <v>1081</v>
      </c>
      <c r="J57" s="93">
        <v>2</v>
      </c>
      <c r="K57" s="93" t="s">
        <v>1092</v>
      </c>
      <c r="L57" s="93">
        <v>2</v>
      </c>
      <c r="M57" s="93"/>
      <c r="N57" s="93"/>
    </row>
    <row r="58" spans="1:14" ht="15">
      <c r="A58" s="93" t="s">
        <v>1048</v>
      </c>
      <c r="B58" s="93">
        <v>17</v>
      </c>
      <c r="C58" s="93" t="s">
        <v>1048</v>
      </c>
      <c r="D58" s="93">
        <v>16</v>
      </c>
      <c r="E58" s="93" t="s">
        <v>1060</v>
      </c>
      <c r="F58" s="93">
        <v>4</v>
      </c>
      <c r="G58" s="93" t="s">
        <v>1071</v>
      </c>
      <c r="H58" s="93">
        <v>2</v>
      </c>
      <c r="I58" s="93" t="s">
        <v>1082</v>
      </c>
      <c r="J58" s="93">
        <v>2</v>
      </c>
      <c r="K58" s="93" t="s">
        <v>1093</v>
      </c>
      <c r="L58" s="93">
        <v>2</v>
      </c>
      <c r="M58" s="93"/>
      <c r="N58" s="93"/>
    </row>
    <row r="59" spans="1:14" ht="15">
      <c r="A59" s="93" t="s">
        <v>1049</v>
      </c>
      <c r="B59" s="93">
        <v>17</v>
      </c>
      <c r="C59" s="93" t="s">
        <v>1049</v>
      </c>
      <c r="D59" s="93">
        <v>16</v>
      </c>
      <c r="E59" s="93" t="s">
        <v>1061</v>
      </c>
      <c r="F59" s="93">
        <v>4</v>
      </c>
      <c r="G59" s="93" t="s">
        <v>1072</v>
      </c>
      <c r="H59" s="93">
        <v>2</v>
      </c>
      <c r="I59" s="93" t="s">
        <v>1083</v>
      </c>
      <c r="J59" s="93">
        <v>2</v>
      </c>
      <c r="K59" s="93" t="s">
        <v>1094</v>
      </c>
      <c r="L59" s="93">
        <v>2</v>
      </c>
      <c r="M59" s="93"/>
      <c r="N59" s="93"/>
    </row>
    <row r="60" spans="1:14" ht="15">
      <c r="A60" s="93" t="s">
        <v>1050</v>
      </c>
      <c r="B60" s="93">
        <v>17</v>
      </c>
      <c r="C60" s="93" t="s">
        <v>1050</v>
      </c>
      <c r="D60" s="93">
        <v>16</v>
      </c>
      <c r="E60" s="93" t="s">
        <v>1062</v>
      </c>
      <c r="F60" s="93">
        <v>4</v>
      </c>
      <c r="G60" s="93" t="s">
        <v>1073</v>
      </c>
      <c r="H60" s="93">
        <v>2</v>
      </c>
      <c r="I60" s="93" t="s">
        <v>1084</v>
      </c>
      <c r="J60" s="93">
        <v>2</v>
      </c>
      <c r="K60" s="93" t="s">
        <v>1095</v>
      </c>
      <c r="L60" s="93">
        <v>2</v>
      </c>
      <c r="M60" s="93"/>
      <c r="N60" s="93"/>
    </row>
    <row r="63" spans="1:14" ht="15" customHeight="1">
      <c r="A63" s="13" t="s">
        <v>1103</v>
      </c>
      <c r="B63" s="13" t="s">
        <v>912</v>
      </c>
      <c r="C63" s="13" t="s">
        <v>1105</v>
      </c>
      <c r="D63" s="13" t="s">
        <v>915</v>
      </c>
      <c r="E63" s="85" t="s">
        <v>1106</v>
      </c>
      <c r="F63" s="85" t="s">
        <v>917</v>
      </c>
      <c r="G63" s="85" t="s">
        <v>1109</v>
      </c>
      <c r="H63" s="85" t="s">
        <v>919</v>
      </c>
      <c r="I63" s="85" t="s">
        <v>1111</v>
      </c>
      <c r="J63" s="85" t="s">
        <v>921</v>
      </c>
      <c r="K63" s="85" t="s">
        <v>1113</v>
      </c>
      <c r="L63" s="85" t="s">
        <v>923</v>
      </c>
      <c r="M63" s="85" t="s">
        <v>1115</v>
      </c>
      <c r="N63" s="85" t="s">
        <v>924</v>
      </c>
    </row>
    <row r="64" spans="1:14" ht="15">
      <c r="A64" s="85" t="s">
        <v>256</v>
      </c>
      <c r="B64" s="85">
        <v>1</v>
      </c>
      <c r="C64" s="85" t="s">
        <v>256</v>
      </c>
      <c r="D64" s="85">
        <v>1</v>
      </c>
      <c r="E64" s="85"/>
      <c r="F64" s="85"/>
      <c r="G64" s="85"/>
      <c r="H64" s="85"/>
      <c r="I64" s="85"/>
      <c r="J64" s="85"/>
      <c r="K64" s="85"/>
      <c r="L64" s="85"/>
      <c r="M64" s="85"/>
      <c r="N64" s="85"/>
    </row>
    <row r="67" spans="1:14" ht="15" customHeight="1">
      <c r="A67" s="13" t="s">
        <v>1104</v>
      </c>
      <c r="B67" s="13" t="s">
        <v>912</v>
      </c>
      <c r="C67" s="13" t="s">
        <v>1107</v>
      </c>
      <c r="D67" s="13" t="s">
        <v>915</v>
      </c>
      <c r="E67" s="13" t="s">
        <v>1108</v>
      </c>
      <c r="F67" s="13" t="s">
        <v>917</v>
      </c>
      <c r="G67" s="85" t="s">
        <v>1110</v>
      </c>
      <c r="H67" s="85" t="s">
        <v>919</v>
      </c>
      <c r="I67" s="13" t="s">
        <v>1112</v>
      </c>
      <c r="J67" s="13" t="s">
        <v>921</v>
      </c>
      <c r="K67" s="13" t="s">
        <v>1114</v>
      </c>
      <c r="L67" s="13" t="s">
        <v>923</v>
      </c>
      <c r="M67" s="13" t="s">
        <v>1116</v>
      </c>
      <c r="N67" s="13" t="s">
        <v>924</v>
      </c>
    </row>
    <row r="68" spans="1:14" ht="15">
      <c r="A68" s="85" t="s">
        <v>261</v>
      </c>
      <c r="B68" s="85">
        <v>5</v>
      </c>
      <c r="C68" s="85" t="s">
        <v>256</v>
      </c>
      <c r="D68" s="85">
        <v>1</v>
      </c>
      <c r="E68" s="85" t="s">
        <v>261</v>
      </c>
      <c r="F68" s="85">
        <v>4</v>
      </c>
      <c r="G68" s="85"/>
      <c r="H68" s="85"/>
      <c r="I68" s="85" t="s">
        <v>262</v>
      </c>
      <c r="J68" s="85">
        <v>2</v>
      </c>
      <c r="K68" s="85" t="s">
        <v>259</v>
      </c>
      <c r="L68" s="85">
        <v>2</v>
      </c>
      <c r="M68" s="85" t="s">
        <v>263</v>
      </c>
      <c r="N68" s="85">
        <v>1</v>
      </c>
    </row>
    <row r="69" spans="1:14" ht="15">
      <c r="A69" s="85" t="s">
        <v>260</v>
      </c>
      <c r="B69" s="85">
        <v>5</v>
      </c>
      <c r="C69" s="85"/>
      <c r="D69" s="85"/>
      <c r="E69" s="85" t="s">
        <v>260</v>
      </c>
      <c r="F69" s="85">
        <v>4</v>
      </c>
      <c r="G69" s="85"/>
      <c r="H69" s="85"/>
      <c r="I69" s="85" t="s">
        <v>256</v>
      </c>
      <c r="J69" s="85">
        <v>2</v>
      </c>
      <c r="K69" s="85"/>
      <c r="L69" s="85"/>
      <c r="M69" s="85" t="s">
        <v>256</v>
      </c>
      <c r="N69" s="85">
        <v>1</v>
      </c>
    </row>
    <row r="70" spans="1:14" ht="15">
      <c r="A70" s="85" t="s">
        <v>256</v>
      </c>
      <c r="B70" s="85">
        <v>4</v>
      </c>
      <c r="C70" s="85"/>
      <c r="D70" s="85"/>
      <c r="E70" s="85" t="s">
        <v>249</v>
      </c>
      <c r="F70" s="85">
        <v>2</v>
      </c>
      <c r="G70" s="85"/>
      <c r="H70" s="85"/>
      <c r="I70" s="85" t="s">
        <v>261</v>
      </c>
      <c r="J70" s="85">
        <v>1</v>
      </c>
      <c r="K70" s="85"/>
      <c r="L70" s="85"/>
      <c r="M70" s="85"/>
      <c r="N70" s="85"/>
    </row>
    <row r="71" spans="1:14" ht="15">
      <c r="A71" s="85" t="s">
        <v>262</v>
      </c>
      <c r="B71" s="85">
        <v>2</v>
      </c>
      <c r="C71" s="85"/>
      <c r="D71" s="85"/>
      <c r="E71" s="85"/>
      <c r="F71" s="85"/>
      <c r="G71" s="85"/>
      <c r="H71" s="85"/>
      <c r="I71" s="85" t="s">
        <v>260</v>
      </c>
      <c r="J71" s="85">
        <v>1</v>
      </c>
      <c r="K71" s="85"/>
      <c r="L71" s="85"/>
      <c r="M71" s="85"/>
      <c r="N71" s="85"/>
    </row>
    <row r="72" spans="1:14" ht="15">
      <c r="A72" s="85" t="s">
        <v>249</v>
      </c>
      <c r="B72" s="85">
        <v>2</v>
      </c>
      <c r="C72" s="85"/>
      <c r="D72" s="85"/>
      <c r="E72" s="85"/>
      <c r="F72" s="85"/>
      <c r="G72" s="85"/>
      <c r="H72" s="85"/>
      <c r="I72" s="85"/>
      <c r="J72" s="85"/>
      <c r="K72" s="85"/>
      <c r="L72" s="85"/>
      <c r="M72" s="85"/>
      <c r="N72" s="85"/>
    </row>
    <row r="73" spans="1:14" ht="15">
      <c r="A73" s="85" t="s">
        <v>259</v>
      </c>
      <c r="B73" s="85">
        <v>2</v>
      </c>
      <c r="C73" s="85"/>
      <c r="D73" s="85"/>
      <c r="E73" s="85"/>
      <c r="F73" s="85"/>
      <c r="G73" s="85"/>
      <c r="H73" s="85"/>
      <c r="I73" s="85"/>
      <c r="J73" s="85"/>
      <c r="K73" s="85"/>
      <c r="L73" s="85"/>
      <c r="M73" s="85"/>
      <c r="N73" s="85"/>
    </row>
    <row r="74" spans="1:14" ht="15">
      <c r="A74" s="85" t="s">
        <v>263</v>
      </c>
      <c r="B74" s="85">
        <v>1</v>
      </c>
      <c r="C74" s="85"/>
      <c r="D74" s="85"/>
      <c r="E74" s="85"/>
      <c r="F74" s="85"/>
      <c r="G74" s="85"/>
      <c r="H74" s="85"/>
      <c r="I74" s="85"/>
      <c r="J74" s="85"/>
      <c r="K74" s="85"/>
      <c r="L74" s="85"/>
      <c r="M74" s="85"/>
      <c r="N74" s="85"/>
    </row>
    <row r="77" spans="1:14" ht="15" customHeight="1">
      <c r="A77" s="13" t="s">
        <v>1122</v>
      </c>
      <c r="B77" s="13" t="s">
        <v>912</v>
      </c>
      <c r="C77" s="13" t="s">
        <v>1123</v>
      </c>
      <c r="D77" s="13" t="s">
        <v>915</v>
      </c>
      <c r="E77" s="13" t="s">
        <v>1124</v>
      </c>
      <c r="F77" s="13" t="s">
        <v>917</v>
      </c>
      <c r="G77" s="13" t="s">
        <v>1125</v>
      </c>
      <c r="H77" s="13" t="s">
        <v>919</v>
      </c>
      <c r="I77" s="13" t="s">
        <v>1126</v>
      </c>
      <c r="J77" s="13" t="s">
        <v>921</v>
      </c>
      <c r="K77" s="13" t="s">
        <v>1127</v>
      </c>
      <c r="L77" s="13" t="s">
        <v>923</v>
      </c>
      <c r="M77" s="13" t="s">
        <v>1128</v>
      </c>
      <c r="N77" s="13" t="s">
        <v>924</v>
      </c>
    </row>
    <row r="78" spans="1:14" ht="15">
      <c r="A78" s="127" t="s">
        <v>238</v>
      </c>
      <c r="B78" s="85">
        <v>531448</v>
      </c>
      <c r="C78" s="127" t="s">
        <v>238</v>
      </c>
      <c r="D78" s="85">
        <v>531448</v>
      </c>
      <c r="E78" s="127" t="s">
        <v>252</v>
      </c>
      <c r="F78" s="85">
        <v>88589</v>
      </c>
      <c r="G78" s="127" t="s">
        <v>258</v>
      </c>
      <c r="H78" s="85">
        <v>54949</v>
      </c>
      <c r="I78" s="127" t="s">
        <v>251</v>
      </c>
      <c r="J78" s="85">
        <v>300637</v>
      </c>
      <c r="K78" s="127" t="s">
        <v>218</v>
      </c>
      <c r="L78" s="85">
        <v>13103</v>
      </c>
      <c r="M78" s="127" t="s">
        <v>255</v>
      </c>
      <c r="N78" s="85">
        <v>676</v>
      </c>
    </row>
    <row r="79" spans="1:14" ht="15">
      <c r="A79" s="127" t="s">
        <v>251</v>
      </c>
      <c r="B79" s="85">
        <v>300637</v>
      </c>
      <c r="C79" s="127" t="s">
        <v>233</v>
      </c>
      <c r="D79" s="85">
        <v>109498</v>
      </c>
      <c r="E79" s="127" t="s">
        <v>249</v>
      </c>
      <c r="F79" s="85">
        <v>31944</v>
      </c>
      <c r="G79" s="127" t="s">
        <v>214</v>
      </c>
      <c r="H79" s="85">
        <v>41842</v>
      </c>
      <c r="I79" s="127" t="s">
        <v>262</v>
      </c>
      <c r="J79" s="85">
        <v>8022</v>
      </c>
      <c r="K79" s="127" t="s">
        <v>259</v>
      </c>
      <c r="L79" s="85">
        <v>10195</v>
      </c>
      <c r="M79" s="127" t="s">
        <v>263</v>
      </c>
      <c r="N79" s="85">
        <v>187</v>
      </c>
    </row>
    <row r="80" spans="1:14" ht="15">
      <c r="A80" s="127" t="s">
        <v>233</v>
      </c>
      <c r="B80" s="85">
        <v>109498</v>
      </c>
      <c r="C80" s="127" t="s">
        <v>236</v>
      </c>
      <c r="D80" s="85">
        <v>81769</v>
      </c>
      <c r="E80" s="127" t="s">
        <v>261</v>
      </c>
      <c r="F80" s="85">
        <v>12573</v>
      </c>
      <c r="G80" s="127" t="s">
        <v>216</v>
      </c>
      <c r="H80" s="85">
        <v>6051</v>
      </c>
      <c r="I80" s="127" t="s">
        <v>250</v>
      </c>
      <c r="J80" s="85">
        <v>415</v>
      </c>
      <c r="K80" s="127" t="s">
        <v>217</v>
      </c>
      <c r="L80" s="85">
        <v>4721</v>
      </c>
      <c r="M80" s="127"/>
      <c r="N80" s="85"/>
    </row>
    <row r="81" spans="1:14" ht="15">
      <c r="A81" s="127" t="s">
        <v>252</v>
      </c>
      <c r="B81" s="85">
        <v>88589</v>
      </c>
      <c r="C81" s="127" t="s">
        <v>226</v>
      </c>
      <c r="D81" s="85">
        <v>60210</v>
      </c>
      <c r="E81" s="127" t="s">
        <v>253</v>
      </c>
      <c r="F81" s="85">
        <v>9218</v>
      </c>
      <c r="G81" s="127" t="s">
        <v>243</v>
      </c>
      <c r="H81" s="85">
        <v>5315</v>
      </c>
      <c r="I81" s="127"/>
      <c r="J81" s="85"/>
      <c r="K81" s="127"/>
      <c r="L81" s="85"/>
      <c r="M81" s="127"/>
      <c r="N81" s="85"/>
    </row>
    <row r="82" spans="1:14" ht="15">
      <c r="A82" s="127" t="s">
        <v>236</v>
      </c>
      <c r="B82" s="85">
        <v>81769</v>
      </c>
      <c r="C82" s="127" t="s">
        <v>244</v>
      </c>
      <c r="D82" s="85">
        <v>51865</v>
      </c>
      <c r="E82" s="127" t="s">
        <v>254</v>
      </c>
      <c r="F82" s="85">
        <v>7059</v>
      </c>
      <c r="G82" s="127" t="s">
        <v>215</v>
      </c>
      <c r="H82" s="85">
        <v>4158</v>
      </c>
      <c r="I82" s="127"/>
      <c r="J82" s="85"/>
      <c r="K82" s="127"/>
      <c r="L82" s="85"/>
      <c r="M82" s="127"/>
      <c r="N82" s="85"/>
    </row>
    <row r="83" spans="1:14" ht="15">
      <c r="A83" s="127" t="s">
        <v>226</v>
      </c>
      <c r="B83" s="85">
        <v>60210</v>
      </c>
      <c r="C83" s="127" t="s">
        <v>239</v>
      </c>
      <c r="D83" s="85">
        <v>43243</v>
      </c>
      <c r="E83" s="127" t="s">
        <v>260</v>
      </c>
      <c r="F83" s="85">
        <v>715</v>
      </c>
      <c r="G83" s="127" t="s">
        <v>219</v>
      </c>
      <c r="H83" s="85">
        <v>48</v>
      </c>
      <c r="I83" s="127"/>
      <c r="J83" s="85"/>
      <c r="K83" s="127"/>
      <c r="L83" s="85"/>
      <c r="M83" s="127"/>
      <c r="N83" s="85"/>
    </row>
    <row r="84" spans="1:14" ht="15">
      <c r="A84" s="127" t="s">
        <v>258</v>
      </c>
      <c r="B84" s="85">
        <v>54949</v>
      </c>
      <c r="C84" s="127" t="s">
        <v>240</v>
      </c>
      <c r="D84" s="85">
        <v>23968</v>
      </c>
      <c r="E84" s="127" t="s">
        <v>247</v>
      </c>
      <c r="F84" s="85">
        <v>649</v>
      </c>
      <c r="G84" s="127"/>
      <c r="H84" s="85"/>
      <c r="I84" s="127"/>
      <c r="J84" s="85"/>
      <c r="K84" s="127"/>
      <c r="L84" s="85"/>
      <c r="M84" s="127"/>
      <c r="N84" s="85"/>
    </row>
    <row r="85" spans="1:14" ht="15">
      <c r="A85" s="127" t="s">
        <v>244</v>
      </c>
      <c r="B85" s="85">
        <v>51865</v>
      </c>
      <c r="C85" s="127" t="s">
        <v>232</v>
      </c>
      <c r="D85" s="85">
        <v>18622</v>
      </c>
      <c r="E85" s="127" t="s">
        <v>248</v>
      </c>
      <c r="F85" s="85">
        <v>461</v>
      </c>
      <c r="G85" s="127"/>
      <c r="H85" s="85"/>
      <c r="I85" s="127"/>
      <c r="J85" s="85"/>
      <c r="K85" s="127"/>
      <c r="L85" s="85"/>
      <c r="M85" s="127"/>
      <c r="N85" s="85"/>
    </row>
    <row r="86" spans="1:14" ht="15">
      <c r="A86" s="127" t="s">
        <v>239</v>
      </c>
      <c r="B86" s="85">
        <v>43243</v>
      </c>
      <c r="C86" s="127" t="s">
        <v>223</v>
      </c>
      <c r="D86" s="85">
        <v>16219</v>
      </c>
      <c r="E86" s="127"/>
      <c r="F86" s="85"/>
      <c r="G86" s="127"/>
      <c r="H86" s="85"/>
      <c r="I86" s="127"/>
      <c r="J86" s="85"/>
      <c r="K86" s="127"/>
      <c r="L86" s="85"/>
      <c r="M86" s="127"/>
      <c r="N86" s="85"/>
    </row>
    <row r="87" spans="1:14" ht="15">
      <c r="A87" s="127" t="s">
        <v>214</v>
      </c>
      <c r="B87" s="85">
        <v>41842</v>
      </c>
      <c r="C87" s="127" t="s">
        <v>221</v>
      </c>
      <c r="D87" s="85">
        <v>11281</v>
      </c>
      <c r="E87" s="127"/>
      <c r="F87" s="85"/>
      <c r="G87" s="127"/>
      <c r="H87" s="85"/>
      <c r="I87" s="127"/>
      <c r="J87" s="85"/>
      <c r="K87" s="127"/>
      <c r="L87" s="85"/>
      <c r="M87" s="127"/>
      <c r="N87" s="85"/>
    </row>
  </sheetData>
  <hyperlinks>
    <hyperlink ref="A2" r:id="rId1" display="https://www.dailypioneer.com/2019/top-stories/sc-to-pronounce-verdict-on-pleas-seeking-rafale-judgment-review-on-thursday.html"/>
    <hyperlink ref="A3" r:id="rId2" display="https://gameo.link/XflNK"/>
    <hyperlink ref="A4" r:id="rId3" display="http://bdd.deltareflex.com/cns_affiche.php?image=13863"/>
    <hyperlink ref="A5" r:id="rId4" display="https://www.centralcharts.com/fr/1676-dassault-aviation/analysis/73782-dassault-aviation-daily?utm_source=dlvr.it&amp;utm_medium=twitter"/>
    <hyperlink ref="A6" r:id="rId5" display="https://www.centralcharts.com/fr/1676-dassault-aviation/analysis/73782-dassault-aviation-journalier"/>
    <hyperlink ref="A7" r:id="rId6" display="https://www.asianskymedia.com/interviews/2019/10/22/expanding-support"/>
    <hyperlink ref="A8" r:id="rId7" display="https://www.dassault-aviation.com/en/group/press/press-kits/aboard-the-rafale-dassault-aviations-new-fun-and-educational-application/"/>
    <hyperlink ref="A9" r:id="rId8" display="https://www.dassault-aviation.com/fr/groupe/presse/press-kits/aboard-the-rafale-la-nouvelle-application-ludo-pedagogique-de-dassault-aviation/"/>
    <hyperlink ref="A10" r:id="rId9" display="https://www.centralcharts.com/en/1676-dassault-aviation/analysis/72830-dassault-aviation-daily?utm_source=dlvr.it&amp;utm_medium=twitter"/>
    <hyperlink ref="A11" r:id="rId10" display="https://www.centralcharts.com/en/1676-dassault-aviation/analysis/72830-dassault-aviation-daily"/>
    <hyperlink ref="C2" r:id="rId11" display="https://www.dassault-aviation.com/en/group/press/press-kits/aboard-the-rafale-dassault-aviations-new-fun-and-educational-application/"/>
    <hyperlink ref="C3" r:id="rId12" display="https://www.dassault-aviation.com/fr/groupe/presse/press-kits/aboard-the-rafale-la-nouvelle-application-ludo-pedagogique-de-dassault-aviation/"/>
    <hyperlink ref="C4" r:id="rId13" display="https://www.centralcharts.com/fr/1676-dassault-aviation/analysis/73782-dassault-aviation-daily?utm_source=dlvr.it&amp;utm_medium=twitter"/>
    <hyperlink ref="C5" r:id="rId14" display="https://www.asianskymedia.com/interviews/2019/10/22/expanding-support"/>
    <hyperlink ref="G2" r:id="rId15" display="https://www.instagram.com/p/B4eZ2PiKu1Z/?igshid=sx4sfcdxmsuw"/>
    <hyperlink ref="G3" r:id="rId16" display="https://www.centralcharts.com/en/1676-dassault-aviation/analysis/72830-dassault-aviation-daily"/>
    <hyperlink ref="G4" r:id="rId17" display="https://www.centralcharts.com/en/1676-dassault-aviation/analysis/72830-dassault-aviation-daily?utm_source=dlvr.it&amp;utm_medium=twitter"/>
    <hyperlink ref="G5" r:id="rId18" display="https://www.centralcharts.com/fr/1676-dassault-aviation/analysis/73782-dassault-aviation-journalier"/>
    <hyperlink ref="G6" r:id="rId19" display="https://www.dailypioneer.com/2019/top-stories/sc-to-pronounce-verdict-on-pleas-seeking-rafale-judgment-review-on-thursday.html"/>
    <hyperlink ref="I2" r:id="rId20" display="http://bdd.deltareflex.com/cns_affiche.php?image=13863"/>
    <hyperlink ref="M2" r:id="rId21" display="https://gameo.link/XflNK"/>
  </hyperlinks>
  <printOptions/>
  <pageMargins left="0.7" right="0.7" top="0.75" bottom="0.75" header="0.3" footer="0.3"/>
  <pageSetup orientation="portrait" paperSize="9"/>
  <tableParts>
    <tablePart r:id="rId23"/>
    <tablePart r:id="rId24"/>
    <tablePart r:id="rId27"/>
    <tablePart r:id="rId26"/>
    <tablePart r:id="rId29"/>
    <tablePart r:id="rId28"/>
    <tablePart r:id="rId22"/>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1186</v>
      </c>
      <c r="B1" s="13" t="s">
        <v>1266</v>
      </c>
      <c r="C1" s="13" t="s">
        <v>1267</v>
      </c>
      <c r="D1" s="13" t="s">
        <v>144</v>
      </c>
      <c r="E1" s="13" t="s">
        <v>1269</v>
      </c>
      <c r="F1" s="13" t="s">
        <v>1270</v>
      </c>
      <c r="G1" s="13" t="s">
        <v>1271</v>
      </c>
    </row>
    <row r="2" spans="1:7" ht="15">
      <c r="A2" s="85" t="s">
        <v>981</v>
      </c>
      <c r="B2" s="85">
        <v>38</v>
      </c>
      <c r="C2" s="132">
        <v>0.024390243902439025</v>
      </c>
      <c r="D2" s="85" t="s">
        <v>1268</v>
      </c>
      <c r="E2" s="85"/>
      <c r="F2" s="85"/>
      <c r="G2" s="85"/>
    </row>
    <row r="3" spans="1:7" ht="15">
      <c r="A3" s="85" t="s">
        <v>982</v>
      </c>
      <c r="B3" s="85">
        <v>32</v>
      </c>
      <c r="C3" s="132">
        <v>0.02053915275994865</v>
      </c>
      <c r="D3" s="85" t="s">
        <v>1268</v>
      </c>
      <c r="E3" s="85"/>
      <c r="F3" s="85"/>
      <c r="G3" s="85"/>
    </row>
    <row r="4" spans="1:7" ht="15">
      <c r="A4" s="85" t="s">
        <v>983</v>
      </c>
      <c r="B4" s="85">
        <v>0</v>
      </c>
      <c r="C4" s="132">
        <v>0</v>
      </c>
      <c r="D4" s="85" t="s">
        <v>1268</v>
      </c>
      <c r="E4" s="85"/>
      <c r="F4" s="85"/>
      <c r="G4" s="85"/>
    </row>
    <row r="5" spans="1:7" ht="15">
      <c r="A5" s="85" t="s">
        <v>984</v>
      </c>
      <c r="B5" s="85">
        <v>1488</v>
      </c>
      <c r="C5" s="132">
        <v>0.9550706033376123</v>
      </c>
      <c r="D5" s="85" t="s">
        <v>1268</v>
      </c>
      <c r="E5" s="85"/>
      <c r="F5" s="85"/>
      <c r="G5" s="85"/>
    </row>
    <row r="6" spans="1:7" ht="15">
      <c r="A6" s="85" t="s">
        <v>985</v>
      </c>
      <c r="B6" s="85">
        <v>1558</v>
      </c>
      <c r="C6" s="132">
        <v>1</v>
      </c>
      <c r="D6" s="85" t="s">
        <v>1268</v>
      </c>
      <c r="E6" s="85"/>
      <c r="F6" s="85"/>
      <c r="G6" s="85"/>
    </row>
    <row r="7" spans="1:7" ht="15">
      <c r="A7" s="93" t="s">
        <v>986</v>
      </c>
      <c r="B7" s="93">
        <v>53</v>
      </c>
      <c r="C7" s="133">
        <v>0.02093350464644562</v>
      </c>
      <c r="D7" s="93" t="s">
        <v>1268</v>
      </c>
      <c r="E7" s="93" t="b">
        <v>0</v>
      </c>
      <c r="F7" s="93" t="b">
        <v>0</v>
      </c>
      <c r="G7" s="93" t="b">
        <v>0</v>
      </c>
    </row>
    <row r="8" spans="1:7" ht="15">
      <c r="A8" s="93" t="s">
        <v>987</v>
      </c>
      <c r="B8" s="93">
        <v>50</v>
      </c>
      <c r="C8" s="133">
        <v>0</v>
      </c>
      <c r="D8" s="93" t="s">
        <v>1268</v>
      </c>
      <c r="E8" s="93" t="b">
        <v>0</v>
      </c>
      <c r="F8" s="93" t="b">
        <v>0</v>
      </c>
      <c r="G8" s="93" t="b">
        <v>0</v>
      </c>
    </row>
    <row r="9" spans="1:7" ht="15">
      <c r="A9" s="93" t="s">
        <v>988</v>
      </c>
      <c r="B9" s="93">
        <v>31</v>
      </c>
      <c r="C9" s="133">
        <v>0.005295417501736658</v>
      </c>
      <c r="D9" s="93" t="s">
        <v>1268</v>
      </c>
      <c r="E9" s="93" t="b">
        <v>0</v>
      </c>
      <c r="F9" s="93" t="b">
        <v>0</v>
      </c>
      <c r="G9" s="93" t="b">
        <v>0</v>
      </c>
    </row>
    <row r="10" spans="1:7" ht="15">
      <c r="A10" s="93" t="s">
        <v>989</v>
      </c>
      <c r="B10" s="93">
        <v>30</v>
      </c>
      <c r="C10" s="133">
        <v>0.005491619208991011</v>
      </c>
      <c r="D10" s="93" t="s">
        <v>1268</v>
      </c>
      <c r="E10" s="93" t="b">
        <v>0</v>
      </c>
      <c r="F10" s="93" t="b">
        <v>0</v>
      </c>
      <c r="G10" s="93" t="b">
        <v>0</v>
      </c>
    </row>
    <row r="11" spans="1:7" ht="15">
      <c r="A11" s="93" t="s">
        <v>990</v>
      </c>
      <c r="B11" s="93">
        <v>29</v>
      </c>
      <c r="C11" s="133">
        <v>0.005675381771269047</v>
      </c>
      <c r="D11" s="93" t="s">
        <v>1268</v>
      </c>
      <c r="E11" s="93" t="b">
        <v>0</v>
      </c>
      <c r="F11" s="93" t="b">
        <v>0</v>
      </c>
      <c r="G11" s="93" t="b">
        <v>0</v>
      </c>
    </row>
    <row r="12" spans="1:7" ht="15">
      <c r="A12" s="93" t="s">
        <v>992</v>
      </c>
      <c r="B12" s="93">
        <v>29</v>
      </c>
      <c r="C12" s="133">
        <v>0.005675381771269047</v>
      </c>
      <c r="D12" s="93" t="s">
        <v>1268</v>
      </c>
      <c r="E12" s="93" t="b">
        <v>1</v>
      </c>
      <c r="F12" s="93" t="b">
        <v>0</v>
      </c>
      <c r="G12" s="93" t="b">
        <v>0</v>
      </c>
    </row>
    <row r="13" spans="1:7" ht="15">
      <c r="A13" s="93" t="s">
        <v>993</v>
      </c>
      <c r="B13" s="93">
        <v>29</v>
      </c>
      <c r="C13" s="133">
        <v>0.005675381771269047</v>
      </c>
      <c r="D13" s="93" t="s">
        <v>1268</v>
      </c>
      <c r="E13" s="93" t="b">
        <v>0</v>
      </c>
      <c r="F13" s="93" t="b">
        <v>0</v>
      </c>
      <c r="G13" s="93" t="b">
        <v>0</v>
      </c>
    </row>
    <row r="14" spans="1:7" ht="15">
      <c r="A14" s="93" t="s">
        <v>994</v>
      </c>
      <c r="B14" s="93">
        <v>29</v>
      </c>
      <c r="C14" s="133">
        <v>0.005675381771269047</v>
      </c>
      <c r="D14" s="93" t="s">
        <v>1268</v>
      </c>
      <c r="E14" s="93" t="b">
        <v>0</v>
      </c>
      <c r="F14" s="93" t="b">
        <v>1</v>
      </c>
      <c r="G14" s="93" t="b">
        <v>0</v>
      </c>
    </row>
    <row r="15" spans="1:7" ht="15">
      <c r="A15" s="93" t="s">
        <v>995</v>
      </c>
      <c r="B15" s="93">
        <v>25</v>
      </c>
      <c r="C15" s="133">
        <v>0.012376562021513679</v>
      </c>
      <c r="D15" s="93" t="s">
        <v>1268</v>
      </c>
      <c r="E15" s="93" t="b">
        <v>0</v>
      </c>
      <c r="F15" s="93" t="b">
        <v>0</v>
      </c>
      <c r="G15" s="93" t="b">
        <v>0</v>
      </c>
    </row>
    <row r="16" spans="1:7" ht="15">
      <c r="A16" s="93" t="s">
        <v>996</v>
      </c>
      <c r="B16" s="93">
        <v>17</v>
      </c>
      <c r="C16" s="133">
        <v>0.00671452035829388</v>
      </c>
      <c r="D16" s="93" t="s">
        <v>1268</v>
      </c>
      <c r="E16" s="93" t="b">
        <v>0</v>
      </c>
      <c r="F16" s="93" t="b">
        <v>0</v>
      </c>
      <c r="G16" s="93" t="b">
        <v>0</v>
      </c>
    </row>
    <row r="17" spans="1:7" ht="15">
      <c r="A17" s="93" t="s">
        <v>1187</v>
      </c>
      <c r="B17" s="93">
        <v>17</v>
      </c>
      <c r="C17" s="133">
        <v>0.00671452035829388</v>
      </c>
      <c r="D17" s="93" t="s">
        <v>1268</v>
      </c>
      <c r="E17" s="93" t="b">
        <v>0</v>
      </c>
      <c r="F17" s="93" t="b">
        <v>0</v>
      </c>
      <c r="G17" s="93" t="b">
        <v>0</v>
      </c>
    </row>
    <row r="18" spans="1:7" ht="15">
      <c r="A18" s="93" t="s">
        <v>1188</v>
      </c>
      <c r="B18" s="93">
        <v>17</v>
      </c>
      <c r="C18" s="133">
        <v>0.00671452035829388</v>
      </c>
      <c r="D18" s="93" t="s">
        <v>1268</v>
      </c>
      <c r="E18" s="93" t="b">
        <v>0</v>
      </c>
      <c r="F18" s="93" t="b">
        <v>0</v>
      </c>
      <c r="G18" s="93" t="b">
        <v>0</v>
      </c>
    </row>
    <row r="19" spans="1:7" ht="15">
      <c r="A19" s="93" t="s">
        <v>1189</v>
      </c>
      <c r="B19" s="93">
        <v>17</v>
      </c>
      <c r="C19" s="133">
        <v>0.00671452035829388</v>
      </c>
      <c r="D19" s="93" t="s">
        <v>1268</v>
      </c>
      <c r="E19" s="93" t="b">
        <v>0</v>
      </c>
      <c r="F19" s="93" t="b">
        <v>0</v>
      </c>
      <c r="G19" s="93" t="b">
        <v>0</v>
      </c>
    </row>
    <row r="20" spans="1:7" ht="15">
      <c r="A20" s="93" t="s">
        <v>1190</v>
      </c>
      <c r="B20" s="93">
        <v>17</v>
      </c>
      <c r="C20" s="133">
        <v>0.00671452035829388</v>
      </c>
      <c r="D20" s="93" t="s">
        <v>1268</v>
      </c>
      <c r="E20" s="93" t="b">
        <v>0</v>
      </c>
      <c r="F20" s="93" t="b">
        <v>0</v>
      </c>
      <c r="G20" s="93" t="b">
        <v>0</v>
      </c>
    </row>
    <row r="21" spans="1:7" ht="15">
      <c r="A21" s="93" t="s">
        <v>955</v>
      </c>
      <c r="B21" s="93">
        <v>17</v>
      </c>
      <c r="C21" s="133">
        <v>0.00671452035829388</v>
      </c>
      <c r="D21" s="93" t="s">
        <v>1268</v>
      </c>
      <c r="E21" s="93" t="b">
        <v>0</v>
      </c>
      <c r="F21" s="93" t="b">
        <v>0</v>
      </c>
      <c r="G21" s="93" t="b">
        <v>0</v>
      </c>
    </row>
    <row r="22" spans="1:7" ht="15">
      <c r="A22" s="93" t="s">
        <v>1191</v>
      </c>
      <c r="B22" s="93">
        <v>17</v>
      </c>
      <c r="C22" s="133">
        <v>0.00671452035829388</v>
      </c>
      <c r="D22" s="93" t="s">
        <v>1268</v>
      </c>
      <c r="E22" s="93" t="b">
        <v>0</v>
      </c>
      <c r="F22" s="93" t="b">
        <v>0</v>
      </c>
      <c r="G22" s="93" t="b">
        <v>0</v>
      </c>
    </row>
    <row r="23" spans="1:7" ht="15">
      <c r="A23" s="93" t="s">
        <v>1192</v>
      </c>
      <c r="B23" s="93">
        <v>17</v>
      </c>
      <c r="C23" s="133">
        <v>0.00671452035829388</v>
      </c>
      <c r="D23" s="93" t="s">
        <v>1268</v>
      </c>
      <c r="E23" s="93" t="b">
        <v>0</v>
      </c>
      <c r="F23" s="93" t="b">
        <v>0</v>
      </c>
      <c r="G23" s="93" t="b">
        <v>0</v>
      </c>
    </row>
    <row r="24" spans="1:7" ht="15">
      <c r="A24" s="93" t="s">
        <v>1193</v>
      </c>
      <c r="B24" s="93">
        <v>17</v>
      </c>
      <c r="C24" s="133">
        <v>0.00671452035829388</v>
      </c>
      <c r="D24" s="93" t="s">
        <v>1268</v>
      </c>
      <c r="E24" s="93" t="b">
        <v>0</v>
      </c>
      <c r="F24" s="93" t="b">
        <v>0</v>
      </c>
      <c r="G24" s="93" t="b">
        <v>0</v>
      </c>
    </row>
    <row r="25" spans="1:7" ht="15">
      <c r="A25" s="93" t="s">
        <v>1194</v>
      </c>
      <c r="B25" s="93">
        <v>17</v>
      </c>
      <c r="C25" s="133">
        <v>0.00671452035829388</v>
      </c>
      <c r="D25" s="93" t="s">
        <v>1268</v>
      </c>
      <c r="E25" s="93" t="b">
        <v>0</v>
      </c>
      <c r="F25" s="93" t="b">
        <v>0</v>
      </c>
      <c r="G25" s="93" t="b">
        <v>0</v>
      </c>
    </row>
    <row r="26" spans="1:7" ht="15">
      <c r="A26" s="93" t="s">
        <v>1195</v>
      </c>
      <c r="B26" s="93">
        <v>17</v>
      </c>
      <c r="C26" s="133">
        <v>0.00671452035829388</v>
      </c>
      <c r="D26" s="93" t="s">
        <v>1268</v>
      </c>
      <c r="E26" s="93" t="b">
        <v>0</v>
      </c>
      <c r="F26" s="93" t="b">
        <v>0</v>
      </c>
      <c r="G26" s="93" t="b">
        <v>0</v>
      </c>
    </row>
    <row r="27" spans="1:7" ht="15">
      <c r="A27" s="93" t="s">
        <v>1196</v>
      </c>
      <c r="B27" s="93">
        <v>17</v>
      </c>
      <c r="C27" s="133">
        <v>0.00671452035829388</v>
      </c>
      <c r="D27" s="93" t="s">
        <v>1268</v>
      </c>
      <c r="E27" s="93" t="b">
        <v>0</v>
      </c>
      <c r="F27" s="93" t="b">
        <v>0</v>
      </c>
      <c r="G27" s="93" t="b">
        <v>0</v>
      </c>
    </row>
    <row r="28" spans="1:7" ht="15">
      <c r="A28" s="93" t="s">
        <v>1197</v>
      </c>
      <c r="B28" s="93">
        <v>17</v>
      </c>
      <c r="C28" s="133">
        <v>0.00671452035829388</v>
      </c>
      <c r="D28" s="93" t="s">
        <v>1268</v>
      </c>
      <c r="E28" s="93" t="b">
        <v>0</v>
      </c>
      <c r="F28" s="93" t="b">
        <v>0</v>
      </c>
      <c r="G28" s="93" t="b">
        <v>0</v>
      </c>
    </row>
    <row r="29" spans="1:7" ht="15">
      <c r="A29" s="93" t="s">
        <v>1198</v>
      </c>
      <c r="B29" s="93">
        <v>17</v>
      </c>
      <c r="C29" s="133">
        <v>0.00671452035829388</v>
      </c>
      <c r="D29" s="93" t="s">
        <v>1268</v>
      </c>
      <c r="E29" s="93" t="b">
        <v>0</v>
      </c>
      <c r="F29" s="93" t="b">
        <v>0</v>
      </c>
      <c r="G29" s="93" t="b">
        <v>0</v>
      </c>
    </row>
    <row r="30" spans="1:7" ht="15">
      <c r="A30" s="93" t="s">
        <v>1199</v>
      </c>
      <c r="B30" s="93">
        <v>17</v>
      </c>
      <c r="C30" s="133">
        <v>0.00671452035829388</v>
      </c>
      <c r="D30" s="93" t="s">
        <v>1268</v>
      </c>
      <c r="E30" s="93" t="b">
        <v>0</v>
      </c>
      <c r="F30" s="93" t="b">
        <v>0</v>
      </c>
      <c r="G30" s="93" t="b">
        <v>0</v>
      </c>
    </row>
    <row r="31" spans="1:7" ht="15">
      <c r="A31" s="93" t="s">
        <v>1200</v>
      </c>
      <c r="B31" s="93">
        <v>13</v>
      </c>
      <c r="C31" s="133">
        <v>0.006435812251187114</v>
      </c>
      <c r="D31" s="93" t="s">
        <v>1268</v>
      </c>
      <c r="E31" s="93" t="b">
        <v>0</v>
      </c>
      <c r="F31" s="93" t="b">
        <v>0</v>
      </c>
      <c r="G31" s="93" t="b">
        <v>0</v>
      </c>
    </row>
    <row r="32" spans="1:7" ht="15">
      <c r="A32" s="93" t="s">
        <v>1201</v>
      </c>
      <c r="B32" s="93">
        <v>13</v>
      </c>
      <c r="C32" s="133">
        <v>0.006435812251187114</v>
      </c>
      <c r="D32" s="93" t="s">
        <v>1268</v>
      </c>
      <c r="E32" s="93" t="b">
        <v>0</v>
      </c>
      <c r="F32" s="93" t="b">
        <v>0</v>
      </c>
      <c r="G32" s="93" t="b">
        <v>0</v>
      </c>
    </row>
    <row r="33" spans="1:7" ht="15">
      <c r="A33" s="93" t="s">
        <v>998</v>
      </c>
      <c r="B33" s="93">
        <v>13</v>
      </c>
      <c r="C33" s="133">
        <v>0.008790703788209116</v>
      </c>
      <c r="D33" s="93" t="s">
        <v>1268</v>
      </c>
      <c r="E33" s="93" t="b">
        <v>0</v>
      </c>
      <c r="F33" s="93" t="b">
        <v>0</v>
      </c>
      <c r="G33" s="93" t="b">
        <v>0</v>
      </c>
    </row>
    <row r="34" spans="1:7" ht="15">
      <c r="A34" s="93" t="s">
        <v>1202</v>
      </c>
      <c r="B34" s="93">
        <v>12</v>
      </c>
      <c r="C34" s="133">
        <v>0.006299121999802978</v>
      </c>
      <c r="D34" s="93" t="s">
        <v>1268</v>
      </c>
      <c r="E34" s="93" t="b">
        <v>0</v>
      </c>
      <c r="F34" s="93" t="b">
        <v>0</v>
      </c>
      <c r="G34" s="93" t="b">
        <v>0</v>
      </c>
    </row>
    <row r="35" spans="1:7" ht="15">
      <c r="A35" s="93" t="s">
        <v>1203</v>
      </c>
      <c r="B35" s="93">
        <v>12</v>
      </c>
      <c r="C35" s="133">
        <v>0.006299121999802978</v>
      </c>
      <c r="D35" s="93" t="s">
        <v>1268</v>
      </c>
      <c r="E35" s="93" t="b">
        <v>0</v>
      </c>
      <c r="F35" s="93" t="b">
        <v>0</v>
      </c>
      <c r="G35" s="93" t="b">
        <v>0</v>
      </c>
    </row>
    <row r="36" spans="1:7" ht="15">
      <c r="A36" s="93" t="s">
        <v>1204</v>
      </c>
      <c r="B36" s="93">
        <v>12</v>
      </c>
      <c r="C36" s="133">
        <v>0.006299121999802978</v>
      </c>
      <c r="D36" s="93" t="s">
        <v>1268</v>
      </c>
      <c r="E36" s="93" t="b">
        <v>0</v>
      </c>
      <c r="F36" s="93" t="b">
        <v>0</v>
      </c>
      <c r="G36" s="93" t="b">
        <v>0</v>
      </c>
    </row>
    <row r="37" spans="1:7" ht="15">
      <c r="A37" s="93" t="s">
        <v>1205</v>
      </c>
      <c r="B37" s="93">
        <v>12</v>
      </c>
      <c r="C37" s="133">
        <v>0.006299121999802978</v>
      </c>
      <c r="D37" s="93" t="s">
        <v>1268</v>
      </c>
      <c r="E37" s="93" t="b">
        <v>0</v>
      </c>
      <c r="F37" s="93" t="b">
        <v>0</v>
      </c>
      <c r="G37" s="93" t="b">
        <v>0</v>
      </c>
    </row>
    <row r="38" spans="1:7" ht="15">
      <c r="A38" s="93" t="s">
        <v>1206</v>
      </c>
      <c r="B38" s="93">
        <v>12</v>
      </c>
      <c r="C38" s="133">
        <v>0.006299121999802978</v>
      </c>
      <c r="D38" s="93" t="s">
        <v>1268</v>
      </c>
      <c r="E38" s="93" t="b">
        <v>0</v>
      </c>
      <c r="F38" s="93" t="b">
        <v>0</v>
      </c>
      <c r="G38" s="93" t="b">
        <v>0</v>
      </c>
    </row>
    <row r="39" spans="1:7" ht="15">
      <c r="A39" s="93" t="s">
        <v>1207</v>
      </c>
      <c r="B39" s="93">
        <v>12</v>
      </c>
      <c r="C39" s="133">
        <v>0.006299121999802978</v>
      </c>
      <c r="D39" s="93" t="s">
        <v>1268</v>
      </c>
      <c r="E39" s="93" t="b">
        <v>0</v>
      </c>
      <c r="F39" s="93" t="b">
        <v>0</v>
      </c>
      <c r="G39" s="93" t="b">
        <v>0</v>
      </c>
    </row>
    <row r="40" spans="1:7" ht="15">
      <c r="A40" s="93" t="s">
        <v>1208</v>
      </c>
      <c r="B40" s="93">
        <v>12</v>
      </c>
      <c r="C40" s="133">
        <v>0.006299121999802978</v>
      </c>
      <c r="D40" s="93" t="s">
        <v>1268</v>
      </c>
      <c r="E40" s="93" t="b">
        <v>0</v>
      </c>
      <c r="F40" s="93" t="b">
        <v>0</v>
      </c>
      <c r="G40" s="93" t="b">
        <v>0</v>
      </c>
    </row>
    <row r="41" spans="1:7" ht="15">
      <c r="A41" s="93" t="s">
        <v>1209</v>
      </c>
      <c r="B41" s="93">
        <v>12</v>
      </c>
      <c r="C41" s="133">
        <v>0.006299121999802978</v>
      </c>
      <c r="D41" s="93" t="s">
        <v>1268</v>
      </c>
      <c r="E41" s="93" t="b">
        <v>0</v>
      </c>
      <c r="F41" s="93" t="b">
        <v>0</v>
      </c>
      <c r="G41" s="93" t="b">
        <v>0</v>
      </c>
    </row>
    <row r="42" spans="1:7" ht="15">
      <c r="A42" s="93" t="s">
        <v>1210</v>
      </c>
      <c r="B42" s="93">
        <v>12</v>
      </c>
      <c r="C42" s="133">
        <v>0.006299121999802978</v>
      </c>
      <c r="D42" s="93" t="s">
        <v>1268</v>
      </c>
      <c r="E42" s="93" t="b">
        <v>0</v>
      </c>
      <c r="F42" s="93" t="b">
        <v>0</v>
      </c>
      <c r="G42" s="93" t="b">
        <v>0</v>
      </c>
    </row>
    <row r="43" spans="1:7" ht="15">
      <c r="A43" s="93" t="s">
        <v>1211</v>
      </c>
      <c r="B43" s="93">
        <v>12</v>
      </c>
      <c r="C43" s="133">
        <v>0.006299121999802978</v>
      </c>
      <c r="D43" s="93" t="s">
        <v>1268</v>
      </c>
      <c r="E43" s="93" t="b">
        <v>0</v>
      </c>
      <c r="F43" s="93" t="b">
        <v>0</v>
      </c>
      <c r="G43" s="93" t="b">
        <v>0</v>
      </c>
    </row>
    <row r="44" spans="1:7" ht="15">
      <c r="A44" s="93" t="s">
        <v>1212</v>
      </c>
      <c r="B44" s="93">
        <v>12</v>
      </c>
      <c r="C44" s="133">
        <v>0.006299121999802978</v>
      </c>
      <c r="D44" s="93" t="s">
        <v>1268</v>
      </c>
      <c r="E44" s="93" t="b">
        <v>0</v>
      </c>
      <c r="F44" s="93" t="b">
        <v>0</v>
      </c>
      <c r="G44" s="93" t="b">
        <v>0</v>
      </c>
    </row>
    <row r="45" spans="1:7" ht="15">
      <c r="A45" s="93" t="s">
        <v>1213</v>
      </c>
      <c r="B45" s="93">
        <v>12</v>
      </c>
      <c r="C45" s="133">
        <v>0.006299121999802978</v>
      </c>
      <c r="D45" s="93" t="s">
        <v>1268</v>
      </c>
      <c r="E45" s="93" t="b">
        <v>0</v>
      </c>
      <c r="F45" s="93" t="b">
        <v>0</v>
      </c>
      <c r="G45" s="93" t="b">
        <v>0</v>
      </c>
    </row>
    <row r="46" spans="1:7" ht="15">
      <c r="A46" s="93" t="s">
        <v>1214</v>
      </c>
      <c r="B46" s="93">
        <v>12</v>
      </c>
      <c r="C46" s="133">
        <v>0.006299121999802978</v>
      </c>
      <c r="D46" s="93" t="s">
        <v>1268</v>
      </c>
      <c r="E46" s="93" t="b">
        <v>0</v>
      </c>
      <c r="F46" s="93" t="b">
        <v>0</v>
      </c>
      <c r="G46" s="93" t="b">
        <v>0</v>
      </c>
    </row>
    <row r="47" spans="1:7" ht="15">
      <c r="A47" s="93" t="s">
        <v>1215</v>
      </c>
      <c r="B47" s="93">
        <v>12</v>
      </c>
      <c r="C47" s="133">
        <v>0.006299121999802978</v>
      </c>
      <c r="D47" s="93" t="s">
        <v>1268</v>
      </c>
      <c r="E47" s="93" t="b">
        <v>0</v>
      </c>
      <c r="F47" s="93" t="b">
        <v>0</v>
      </c>
      <c r="G47" s="93" t="b">
        <v>0</v>
      </c>
    </row>
    <row r="48" spans="1:7" ht="15">
      <c r="A48" s="93" t="s">
        <v>1216</v>
      </c>
      <c r="B48" s="93">
        <v>12</v>
      </c>
      <c r="C48" s="133">
        <v>0.006299121999802978</v>
      </c>
      <c r="D48" s="93" t="s">
        <v>1268</v>
      </c>
      <c r="E48" s="93" t="b">
        <v>0</v>
      </c>
      <c r="F48" s="93" t="b">
        <v>0</v>
      </c>
      <c r="G48" s="93" t="b">
        <v>0</v>
      </c>
    </row>
    <row r="49" spans="1:7" ht="15">
      <c r="A49" s="93" t="s">
        <v>939</v>
      </c>
      <c r="B49" s="93">
        <v>8</v>
      </c>
      <c r="C49" s="133">
        <v>0.005808233951988019</v>
      </c>
      <c r="D49" s="93" t="s">
        <v>1268</v>
      </c>
      <c r="E49" s="93" t="b">
        <v>0</v>
      </c>
      <c r="F49" s="93" t="b">
        <v>0</v>
      </c>
      <c r="G49" s="93" t="b">
        <v>0</v>
      </c>
    </row>
    <row r="50" spans="1:7" ht="15">
      <c r="A50" s="93" t="s">
        <v>956</v>
      </c>
      <c r="B50" s="93">
        <v>7</v>
      </c>
      <c r="C50" s="133">
        <v>0.005082204707989518</v>
      </c>
      <c r="D50" s="93" t="s">
        <v>1268</v>
      </c>
      <c r="E50" s="93" t="b">
        <v>0</v>
      </c>
      <c r="F50" s="93" t="b">
        <v>0</v>
      </c>
      <c r="G50" s="93" t="b">
        <v>0</v>
      </c>
    </row>
    <row r="51" spans="1:7" ht="15">
      <c r="A51" s="93" t="s">
        <v>1217</v>
      </c>
      <c r="B51" s="93">
        <v>7</v>
      </c>
      <c r="C51" s="133">
        <v>0.0054848056765584964</v>
      </c>
      <c r="D51" s="93" t="s">
        <v>1268</v>
      </c>
      <c r="E51" s="93" t="b">
        <v>0</v>
      </c>
      <c r="F51" s="93" t="b">
        <v>0</v>
      </c>
      <c r="G51" s="93" t="b">
        <v>0</v>
      </c>
    </row>
    <row r="52" spans="1:7" ht="15">
      <c r="A52" s="93" t="s">
        <v>999</v>
      </c>
      <c r="B52" s="93">
        <v>7</v>
      </c>
      <c r="C52" s="133">
        <v>0.005082204707989518</v>
      </c>
      <c r="D52" s="93" t="s">
        <v>1268</v>
      </c>
      <c r="E52" s="93" t="b">
        <v>0</v>
      </c>
      <c r="F52" s="93" t="b">
        <v>0</v>
      </c>
      <c r="G52" s="93" t="b">
        <v>0</v>
      </c>
    </row>
    <row r="53" spans="1:7" ht="15">
      <c r="A53" s="93" t="s">
        <v>1017</v>
      </c>
      <c r="B53" s="93">
        <v>7</v>
      </c>
      <c r="C53" s="133">
        <v>0.005082204707989518</v>
      </c>
      <c r="D53" s="93" t="s">
        <v>1268</v>
      </c>
      <c r="E53" s="93" t="b">
        <v>0</v>
      </c>
      <c r="F53" s="93" t="b">
        <v>0</v>
      </c>
      <c r="G53" s="93" t="b">
        <v>0</v>
      </c>
    </row>
    <row r="54" spans="1:7" ht="15">
      <c r="A54" s="93" t="s">
        <v>1015</v>
      </c>
      <c r="B54" s="93">
        <v>7</v>
      </c>
      <c r="C54" s="133">
        <v>0.005082204707989518</v>
      </c>
      <c r="D54" s="93" t="s">
        <v>1268</v>
      </c>
      <c r="E54" s="93" t="b">
        <v>0</v>
      </c>
      <c r="F54" s="93" t="b">
        <v>0</v>
      </c>
      <c r="G54" s="93" t="b">
        <v>0</v>
      </c>
    </row>
    <row r="55" spans="1:7" ht="15">
      <c r="A55" s="93" t="s">
        <v>1016</v>
      </c>
      <c r="B55" s="93">
        <v>7</v>
      </c>
      <c r="C55" s="133">
        <v>0.005082204707989518</v>
      </c>
      <c r="D55" s="93" t="s">
        <v>1268</v>
      </c>
      <c r="E55" s="93" t="b">
        <v>0</v>
      </c>
      <c r="F55" s="93" t="b">
        <v>0</v>
      </c>
      <c r="G55" s="93" t="b">
        <v>0</v>
      </c>
    </row>
    <row r="56" spans="1:7" ht="15">
      <c r="A56" s="93" t="s">
        <v>1020</v>
      </c>
      <c r="B56" s="93">
        <v>6</v>
      </c>
      <c r="C56" s="133">
        <v>0.004701262008478711</v>
      </c>
      <c r="D56" s="93" t="s">
        <v>1268</v>
      </c>
      <c r="E56" s="93" t="b">
        <v>0</v>
      </c>
      <c r="F56" s="93" t="b">
        <v>0</v>
      </c>
      <c r="G56" s="93" t="b">
        <v>0</v>
      </c>
    </row>
    <row r="57" spans="1:7" ht="15">
      <c r="A57" s="93" t="s">
        <v>256</v>
      </c>
      <c r="B57" s="93">
        <v>5</v>
      </c>
      <c r="C57" s="133">
        <v>0.004257843967751267</v>
      </c>
      <c r="D57" s="93" t="s">
        <v>1268</v>
      </c>
      <c r="E57" s="93" t="b">
        <v>0</v>
      </c>
      <c r="F57" s="93" t="b">
        <v>0</v>
      </c>
      <c r="G57" s="93" t="b">
        <v>0</v>
      </c>
    </row>
    <row r="58" spans="1:7" ht="15">
      <c r="A58" s="93" t="s">
        <v>650</v>
      </c>
      <c r="B58" s="93">
        <v>5</v>
      </c>
      <c r="C58" s="133">
        <v>0.004257843967751267</v>
      </c>
      <c r="D58" s="93" t="s">
        <v>1268</v>
      </c>
      <c r="E58" s="93" t="b">
        <v>0</v>
      </c>
      <c r="F58" s="93" t="b">
        <v>0</v>
      </c>
      <c r="G58" s="93" t="b">
        <v>0</v>
      </c>
    </row>
    <row r="59" spans="1:7" ht="15">
      <c r="A59" s="93" t="s">
        <v>1000</v>
      </c>
      <c r="B59" s="93">
        <v>5</v>
      </c>
      <c r="C59" s="133">
        <v>0.004257843967751267</v>
      </c>
      <c r="D59" s="93" t="s">
        <v>1268</v>
      </c>
      <c r="E59" s="93" t="b">
        <v>0</v>
      </c>
      <c r="F59" s="93" t="b">
        <v>0</v>
      </c>
      <c r="G59" s="93" t="b">
        <v>0</v>
      </c>
    </row>
    <row r="60" spans="1:7" ht="15">
      <c r="A60" s="93" t="s">
        <v>1001</v>
      </c>
      <c r="B60" s="93">
        <v>5</v>
      </c>
      <c r="C60" s="133">
        <v>0.004257843967751267</v>
      </c>
      <c r="D60" s="93" t="s">
        <v>1268</v>
      </c>
      <c r="E60" s="93" t="b">
        <v>0</v>
      </c>
      <c r="F60" s="93" t="b">
        <v>0</v>
      </c>
      <c r="G60" s="93" t="b">
        <v>0</v>
      </c>
    </row>
    <row r="61" spans="1:7" ht="15">
      <c r="A61" s="93" t="s">
        <v>1002</v>
      </c>
      <c r="B61" s="93">
        <v>5</v>
      </c>
      <c r="C61" s="133">
        <v>0.004257843967751267</v>
      </c>
      <c r="D61" s="93" t="s">
        <v>1268</v>
      </c>
      <c r="E61" s="93" t="b">
        <v>0</v>
      </c>
      <c r="F61" s="93" t="b">
        <v>0</v>
      </c>
      <c r="G61" s="93" t="b">
        <v>0</v>
      </c>
    </row>
    <row r="62" spans="1:7" ht="15">
      <c r="A62" s="93" t="s">
        <v>1003</v>
      </c>
      <c r="B62" s="93">
        <v>5</v>
      </c>
      <c r="C62" s="133">
        <v>0.004257843967751267</v>
      </c>
      <c r="D62" s="93" t="s">
        <v>1268</v>
      </c>
      <c r="E62" s="93" t="b">
        <v>0</v>
      </c>
      <c r="F62" s="93" t="b">
        <v>0</v>
      </c>
      <c r="G62" s="93" t="b">
        <v>0</v>
      </c>
    </row>
    <row r="63" spans="1:7" ht="15">
      <c r="A63" s="93" t="s">
        <v>1004</v>
      </c>
      <c r="B63" s="93">
        <v>5</v>
      </c>
      <c r="C63" s="133">
        <v>0.004257843967751267</v>
      </c>
      <c r="D63" s="93" t="s">
        <v>1268</v>
      </c>
      <c r="E63" s="93" t="b">
        <v>0</v>
      </c>
      <c r="F63" s="93" t="b">
        <v>0</v>
      </c>
      <c r="G63" s="93" t="b">
        <v>0</v>
      </c>
    </row>
    <row r="64" spans="1:7" ht="15">
      <c r="A64" s="93" t="s">
        <v>1005</v>
      </c>
      <c r="B64" s="93">
        <v>5</v>
      </c>
      <c r="C64" s="133">
        <v>0.004257843967751267</v>
      </c>
      <c r="D64" s="93" t="s">
        <v>1268</v>
      </c>
      <c r="E64" s="93" t="b">
        <v>0</v>
      </c>
      <c r="F64" s="93" t="b">
        <v>0</v>
      </c>
      <c r="G64" s="93" t="b">
        <v>0</v>
      </c>
    </row>
    <row r="65" spans="1:7" ht="15">
      <c r="A65" s="93" t="s">
        <v>1218</v>
      </c>
      <c r="B65" s="93">
        <v>5</v>
      </c>
      <c r="C65" s="133">
        <v>0.004257843967751267</v>
      </c>
      <c r="D65" s="93" t="s">
        <v>1268</v>
      </c>
      <c r="E65" s="93" t="b">
        <v>0</v>
      </c>
      <c r="F65" s="93" t="b">
        <v>0</v>
      </c>
      <c r="G65" s="93" t="b">
        <v>0</v>
      </c>
    </row>
    <row r="66" spans="1:7" ht="15">
      <c r="A66" s="93" t="s">
        <v>1219</v>
      </c>
      <c r="B66" s="93">
        <v>5</v>
      </c>
      <c r="C66" s="133">
        <v>0.004257843967751267</v>
      </c>
      <c r="D66" s="93" t="s">
        <v>1268</v>
      </c>
      <c r="E66" s="93" t="b">
        <v>0</v>
      </c>
      <c r="F66" s="93" t="b">
        <v>0</v>
      </c>
      <c r="G66" s="93" t="b">
        <v>0</v>
      </c>
    </row>
    <row r="67" spans="1:7" ht="15">
      <c r="A67" s="93" t="s">
        <v>1220</v>
      </c>
      <c r="B67" s="93">
        <v>5</v>
      </c>
      <c r="C67" s="133">
        <v>0.004257843967751267</v>
      </c>
      <c r="D67" s="93" t="s">
        <v>1268</v>
      </c>
      <c r="E67" s="93" t="b">
        <v>0</v>
      </c>
      <c r="F67" s="93" t="b">
        <v>0</v>
      </c>
      <c r="G67" s="93" t="b">
        <v>0</v>
      </c>
    </row>
    <row r="68" spans="1:7" ht="15">
      <c r="A68" s="93" t="s">
        <v>1221</v>
      </c>
      <c r="B68" s="93">
        <v>5</v>
      </c>
      <c r="C68" s="133">
        <v>0.004257843967751267</v>
      </c>
      <c r="D68" s="93" t="s">
        <v>1268</v>
      </c>
      <c r="E68" s="93" t="b">
        <v>0</v>
      </c>
      <c r="F68" s="93" t="b">
        <v>0</v>
      </c>
      <c r="G68" s="93" t="b">
        <v>0</v>
      </c>
    </row>
    <row r="69" spans="1:7" ht="15">
      <c r="A69" s="93" t="s">
        <v>1222</v>
      </c>
      <c r="B69" s="93">
        <v>5</v>
      </c>
      <c r="C69" s="133">
        <v>0.004257843967751267</v>
      </c>
      <c r="D69" s="93" t="s">
        <v>1268</v>
      </c>
      <c r="E69" s="93" t="b">
        <v>0</v>
      </c>
      <c r="F69" s="93" t="b">
        <v>0</v>
      </c>
      <c r="G69" s="93" t="b">
        <v>0</v>
      </c>
    </row>
    <row r="70" spans="1:7" ht="15">
      <c r="A70" s="93" t="s">
        <v>1223</v>
      </c>
      <c r="B70" s="93">
        <v>5</v>
      </c>
      <c r="C70" s="133">
        <v>0.004257843967751267</v>
      </c>
      <c r="D70" s="93" t="s">
        <v>1268</v>
      </c>
      <c r="E70" s="93" t="b">
        <v>0</v>
      </c>
      <c r="F70" s="93" t="b">
        <v>0</v>
      </c>
      <c r="G70" s="93" t="b">
        <v>0</v>
      </c>
    </row>
    <row r="71" spans="1:7" ht="15">
      <c r="A71" s="93" t="s">
        <v>1224</v>
      </c>
      <c r="B71" s="93">
        <v>5</v>
      </c>
      <c r="C71" s="133">
        <v>0.004257843967751267</v>
      </c>
      <c r="D71" s="93" t="s">
        <v>1268</v>
      </c>
      <c r="E71" s="93" t="b">
        <v>0</v>
      </c>
      <c r="F71" s="93" t="b">
        <v>0</v>
      </c>
      <c r="G71" s="93" t="b">
        <v>0</v>
      </c>
    </row>
    <row r="72" spans="1:7" ht="15">
      <c r="A72" s="93" t="s">
        <v>1225</v>
      </c>
      <c r="B72" s="93">
        <v>5</v>
      </c>
      <c r="C72" s="133">
        <v>0.004257843967751267</v>
      </c>
      <c r="D72" s="93" t="s">
        <v>1268</v>
      </c>
      <c r="E72" s="93" t="b">
        <v>0</v>
      </c>
      <c r="F72" s="93" t="b">
        <v>0</v>
      </c>
      <c r="G72" s="93" t="b">
        <v>0</v>
      </c>
    </row>
    <row r="73" spans="1:7" ht="15">
      <c r="A73" s="93" t="s">
        <v>261</v>
      </c>
      <c r="B73" s="93">
        <v>5</v>
      </c>
      <c r="C73" s="133">
        <v>0.004257843967751267</v>
      </c>
      <c r="D73" s="93" t="s">
        <v>1268</v>
      </c>
      <c r="E73" s="93" t="b">
        <v>0</v>
      </c>
      <c r="F73" s="93" t="b">
        <v>0</v>
      </c>
      <c r="G73" s="93" t="b">
        <v>0</v>
      </c>
    </row>
    <row r="74" spans="1:7" ht="15">
      <c r="A74" s="93" t="s">
        <v>260</v>
      </c>
      <c r="B74" s="93">
        <v>5</v>
      </c>
      <c r="C74" s="133">
        <v>0.004257843967751267</v>
      </c>
      <c r="D74" s="93" t="s">
        <v>1268</v>
      </c>
      <c r="E74" s="93" t="b">
        <v>0</v>
      </c>
      <c r="F74" s="93" t="b">
        <v>0</v>
      </c>
      <c r="G74" s="93" t="b">
        <v>0</v>
      </c>
    </row>
    <row r="75" spans="1:7" ht="15">
      <c r="A75" s="93" t="s">
        <v>1226</v>
      </c>
      <c r="B75" s="93">
        <v>5</v>
      </c>
      <c r="C75" s="133">
        <v>0.004257843967751267</v>
      </c>
      <c r="D75" s="93" t="s">
        <v>1268</v>
      </c>
      <c r="E75" s="93" t="b">
        <v>0</v>
      </c>
      <c r="F75" s="93" t="b">
        <v>0</v>
      </c>
      <c r="G75" s="93" t="b">
        <v>0</v>
      </c>
    </row>
    <row r="76" spans="1:7" ht="15">
      <c r="A76" s="93" t="s">
        <v>1227</v>
      </c>
      <c r="B76" s="93">
        <v>5</v>
      </c>
      <c r="C76" s="133">
        <v>0.004257843967751267</v>
      </c>
      <c r="D76" s="93" t="s">
        <v>1268</v>
      </c>
      <c r="E76" s="93" t="b">
        <v>0</v>
      </c>
      <c r="F76" s="93" t="b">
        <v>0</v>
      </c>
      <c r="G76" s="93" t="b">
        <v>0</v>
      </c>
    </row>
    <row r="77" spans="1:7" ht="15">
      <c r="A77" s="93" t="s">
        <v>1228</v>
      </c>
      <c r="B77" s="93">
        <v>4</v>
      </c>
      <c r="C77" s="133">
        <v>0.003739299273885056</v>
      </c>
      <c r="D77" s="93" t="s">
        <v>1268</v>
      </c>
      <c r="E77" s="93" t="b">
        <v>0</v>
      </c>
      <c r="F77" s="93" t="b">
        <v>0</v>
      </c>
      <c r="G77" s="93" t="b">
        <v>0</v>
      </c>
    </row>
    <row r="78" spans="1:7" ht="15">
      <c r="A78" s="93" t="s">
        <v>1229</v>
      </c>
      <c r="B78" s="93">
        <v>4</v>
      </c>
      <c r="C78" s="133">
        <v>0.003739299273885056</v>
      </c>
      <c r="D78" s="93" t="s">
        <v>1268</v>
      </c>
      <c r="E78" s="93" t="b">
        <v>0</v>
      </c>
      <c r="F78" s="93" t="b">
        <v>0</v>
      </c>
      <c r="G78" s="93" t="b">
        <v>0</v>
      </c>
    </row>
    <row r="79" spans="1:7" ht="15">
      <c r="A79" s="93" t="s">
        <v>1230</v>
      </c>
      <c r="B79" s="93">
        <v>4</v>
      </c>
      <c r="C79" s="133">
        <v>0.004773766612936537</v>
      </c>
      <c r="D79" s="93" t="s">
        <v>1268</v>
      </c>
      <c r="E79" s="93" t="b">
        <v>0</v>
      </c>
      <c r="F79" s="93" t="b">
        <v>0</v>
      </c>
      <c r="G79" s="93" t="b">
        <v>0</v>
      </c>
    </row>
    <row r="80" spans="1:7" ht="15">
      <c r="A80" s="93" t="s">
        <v>940</v>
      </c>
      <c r="B80" s="93">
        <v>4</v>
      </c>
      <c r="C80" s="133">
        <v>0.003739299273885056</v>
      </c>
      <c r="D80" s="93" t="s">
        <v>1268</v>
      </c>
      <c r="E80" s="93" t="b">
        <v>0</v>
      </c>
      <c r="F80" s="93" t="b">
        <v>0</v>
      </c>
      <c r="G80" s="93" t="b">
        <v>0</v>
      </c>
    </row>
    <row r="81" spans="1:7" ht="15">
      <c r="A81" s="93" t="s">
        <v>1231</v>
      </c>
      <c r="B81" s="93">
        <v>3</v>
      </c>
      <c r="C81" s="133">
        <v>0.003126481508527967</v>
      </c>
      <c r="D81" s="93" t="s">
        <v>1268</v>
      </c>
      <c r="E81" s="93" t="b">
        <v>0</v>
      </c>
      <c r="F81" s="93" t="b">
        <v>0</v>
      </c>
      <c r="G81" s="93" t="b">
        <v>0</v>
      </c>
    </row>
    <row r="82" spans="1:7" ht="15">
      <c r="A82" s="93" t="s">
        <v>1232</v>
      </c>
      <c r="B82" s="93">
        <v>3</v>
      </c>
      <c r="C82" s="133">
        <v>0.003126481508527967</v>
      </c>
      <c r="D82" s="93" t="s">
        <v>1268</v>
      </c>
      <c r="E82" s="93" t="b">
        <v>0</v>
      </c>
      <c r="F82" s="93" t="b">
        <v>0</v>
      </c>
      <c r="G82" s="93" t="b">
        <v>0</v>
      </c>
    </row>
    <row r="83" spans="1:7" ht="15">
      <c r="A83" s="93" t="s">
        <v>1233</v>
      </c>
      <c r="B83" s="93">
        <v>3</v>
      </c>
      <c r="C83" s="133">
        <v>0.003126481508527967</v>
      </c>
      <c r="D83" s="93" t="s">
        <v>1268</v>
      </c>
      <c r="E83" s="93" t="b">
        <v>0</v>
      </c>
      <c r="F83" s="93" t="b">
        <v>0</v>
      </c>
      <c r="G83" s="93" t="b">
        <v>0</v>
      </c>
    </row>
    <row r="84" spans="1:7" ht="15">
      <c r="A84" s="93" t="s">
        <v>1007</v>
      </c>
      <c r="B84" s="93">
        <v>3</v>
      </c>
      <c r="C84" s="133">
        <v>0.003580324959702403</v>
      </c>
      <c r="D84" s="93" t="s">
        <v>1268</v>
      </c>
      <c r="E84" s="93" t="b">
        <v>1</v>
      </c>
      <c r="F84" s="93" t="b">
        <v>0</v>
      </c>
      <c r="G84" s="93" t="b">
        <v>0</v>
      </c>
    </row>
    <row r="85" spans="1:7" ht="15">
      <c r="A85" s="93" t="s">
        <v>1008</v>
      </c>
      <c r="B85" s="93">
        <v>3</v>
      </c>
      <c r="C85" s="133">
        <v>0.003580324959702403</v>
      </c>
      <c r="D85" s="93" t="s">
        <v>1268</v>
      </c>
      <c r="E85" s="93" t="b">
        <v>0</v>
      </c>
      <c r="F85" s="93" t="b">
        <v>0</v>
      </c>
      <c r="G85" s="93" t="b">
        <v>0</v>
      </c>
    </row>
    <row r="86" spans="1:7" ht="15">
      <c r="A86" s="93" t="s">
        <v>1018</v>
      </c>
      <c r="B86" s="93">
        <v>2</v>
      </c>
      <c r="C86" s="133">
        <v>0.0023868833064682685</v>
      </c>
      <c r="D86" s="93" t="s">
        <v>1268</v>
      </c>
      <c r="E86" s="93" t="b">
        <v>0</v>
      </c>
      <c r="F86" s="93" t="b">
        <v>0</v>
      </c>
      <c r="G86" s="93" t="b">
        <v>0</v>
      </c>
    </row>
    <row r="87" spans="1:7" ht="15">
      <c r="A87" s="93" t="s">
        <v>1019</v>
      </c>
      <c r="B87" s="93">
        <v>2</v>
      </c>
      <c r="C87" s="133">
        <v>0.0023868833064682685</v>
      </c>
      <c r="D87" s="93" t="s">
        <v>1268</v>
      </c>
      <c r="E87" s="93" t="b">
        <v>0</v>
      </c>
      <c r="F87" s="93" t="b">
        <v>0</v>
      </c>
      <c r="G87" s="93" t="b">
        <v>0</v>
      </c>
    </row>
    <row r="88" spans="1:7" ht="15">
      <c r="A88" s="93" t="s">
        <v>1021</v>
      </c>
      <c r="B88" s="93">
        <v>2</v>
      </c>
      <c r="C88" s="133">
        <v>0.0023868833064682685</v>
      </c>
      <c r="D88" s="93" t="s">
        <v>1268</v>
      </c>
      <c r="E88" s="93" t="b">
        <v>0</v>
      </c>
      <c r="F88" s="93" t="b">
        <v>0</v>
      </c>
      <c r="G88" s="93" t="b">
        <v>0</v>
      </c>
    </row>
    <row r="89" spans="1:7" ht="15">
      <c r="A89" s="93" t="s">
        <v>1022</v>
      </c>
      <c r="B89" s="93">
        <v>2</v>
      </c>
      <c r="C89" s="133">
        <v>0.0023868833064682685</v>
      </c>
      <c r="D89" s="93" t="s">
        <v>1268</v>
      </c>
      <c r="E89" s="93" t="b">
        <v>0</v>
      </c>
      <c r="F89" s="93" t="b">
        <v>0</v>
      </c>
      <c r="G89" s="93" t="b">
        <v>0</v>
      </c>
    </row>
    <row r="90" spans="1:7" ht="15">
      <c r="A90" s="93" t="s">
        <v>1023</v>
      </c>
      <c r="B90" s="93">
        <v>2</v>
      </c>
      <c r="C90" s="133">
        <v>0.0023868833064682685</v>
      </c>
      <c r="D90" s="93" t="s">
        <v>1268</v>
      </c>
      <c r="E90" s="93" t="b">
        <v>0</v>
      </c>
      <c r="F90" s="93" t="b">
        <v>0</v>
      </c>
      <c r="G90" s="93" t="b">
        <v>0</v>
      </c>
    </row>
    <row r="91" spans="1:7" ht="15">
      <c r="A91" s="93" t="s">
        <v>262</v>
      </c>
      <c r="B91" s="93">
        <v>2</v>
      </c>
      <c r="C91" s="133">
        <v>0.0023868833064682685</v>
      </c>
      <c r="D91" s="93" t="s">
        <v>1268</v>
      </c>
      <c r="E91" s="93" t="b">
        <v>0</v>
      </c>
      <c r="F91" s="93" t="b">
        <v>0</v>
      </c>
      <c r="G91" s="93" t="b">
        <v>0</v>
      </c>
    </row>
    <row r="92" spans="1:7" ht="15">
      <c r="A92" s="93" t="s">
        <v>1234</v>
      </c>
      <c r="B92" s="93">
        <v>2</v>
      </c>
      <c r="C92" s="133">
        <v>0.0023868833064682685</v>
      </c>
      <c r="D92" s="93" t="s">
        <v>1268</v>
      </c>
      <c r="E92" s="93" t="b">
        <v>0</v>
      </c>
      <c r="F92" s="93" t="b">
        <v>0</v>
      </c>
      <c r="G92" s="93" t="b">
        <v>0</v>
      </c>
    </row>
    <row r="93" spans="1:7" ht="15">
      <c r="A93" s="93" t="s">
        <v>1235</v>
      </c>
      <c r="B93" s="93">
        <v>2</v>
      </c>
      <c r="C93" s="133">
        <v>0.0023868833064682685</v>
      </c>
      <c r="D93" s="93" t="s">
        <v>1268</v>
      </c>
      <c r="E93" s="93" t="b">
        <v>0</v>
      </c>
      <c r="F93" s="93" t="b">
        <v>0</v>
      </c>
      <c r="G93" s="93" t="b">
        <v>0</v>
      </c>
    </row>
    <row r="94" spans="1:7" ht="15">
      <c r="A94" s="93" t="s">
        <v>1236</v>
      </c>
      <c r="B94" s="93">
        <v>2</v>
      </c>
      <c r="C94" s="133">
        <v>0.0023868833064682685</v>
      </c>
      <c r="D94" s="93" t="s">
        <v>1268</v>
      </c>
      <c r="E94" s="93" t="b">
        <v>0</v>
      </c>
      <c r="F94" s="93" t="b">
        <v>0</v>
      </c>
      <c r="G94" s="93" t="b">
        <v>0</v>
      </c>
    </row>
    <row r="95" spans="1:7" ht="15">
      <c r="A95" s="93" t="s">
        <v>1237</v>
      </c>
      <c r="B95" s="93">
        <v>2</v>
      </c>
      <c r="C95" s="133">
        <v>0.0023868833064682685</v>
      </c>
      <c r="D95" s="93" t="s">
        <v>1268</v>
      </c>
      <c r="E95" s="93" t="b">
        <v>0</v>
      </c>
      <c r="F95" s="93" t="b">
        <v>0</v>
      </c>
      <c r="G95" s="93" t="b">
        <v>0</v>
      </c>
    </row>
    <row r="96" spans="1:7" ht="15">
      <c r="A96" s="93" t="s">
        <v>1238</v>
      </c>
      <c r="B96" s="93">
        <v>2</v>
      </c>
      <c r="C96" s="133">
        <v>0.0023868833064682685</v>
      </c>
      <c r="D96" s="93" t="s">
        <v>1268</v>
      </c>
      <c r="E96" s="93" t="b">
        <v>0</v>
      </c>
      <c r="F96" s="93" t="b">
        <v>0</v>
      </c>
      <c r="G96" s="93" t="b">
        <v>0</v>
      </c>
    </row>
    <row r="97" spans="1:7" ht="15">
      <c r="A97" s="93" t="s">
        <v>1239</v>
      </c>
      <c r="B97" s="93">
        <v>2</v>
      </c>
      <c r="C97" s="133">
        <v>0.0023868833064682685</v>
      </c>
      <c r="D97" s="93" t="s">
        <v>1268</v>
      </c>
      <c r="E97" s="93" t="b">
        <v>0</v>
      </c>
      <c r="F97" s="93" t="b">
        <v>0</v>
      </c>
      <c r="G97" s="93" t="b">
        <v>0</v>
      </c>
    </row>
    <row r="98" spans="1:7" ht="15">
      <c r="A98" s="93" t="s">
        <v>249</v>
      </c>
      <c r="B98" s="93">
        <v>2</v>
      </c>
      <c r="C98" s="133">
        <v>0.0023868833064682685</v>
      </c>
      <c r="D98" s="93" t="s">
        <v>1268</v>
      </c>
      <c r="E98" s="93" t="b">
        <v>0</v>
      </c>
      <c r="F98" s="93" t="b">
        <v>0</v>
      </c>
      <c r="G98" s="93" t="b">
        <v>0</v>
      </c>
    </row>
    <row r="99" spans="1:7" ht="15">
      <c r="A99" s="93" t="s">
        <v>1240</v>
      </c>
      <c r="B99" s="93">
        <v>2</v>
      </c>
      <c r="C99" s="133">
        <v>0.0023868833064682685</v>
      </c>
      <c r="D99" s="93" t="s">
        <v>1268</v>
      </c>
      <c r="E99" s="93" t="b">
        <v>0</v>
      </c>
      <c r="F99" s="93" t="b">
        <v>0</v>
      </c>
      <c r="G99" s="93" t="b">
        <v>0</v>
      </c>
    </row>
    <row r="100" spans="1:7" ht="15">
      <c r="A100" s="93" t="s">
        <v>1241</v>
      </c>
      <c r="B100" s="93">
        <v>2</v>
      </c>
      <c r="C100" s="133">
        <v>0.0023868833064682685</v>
      </c>
      <c r="D100" s="93" t="s">
        <v>1268</v>
      </c>
      <c r="E100" s="93" t="b">
        <v>0</v>
      </c>
      <c r="F100" s="93" t="b">
        <v>0</v>
      </c>
      <c r="G100" s="93" t="b">
        <v>0</v>
      </c>
    </row>
    <row r="101" spans="1:7" ht="15">
      <c r="A101" s="93" t="s">
        <v>1242</v>
      </c>
      <c r="B101" s="93">
        <v>2</v>
      </c>
      <c r="C101" s="133">
        <v>0.0023868833064682685</v>
      </c>
      <c r="D101" s="93" t="s">
        <v>1268</v>
      </c>
      <c r="E101" s="93" t="b">
        <v>0</v>
      </c>
      <c r="F101" s="93" t="b">
        <v>0</v>
      </c>
      <c r="G101" s="93" t="b">
        <v>0</v>
      </c>
    </row>
    <row r="102" spans="1:7" ht="15">
      <c r="A102" s="93" t="s">
        <v>1243</v>
      </c>
      <c r="B102" s="93">
        <v>2</v>
      </c>
      <c r="C102" s="133">
        <v>0.0023868833064682685</v>
      </c>
      <c r="D102" s="93" t="s">
        <v>1268</v>
      </c>
      <c r="E102" s="93" t="b">
        <v>0</v>
      </c>
      <c r="F102" s="93" t="b">
        <v>0</v>
      </c>
      <c r="G102" s="93" t="b">
        <v>0</v>
      </c>
    </row>
    <row r="103" spans="1:7" ht="15">
      <c r="A103" s="93" t="s">
        <v>1244</v>
      </c>
      <c r="B103" s="93">
        <v>2</v>
      </c>
      <c r="C103" s="133">
        <v>0.0023868833064682685</v>
      </c>
      <c r="D103" s="93" t="s">
        <v>1268</v>
      </c>
      <c r="E103" s="93" t="b">
        <v>0</v>
      </c>
      <c r="F103" s="93" t="b">
        <v>0</v>
      </c>
      <c r="G103" s="93" t="b">
        <v>0</v>
      </c>
    </row>
    <row r="104" spans="1:7" ht="15">
      <c r="A104" s="93" t="s">
        <v>1245</v>
      </c>
      <c r="B104" s="93">
        <v>2</v>
      </c>
      <c r="C104" s="133">
        <v>0.0023868833064682685</v>
      </c>
      <c r="D104" s="93" t="s">
        <v>1268</v>
      </c>
      <c r="E104" s="93" t="b">
        <v>1</v>
      </c>
      <c r="F104" s="93" t="b">
        <v>0</v>
      </c>
      <c r="G104" s="93" t="b">
        <v>0</v>
      </c>
    </row>
    <row r="105" spans="1:7" ht="15">
      <c r="A105" s="93" t="s">
        <v>1246</v>
      </c>
      <c r="B105" s="93">
        <v>2</v>
      </c>
      <c r="C105" s="133">
        <v>0.0023868833064682685</v>
      </c>
      <c r="D105" s="93" t="s">
        <v>1268</v>
      </c>
      <c r="E105" s="93" t="b">
        <v>0</v>
      </c>
      <c r="F105" s="93" t="b">
        <v>0</v>
      </c>
      <c r="G105" s="93" t="b">
        <v>0</v>
      </c>
    </row>
    <row r="106" spans="1:7" ht="15">
      <c r="A106" s="93" t="s">
        <v>1247</v>
      </c>
      <c r="B106" s="93">
        <v>2</v>
      </c>
      <c r="C106" s="133">
        <v>0.0023868833064682685</v>
      </c>
      <c r="D106" s="93" t="s">
        <v>1268</v>
      </c>
      <c r="E106" s="93" t="b">
        <v>0</v>
      </c>
      <c r="F106" s="93" t="b">
        <v>0</v>
      </c>
      <c r="G106" s="93" t="b">
        <v>0</v>
      </c>
    </row>
    <row r="107" spans="1:7" ht="15">
      <c r="A107" s="93" t="s">
        <v>1248</v>
      </c>
      <c r="B107" s="93">
        <v>2</v>
      </c>
      <c r="C107" s="133">
        <v>0.0023868833064682685</v>
      </c>
      <c r="D107" s="93" t="s">
        <v>1268</v>
      </c>
      <c r="E107" s="93" t="b">
        <v>0</v>
      </c>
      <c r="F107" s="93" t="b">
        <v>0</v>
      </c>
      <c r="G107" s="93" t="b">
        <v>0</v>
      </c>
    </row>
    <row r="108" spans="1:7" ht="15">
      <c r="A108" s="93" t="s">
        <v>1249</v>
      </c>
      <c r="B108" s="93">
        <v>2</v>
      </c>
      <c r="C108" s="133">
        <v>0.0023868833064682685</v>
      </c>
      <c r="D108" s="93" t="s">
        <v>1268</v>
      </c>
      <c r="E108" s="93" t="b">
        <v>0</v>
      </c>
      <c r="F108" s="93" t="b">
        <v>0</v>
      </c>
      <c r="G108" s="93" t="b">
        <v>0</v>
      </c>
    </row>
    <row r="109" spans="1:7" ht="15">
      <c r="A109" s="93" t="s">
        <v>1250</v>
      </c>
      <c r="B109" s="93">
        <v>2</v>
      </c>
      <c r="C109" s="133">
        <v>0.0023868833064682685</v>
      </c>
      <c r="D109" s="93" t="s">
        <v>1268</v>
      </c>
      <c r="E109" s="93" t="b">
        <v>0</v>
      </c>
      <c r="F109" s="93" t="b">
        <v>0</v>
      </c>
      <c r="G109" s="93" t="b">
        <v>0</v>
      </c>
    </row>
    <row r="110" spans="1:7" ht="15">
      <c r="A110" s="93" t="s">
        <v>1251</v>
      </c>
      <c r="B110" s="93">
        <v>2</v>
      </c>
      <c r="C110" s="133">
        <v>0.0023868833064682685</v>
      </c>
      <c r="D110" s="93" t="s">
        <v>1268</v>
      </c>
      <c r="E110" s="93" t="b">
        <v>0</v>
      </c>
      <c r="F110" s="93" t="b">
        <v>0</v>
      </c>
      <c r="G110" s="93" t="b">
        <v>0</v>
      </c>
    </row>
    <row r="111" spans="1:7" ht="15">
      <c r="A111" s="93" t="s">
        <v>1252</v>
      </c>
      <c r="B111" s="93">
        <v>2</v>
      </c>
      <c r="C111" s="133">
        <v>0.0023868833064682685</v>
      </c>
      <c r="D111" s="93" t="s">
        <v>1268</v>
      </c>
      <c r="E111" s="93" t="b">
        <v>0</v>
      </c>
      <c r="F111" s="93" t="b">
        <v>0</v>
      </c>
      <c r="G111" s="93" t="b">
        <v>0</v>
      </c>
    </row>
    <row r="112" spans="1:7" ht="15">
      <c r="A112" s="93" t="s">
        <v>1253</v>
      </c>
      <c r="B112" s="93">
        <v>2</v>
      </c>
      <c r="C112" s="133">
        <v>0.0023868833064682685</v>
      </c>
      <c r="D112" s="93" t="s">
        <v>1268</v>
      </c>
      <c r="E112" s="93" t="b">
        <v>0</v>
      </c>
      <c r="F112" s="93" t="b">
        <v>0</v>
      </c>
      <c r="G112" s="93" t="b">
        <v>0</v>
      </c>
    </row>
    <row r="113" spans="1:7" ht="15">
      <c r="A113" s="93" t="s">
        <v>1254</v>
      </c>
      <c r="B113" s="93">
        <v>2</v>
      </c>
      <c r="C113" s="133">
        <v>0.0023868833064682685</v>
      </c>
      <c r="D113" s="93" t="s">
        <v>1268</v>
      </c>
      <c r="E113" s="93" t="b">
        <v>0</v>
      </c>
      <c r="F113" s="93" t="b">
        <v>0</v>
      </c>
      <c r="G113" s="93" t="b">
        <v>0</v>
      </c>
    </row>
    <row r="114" spans="1:7" ht="15">
      <c r="A114" s="93" t="s">
        <v>1255</v>
      </c>
      <c r="B114" s="93">
        <v>2</v>
      </c>
      <c r="C114" s="133">
        <v>0.0023868833064682685</v>
      </c>
      <c r="D114" s="93" t="s">
        <v>1268</v>
      </c>
      <c r="E114" s="93" t="b">
        <v>0</v>
      </c>
      <c r="F114" s="93" t="b">
        <v>0</v>
      </c>
      <c r="G114" s="93" t="b">
        <v>0</v>
      </c>
    </row>
    <row r="115" spans="1:7" ht="15">
      <c r="A115" s="93" t="s">
        <v>1256</v>
      </c>
      <c r="B115" s="93">
        <v>2</v>
      </c>
      <c r="C115" s="133">
        <v>0.0023868833064682685</v>
      </c>
      <c r="D115" s="93" t="s">
        <v>1268</v>
      </c>
      <c r="E115" s="93" t="b">
        <v>0</v>
      </c>
      <c r="F115" s="93" t="b">
        <v>0</v>
      </c>
      <c r="G115" s="93" t="b">
        <v>0</v>
      </c>
    </row>
    <row r="116" spans="1:7" ht="15">
      <c r="A116" s="93" t="s">
        <v>1257</v>
      </c>
      <c r="B116" s="93">
        <v>2</v>
      </c>
      <c r="C116" s="133">
        <v>0.0029041169759940096</v>
      </c>
      <c r="D116" s="93" t="s">
        <v>1268</v>
      </c>
      <c r="E116" s="93" t="b">
        <v>0</v>
      </c>
      <c r="F116" s="93" t="b">
        <v>0</v>
      </c>
      <c r="G116" s="93" t="b">
        <v>0</v>
      </c>
    </row>
    <row r="117" spans="1:7" ht="15">
      <c r="A117" s="93" t="s">
        <v>1258</v>
      </c>
      <c r="B117" s="93">
        <v>2</v>
      </c>
      <c r="C117" s="133">
        <v>0.0029041169759940096</v>
      </c>
      <c r="D117" s="93" t="s">
        <v>1268</v>
      </c>
      <c r="E117" s="93" t="b">
        <v>0</v>
      </c>
      <c r="F117" s="93" t="b">
        <v>0</v>
      </c>
      <c r="G117" s="93" t="b">
        <v>0</v>
      </c>
    </row>
    <row r="118" spans="1:7" ht="15">
      <c r="A118" s="93" t="s">
        <v>972</v>
      </c>
      <c r="B118" s="93">
        <v>2</v>
      </c>
      <c r="C118" s="133">
        <v>0.0029041169759940096</v>
      </c>
      <c r="D118" s="93" t="s">
        <v>1268</v>
      </c>
      <c r="E118" s="93" t="b">
        <v>0</v>
      </c>
      <c r="F118" s="93" t="b">
        <v>0</v>
      </c>
      <c r="G118" s="93" t="b">
        <v>0</v>
      </c>
    </row>
    <row r="119" spans="1:7" ht="15">
      <c r="A119" s="93" t="s">
        <v>1025</v>
      </c>
      <c r="B119" s="93">
        <v>2</v>
      </c>
      <c r="C119" s="133">
        <v>0.0023868833064682685</v>
      </c>
      <c r="D119" s="93" t="s">
        <v>1268</v>
      </c>
      <c r="E119" s="93" t="b">
        <v>0</v>
      </c>
      <c r="F119" s="93" t="b">
        <v>0</v>
      </c>
      <c r="G119" s="93" t="b">
        <v>0</v>
      </c>
    </row>
    <row r="120" spans="1:7" ht="15">
      <c r="A120" s="93" t="s">
        <v>954</v>
      </c>
      <c r="B120" s="93">
        <v>2</v>
      </c>
      <c r="C120" s="133">
        <v>0.0023868833064682685</v>
      </c>
      <c r="D120" s="93" t="s">
        <v>1268</v>
      </c>
      <c r="E120" s="93" t="b">
        <v>0</v>
      </c>
      <c r="F120" s="93" t="b">
        <v>1</v>
      </c>
      <c r="G120" s="93" t="b">
        <v>0</v>
      </c>
    </row>
    <row r="121" spans="1:7" ht="15">
      <c r="A121" s="93" t="s">
        <v>1026</v>
      </c>
      <c r="B121" s="93">
        <v>2</v>
      </c>
      <c r="C121" s="133">
        <v>0.0023868833064682685</v>
      </c>
      <c r="D121" s="93" t="s">
        <v>1268</v>
      </c>
      <c r="E121" s="93" t="b">
        <v>0</v>
      </c>
      <c r="F121" s="93" t="b">
        <v>0</v>
      </c>
      <c r="G121" s="93" t="b">
        <v>0</v>
      </c>
    </row>
    <row r="122" spans="1:7" ht="15">
      <c r="A122" s="93" t="s">
        <v>1027</v>
      </c>
      <c r="B122" s="93">
        <v>2</v>
      </c>
      <c r="C122" s="133">
        <v>0.0023868833064682685</v>
      </c>
      <c r="D122" s="93" t="s">
        <v>1268</v>
      </c>
      <c r="E122" s="93" t="b">
        <v>0</v>
      </c>
      <c r="F122" s="93" t="b">
        <v>0</v>
      </c>
      <c r="G122" s="93" t="b">
        <v>0</v>
      </c>
    </row>
    <row r="123" spans="1:7" ht="15">
      <c r="A123" s="93" t="s">
        <v>1028</v>
      </c>
      <c r="B123" s="93">
        <v>2</v>
      </c>
      <c r="C123" s="133">
        <v>0.0023868833064682685</v>
      </c>
      <c r="D123" s="93" t="s">
        <v>1268</v>
      </c>
      <c r="E123" s="93" t="b">
        <v>0</v>
      </c>
      <c r="F123" s="93" t="b">
        <v>0</v>
      </c>
      <c r="G123" s="93" t="b">
        <v>0</v>
      </c>
    </row>
    <row r="124" spans="1:7" ht="15">
      <c r="A124" s="93" t="s">
        <v>1029</v>
      </c>
      <c r="B124" s="93">
        <v>2</v>
      </c>
      <c r="C124" s="133">
        <v>0.0023868833064682685</v>
      </c>
      <c r="D124" s="93" t="s">
        <v>1268</v>
      </c>
      <c r="E124" s="93" t="b">
        <v>0</v>
      </c>
      <c r="F124" s="93" t="b">
        <v>0</v>
      </c>
      <c r="G124" s="93" t="b">
        <v>0</v>
      </c>
    </row>
    <row r="125" spans="1:7" ht="15">
      <c r="A125" s="93" t="s">
        <v>1030</v>
      </c>
      <c r="B125" s="93">
        <v>2</v>
      </c>
      <c r="C125" s="133">
        <v>0.0023868833064682685</v>
      </c>
      <c r="D125" s="93" t="s">
        <v>1268</v>
      </c>
      <c r="E125" s="93" t="b">
        <v>0</v>
      </c>
      <c r="F125" s="93" t="b">
        <v>0</v>
      </c>
      <c r="G125" s="93" t="b">
        <v>0</v>
      </c>
    </row>
    <row r="126" spans="1:7" ht="15">
      <c r="A126" s="93" t="s">
        <v>1031</v>
      </c>
      <c r="B126" s="93">
        <v>2</v>
      </c>
      <c r="C126" s="133">
        <v>0.0023868833064682685</v>
      </c>
      <c r="D126" s="93" t="s">
        <v>1268</v>
      </c>
      <c r="E126" s="93" t="b">
        <v>0</v>
      </c>
      <c r="F126" s="93" t="b">
        <v>0</v>
      </c>
      <c r="G126" s="93" t="b">
        <v>0</v>
      </c>
    </row>
    <row r="127" spans="1:7" ht="15">
      <c r="A127" s="93" t="s">
        <v>1032</v>
      </c>
      <c r="B127" s="93">
        <v>2</v>
      </c>
      <c r="C127" s="133">
        <v>0.0023868833064682685</v>
      </c>
      <c r="D127" s="93" t="s">
        <v>1268</v>
      </c>
      <c r="E127" s="93" t="b">
        <v>0</v>
      </c>
      <c r="F127" s="93" t="b">
        <v>0</v>
      </c>
      <c r="G127" s="93" t="b">
        <v>0</v>
      </c>
    </row>
    <row r="128" spans="1:7" ht="15">
      <c r="A128" s="93" t="s">
        <v>1259</v>
      </c>
      <c r="B128" s="93">
        <v>2</v>
      </c>
      <c r="C128" s="133">
        <v>0.0023868833064682685</v>
      </c>
      <c r="D128" s="93" t="s">
        <v>1268</v>
      </c>
      <c r="E128" s="93" t="b">
        <v>0</v>
      </c>
      <c r="F128" s="93" t="b">
        <v>0</v>
      </c>
      <c r="G128" s="93" t="b">
        <v>0</v>
      </c>
    </row>
    <row r="129" spans="1:7" ht="15">
      <c r="A129" s="93" t="s">
        <v>1260</v>
      </c>
      <c r="B129" s="93">
        <v>2</v>
      </c>
      <c r="C129" s="133">
        <v>0.0023868833064682685</v>
      </c>
      <c r="D129" s="93" t="s">
        <v>1268</v>
      </c>
      <c r="E129" s="93" t="b">
        <v>0</v>
      </c>
      <c r="F129" s="93" t="b">
        <v>0</v>
      </c>
      <c r="G129" s="93" t="b">
        <v>0</v>
      </c>
    </row>
    <row r="130" spans="1:7" ht="15">
      <c r="A130" s="93" t="s">
        <v>1261</v>
      </c>
      <c r="B130" s="93">
        <v>2</v>
      </c>
      <c r="C130" s="133">
        <v>0.0023868833064682685</v>
      </c>
      <c r="D130" s="93" t="s">
        <v>1268</v>
      </c>
      <c r="E130" s="93" t="b">
        <v>0</v>
      </c>
      <c r="F130" s="93" t="b">
        <v>0</v>
      </c>
      <c r="G130" s="93" t="b">
        <v>0</v>
      </c>
    </row>
    <row r="131" spans="1:7" ht="15">
      <c r="A131" s="93" t="s">
        <v>259</v>
      </c>
      <c r="B131" s="93">
        <v>2</v>
      </c>
      <c r="C131" s="133">
        <v>0.0023868833064682685</v>
      </c>
      <c r="D131" s="93" t="s">
        <v>1268</v>
      </c>
      <c r="E131" s="93" t="b">
        <v>0</v>
      </c>
      <c r="F131" s="93" t="b">
        <v>0</v>
      </c>
      <c r="G131" s="93" t="b">
        <v>0</v>
      </c>
    </row>
    <row r="132" spans="1:7" ht="15">
      <c r="A132" s="93" t="s">
        <v>1009</v>
      </c>
      <c r="B132" s="93">
        <v>2</v>
      </c>
      <c r="C132" s="133">
        <v>0.0023868833064682685</v>
      </c>
      <c r="D132" s="93" t="s">
        <v>1268</v>
      </c>
      <c r="E132" s="93" t="b">
        <v>0</v>
      </c>
      <c r="F132" s="93" t="b">
        <v>0</v>
      </c>
      <c r="G132" s="93" t="b">
        <v>0</v>
      </c>
    </row>
    <row r="133" spans="1:7" ht="15">
      <c r="A133" s="93" t="s">
        <v>1010</v>
      </c>
      <c r="B133" s="93">
        <v>2</v>
      </c>
      <c r="C133" s="133">
        <v>0.0023868833064682685</v>
      </c>
      <c r="D133" s="93" t="s">
        <v>1268</v>
      </c>
      <c r="E133" s="93" t="b">
        <v>0</v>
      </c>
      <c r="F133" s="93" t="b">
        <v>0</v>
      </c>
      <c r="G133" s="93" t="b">
        <v>0</v>
      </c>
    </row>
    <row r="134" spans="1:7" ht="15">
      <c r="A134" s="93" t="s">
        <v>1011</v>
      </c>
      <c r="B134" s="93">
        <v>2</v>
      </c>
      <c r="C134" s="133">
        <v>0.0023868833064682685</v>
      </c>
      <c r="D134" s="93" t="s">
        <v>1268</v>
      </c>
      <c r="E134" s="93" t="b">
        <v>0</v>
      </c>
      <c r="F134" s="93" t="b">
        <v>0</v>
      </c>
      <c r="G134" s="93" t="b">
        <v>0</v>
      </c>
    </row>
    <row r="135" spans="1:7" ht="15">
      <c r="A135" s="93" t="s">
        <v>1012</v>
      </c>
      <c r="B135" s="93">
        <v>2</v>
      </c>
      <c r="C135" s="133">
        <v>0.0023868833064682685</v>
      </c>
      <c r="D135" s="93" t="s">
        <v>1268</v>
      </c>
      <c r="E135" s="93" t="b">
        <v>0</v>
      </c>
      <c r="F135" s="93" t="b">
        <v>0</v>
      </c>
      <c r="G135" s="93" t="b">
        <v>0</v>
      </c>
    </row>
    <row r="136" spans="1:7" ht="15">
      <c r="A136" s="93" t="s">
        <v>1013</v>
      </c>
      <c r="B136" s="93">
        <v>2</v>
      </c>
      <c r="C136" s="133">
        <v>0.0023868833064682685</v>
      </c>
      <c r="D136" s="93" t="s">
        <v>1268</v>
      </c>
      <c r="E136" s="93" t="b">
        <v>0</v>
      </c>
      <c r="F136" s="93" t="b">
        <v>0</v>
      </c>
      <c r="G136" s="93" t="b">
        <v>0</v>
      </c>
    </row>
    <row r="137" spans="1:7" ht="15">
      <c r="A137" s="93" t="s">
        <v>1262</v>
      </c>
      <c r="B137" s="93">
        <v>2</v>
      </c>
      <c r="C137" s="133">
        <v>0.0023868833064682685</v>
      </c>
      <c r="D137" s="93" t="s">
        <v>1268</v>
      </c>
      <c r="E137" s="93" t="b">
        <v>0</v>
      </c>
      <c r="F137" s="93" t="b">
        <v>0</v>
      </c>
      <c r="G137" s="93" t="b">
        <v>0</v>
      </c>
    </row>
    <row r="138" spans="1:7" ht="15">
      <c r="A138" s="93" t="s">
        <v>1263</v>
      </c>
      <c r="B138" s="93">
        <v>2</v>
      </c>
      <c r="C138" s="133">
        <v>0.0023868833064682685</v>
      </c>
      <c r="D138" s="93" t="s">
        <v>1268</v>
      </c>
      <c r="E138" s="93" t="b">
        <v>0</v>
      </c>
      <c r="F138" s="93" t="b">
        <v>0</v>
      </c>
      <c r="G138" s="93" t="b">
        <v>0</v>
      </c>
    </row>
    <row r="139" spans="1:7" ht="15">
      <c r="A139" s="93" t="s">
        <v>1264</v>
      </c>
      <c r="B139" s="93">
        <v>2</v>
      </c>
      <c r="C139" s="133">
        <v>0.0023868833064682685</v>
      </c>
      <c r="D139" s="93" t="s">
        <v>1268</v>
      </c>
      <c r="E139" s="93" t="b">
        <v>0</v>
      </c>
      <c r="F139" s="93" t="b">
        <v>0</v>
      </c>
      <c r="G139" s="93" t="b">
        <v>0</v>
      </c>
    </row>
    <row r="140" spans="1:7" ht="15">
      <c r="A140" s="93" t="s">
        <v>1265</v>
      </c>
      <c r="B140" s="93">
        <v>2</v>
      </c>
      <c r="C140" s="133">
        <v>0.0023868833064682685</v>
      </c>
      <c r="D140" s="93" t="s">
        <v>1268</v>
      </c>
      <c r="E140" s="93" t="b">
        <v>0</v>
      </c>
      <c r="F140" s="93" t="b">
        <v>0</v>
      </c>
      <c r="G140" s="93" t="b">
        <v>0</v>
      </c>
    </row>
    <row r="141" spans="1:7" ht="15">
      <c r="A141" s="93" t="s">
        <v>986</v>
      </c>
      <c r="B141" s="93">
        <v>48</v>
      </c>
      <c r="C141" s="133">
        <v>0.025001466513426444</v>
      </c>
      <c r="D141" s="93" t="s">
        <v>895</v>
      </c>
      <c r="E141" s="93" t="b">
        <v>0</v>
      </c>
      <c r="F141" s="93" t="b">
        <v>0</v>
      </c>
      <c r="G141" s="93" t="b">
        <v>0</v>
      </c>
    </row>
    <row r="142" spans="1:7" ht="15">
      <c r="A142" s="93" t="s">
        <v>987</v>
      </c>
      <c r="B142" s="93">
        <v>30</v>
      </c>
      <c r="C142" s="133">
        <v>0</v>
      </c>
      <c r="D142" s="93" t="s">
        <v>895</v>
      </c>
      <c r="E142" s="93" t="b">
        <v>0</v>
      </c>
      <c r="F142" s="93" t="b">
        <v>0</v>
      </c>
      <c r="G142" s="93" t="b">
        <v>0</v>
      </c>
    </row>
    <row r="143" spans="1:7" ht="15">
      <c r="A143" s="93" t="s">
        <v>989</v>
      </c>
      <c r="B143" s="93">
        <v>28</v>
      </c>
      <c r="C143" s="133">
        <v>0.0010981286054560335</v>
      </c>
      <c r="D143" s="93" t="s">
        <v>895</v>
      </c>
      <c r="E143" s="93" t="b">
        <v>0</v>
      </c>
      <c r="F143" s="93" t="b">
        <v>0</v>
      </c>
      <c r="G143" s="93" t="b">
        <v>0</v>
      </c>
    </row>
    <row r="144" spans="1:7" ht="15">
      <c r="A144" s="93" t="s">
        <v>990</v>
      </c>
      <c r="B144" s="93">
        <v>28</v>
      </c>
      <c r="C144" s="133">
        <v>0.0010981286054560335</v>
      </c>
      <c r="D144" s="93" t="s">
        <v>895</v>
      </c>
      <c r="E144" s="93" t="b">
        <v>0</v>
      </c>
      <c r="F144" s="93" t="b">
        <v>0</v>
      </c>
      <c r="G144" s="93" t="b">
        <v>0</v>
      </c>
    </row>
    <row r="145" spans="1:7" ht="15">
      <c r="A145" s="93" t="s">
        <v>988</v>
      </c>
      <c r="B145" s="93">
        <v>28</v>
      </c>
      <c r="C145" s="133">
        <v>0.0010981286054560335</v>
      </c>
      <c r="D145" s="93" t="s">
        <v>895</v>
      </c>
      <c r="E145" s="93" t="b">
        <v>0</v>
      </c>
      <c r="F145" s="93" t="b">
        <v>0</v>
      </c>
      <c r="G145" s="93" t="b">
        <v>0</v>
      </c>
    </row>
    <row r="146" spans="1:7" ht="15">
      <c r="A146" s="93" t="s">
        <v>992</v>
      </c>
      <c r="B146" s="93">
        <v>28</v>
      </c>
      <c r="C146" s="133">
        <v>0.0010981286054560335</v>
      </c>
      <c r="D146" s="93" t="s">
        <v>895</v>
      </c>
      <c r="E146" s="93" t="b">
        <v>1</v>
      </c>
      <c r="F146" s="93" t="b">
        <v>0</v>
      </c>
      <c r="G146" s="93" t="b">
        <v>0</v>
      </c>
    </row>
    <row r="147" spans="1:7" ht="15">
      <c r="A147" s="93" t="s">
        <v>993</v>
      </c>
      <c r="B147" s="93">
        <v>28</v>
      </c>
      <c r="C147" s="133">
        <v>0.0010981286054560335</v>
      </c>
      <c r="D147" s="93" t="s">
        <v>895</v>
      </c>
      <c r="E147" s="93" t="b">
        <v>0</v>
      </c>
      <c r="F147" s="93" t="b">
        <v>0</v>
      </c>
      <c r="G147" s="93" t="b">
        <v>0</v>
      </c>
    </row>
    <row r="148" spans="1:7" ht="15">
      <c r="A148" s="93" t="s">
        <v>994</v>
      </c>
      <c r="B148" s="93">
        <v>28</v>
      </c>
      <c r="C148" s="133">
        <v>0.0010981286054560335</v>
      </c>
      <c r="D148" s="93" t="s">
        <v>895</v>
      </c>
      <c r="E148" s="93" t="b">
        <v>0</v>
      </c>
      <c r="F148" s="93" t="b">
        <v>1</v>
      </c>
      <c r="G148" s="93" t="b">
        <v>0</v>
      </c>
    </row>
    <row r="149" spans="1:7" ht="15">
      <c r="A149" s="93" t="s">
        <v>995</v>
      </c>
      <c r="B149" s="93">
        <v>24</v>
      </c>
      <c r="C149" s="133">
        <v>0.012500733256713222</v>
      </c>
      <c r="D149" s="93" t="s">
        <v>895</v>
      </c>
      <c r="E149" s="93" t="b">
        <v>0</v>
      </c>
      <c r="F149" s="93" t="b">
        <v>0</v>
      </c>
      <c r="G149" s="93" t="b">
        <v>0</v>
      </c>
    </row>
    <row r="150" spans="1:7" ht="15">
      <c r="A150" s="93" t="s">
        <v>996</v>
      </c>
      <c r="B150" s="93">
        <v>16</v>
      </c>
      <c r="C150" s="133">
        <v>0.00571730412698927</v>
      </c>
      <c r="D150" s="93" t="s">
        <v>895</v>
      </c>
      <c r="E150" s="93" t="b">
        <v>0</v>
      </c>
      <c r="F150" s="93" t="b">
        <v>0</v>
      </c>
      <c r="G150" s="93" t="b">
        <v>0</v>
      </c>
    </row>
    <row r="151" spans="1:7" ht="15">
      <c r="A151" s="93" t="s">
        <v>1187</v>
      </c>
      <c r="B151" s="93">
        <v>16</v>
      </c>
      <c r="C151" s="133">
        <v>0.00571730412698927</v>
      </c>
      <c r="D151" s="93" t="s">
        <v>895</v>
      </c>
      <c r="E151" s="93" t="b">
        <v>0</v>
      </c>
      <c r="F151" s="93" t="b">
        <v>0</v>
      </c>
      <c r="G151" s="93" t="b">
        <v>0</v>
      </c>
    </row>
    <row r="152" spans="1:7" ht="15">
      <c r="A152" s="93" t="s">
        <v>1188</v>
      </c>
      <c r="B152" s="93">
        <v>16</v>
      </c>
      <c r="C152" s="133">
        <v>0.00571730412698927</v>
      </c>
      <c r="D152" s="93" t="s">
        <v>895</v>
      </c>
      <c r="E152" s="93" t="b">
        <v>0</v>
      </c>
      <c r="F152" s="93" t="b">
        <v>0</v>
      </c>
      <c r="G152" s="93" t="b">
        <v>0</v>
      </c>
    </row>
    <row r="153" spans="1:7" ht="15">
      <c r="A153" s="93" t="s">
        <v>1189</v>
      </c>
      <c r="B153" s="93">
        <v>16</v>
      </c>
      <c r="C153" s="133">
        <v>0.00571730412698927</v>
      </c>
      <c r="D153" s="93" t="s">
        <v>895</v>
      </c>
      <c r="E153" s="93" t="b">
        <v>0</v>
      </c>
      <c r="F153" s="93" t="b">
        <v>0</v>
      </c>
      <c r="G153" s="93" t="b">
        <v>0</v>
      </c>
    </row>
    <row r="154" spans="1:7" ht="15">
      <c r="A154" s="93" t="s">
        <v>1190</v>
      </c>
      <c r="B154" s="93">
        <v>16</v>
      </c>
      <c r="C154" s="133">
        <v>0.00571730412698927</v>
      </c>
      <c r="D154" s="93" t="s">
        <v>895</v>
      </c>
      <c r="E154" s="93" t="b">
        <v>0</v>
      </c>
      <c r="F154" s="93" t="b">
        <v>0</v>
      </c>
      <c r="G154" s="93" t="b">
        <v>0</v>
      </c>
    </row>
    <row r="155" spans="1:7" ht="15">
      <c r="A155" s="93" t="s">
        <v>955</v>
      </c>
      <c r="B155" s="93">
        <v>16</v>
      </c>
      <c r="C155" s="133">
        <v>0.00571730412698927</v>
      </c>
      <c r="D155" s="93" t="s">
        <v>895</v>
      </c>
      <c r="E155" s="93" t="b">
        <v>0</v>
      </c>
      <c r="F155" s="93" t="b">
        <v>0</v>
      </c>
      <c r="G155" s="93" t="b">
        <v>0</v>
      </c>
    </row>
    <row r="156" spans="1:7" ht="15">
      <c r="A156" s="93" t="s">
        <v>1191</v>
      </c>
      <c r="B156" s="93">
        <v>16</v>
      </c>
      <c r="C156" s="133">
        <v>0.00571730412698927</v>
      </c>
      <c r="D156" s="93" t="s">
        <v>895</v>
      </c>
      <c r="E156" s="93" t="b">
        <v>0</v>
      </c>
      <c r="F156" s="93" t="b">
        <v>0</v>
      </c>
      <c r="G156" s="93" t="b">
        <v>0</v>
      </c>
    </row>
    <row r="157" spans="1:7" ht="15">
      <c r="A157" s="93" t="s">
        <v>1192</v>
      </c>
      <c r="B157" s="93">
        <v>16</v>
      </c>
      <c r="C157" s="133">
        <v>0.00571730412698927</v>
      </c>
      <c r="D157" s="93" t="s">
        <v>895</v>
      </c>
      <c r="E157" s="93" t="b">
        <v>0</v>
      </c>
      <c r="F157" s="93" t="b">
        <v>0</v>
      </c>
      <c r="G157" s="93" t="b">
        <v>0</v>
      </c>
    </row>
    <row r="158" spans="1:7" ht="15">
      <c r="A158" s="93" t="s">
        <v>1193</v>
      </c>
      <c r="B158" s="93">
        <v>16</v>
      </c>
      <c r="C158" s="133">
        <v>0.00571730412698927</v>
      </c>
      <c r="D158" s="93" t="s">
        <v>895</v>
      </c>
      <c r="E158" s="93" t="b">
        <v>0</v>
      </c>
      <c r="F158" s="93" t="b">
        <v>0</v>
      </c>
      <c r="G158" s="93" t="b">
        <v>0</v>
      </c>
    </row>
    <row r="159" spans="1:7" ht="15">
      <c r="A159" s="93" t="s">
        <v>1194</v>
      </c>
      <c r="B159" s="93">
        <v>16</v>
      </c>
      <c r="C159" s="133">
        <v>0.00571730412698927</v>
      </c>
      <c r="D159" s="93" t="s">
        <v>895</v>
      </c>
      <c r="E159" s="93" t="b">
        <v>0</v>
      </c>
      <c r="F159" s="93" t="b">
        <v>0</v>
      </c>
      <c r="G159" s="93" t="b">
        <v>0</v>
      </c>
    </row>
    <row r="160" spans="1:7" ht="15">
      <c r="A160" s="93" t="s">
        <v>1195</v>
      </c>
      <c r="B160" s="93">
        <v>16</v>
      </c>
      <c r="C160" s="133">
        <v>0.00571730412698927</v>
      </c>
      <c r="D160" s="93" t="s">
        <v>895</v>
      </c>
      <c r="E160" s="93" t="b">
        <v>0</v>
      </c>
      <c r="F160" s="93" t="b">
        <v>0</v>
      </c>
      <c r="G160" s="93" t="b">
        <v>0</v>
      </c>
    </row>
    <row r="161" spans="1:7" ht="15">
      <c r="A161" s="93" t="s">
        <v>1196</v>
      </c>
      <c r="B161" s="93">
        <v>16</v>
      </c>
      <c r="C161" s="133">
        <v>0.00571730412698927</v>
      </c>
      <c r="D161" s="93" t="s">
        <v>895</v>
      </c>
      <c r="E161" s="93" t="b">
        <v>0</v>
      </c>
      <c r="F161" s="93" t="b">
        <v>0</v>
      </c>
      <c r="G161" s="93" t="b">
        <v>0</v>
      </c>
    </row>
    <row r="162" spans="1:7" ht="15">
      <c r="A162" s="93" t="s">
        <v>1197</v>
      </c>
      <c r="B162" s="93">
        <v>16</v>
      </c>
      <c r="C162" s="133">
        <v>0.00571730412698927</v>
      </c>
      <c r="D162" s="93" t="s">
        <v>895</v>
      </c>
      <c r="E162" s="93" t="b">
        <v>0</v>
      </c>
      <c r="F162" s="93" t="b">
        <v>0</v>
      </c>
      <c r="G162" s="93" t="b">
        <v>0</v>
      </c>
    </row>
    <row r="163" spans="1:7" ht="15">
      <c r="A163" s="93" t="s">
        <v>1198</v>
      </c>
      <c r="B163" s="93">
        <v>16</v>
      </c>
      <c r="C163" s="133">
        <v>0.00571730412698927</v>
      </c>
      <c r="D163" s="93" t="s">
        <v>895</v>
      </c>
      <c r="E163" s="93" t="b">
        <v>0</v>
      </c>
      <c r="F163" s="93" t="b">
        <v>0</v>
      </c>
      <c r="G163" s="93" t="b">
        <v>0</v>
      </c>
    </row>
    <row r="164" spans="1:7" ht="15">
      <c r="A164" s="93" t="s">
        <v>1199</v>
      </c>
      <c r="B164" s="93">
        <v>16</v>
      </c>
      <c r="C164" s="133">
        <v>0.00571730412698927</v>
      </c>
      <c r="D164" s="93" t="s">
        <v>895</v>
      </c>
      <c r="E164" s="93" t="b">
        <v>0</v>
      </c>
      <c r="F164" s="93" t="b">
        <v>0</v>
      </c>
      <c r="G164" s="93" t="b">
        <v>0</v>
      </c>
    </row>
    <row r="165" spans="1:7" ht="15">
      <c r="A165" s="93" t="s">
        <v>1202</v>
      </c>
      <c r="B165" s="93">
        <v>12</v>
      </c>
      <c r="C165" s="133">
        <v>0.006250366628356611</v>
      </c>
      <c r="D165" s="93" t="s">
        <v>895</v>
      </c>
      <c r="E165" s="93" t="b">
        <v>0</v>
      </c>
      <c r="F165" s="93" t="b">
        <v>0</v>
      </c>
      <c r="G165" s="93" t="b">
        <v>0</v>
      </c>
    </row>
    <row r="166" spans="1:7" ht="15">
      <c r="A166" s="93" t="s">
        <v>1203</v>
      </c>
      <c r="B166" s="93">
        <v>12</v>
      </c>
      <c r="C166" s="133">
        <v>0.006250366628356611</v>
      </c>
      <c r="D166" s="93" t="s">
        <v>895</v>
      </c>
      <c r="E166" s="93" t="b">
        <v>0</v>
      </c>
      <c r="F166" s="93" t="b">
        <v>0</v>
      </c>
      <c r="G166" s="93" t="b">
        <v>0</v>
      </c>
    </row>
    <row r="167" spans="1:7" ht="15">
      <c r="A167" s="93" t="s">
        <v>1204</v>
      </c>
      <c r="B167" s="93">
        <v>12</v>
      </c>
      <c r="C167" s="133">
        <v>0.006250366628356611</v>
      </c>
      <c r="D167" s="93" t="s">
        <v>895</v>
      </c>
      <c r="E167" s="93" t="b">
        <v>0</v>
      </c>
      <c r="F167" s="93" t="b">
        <v>0</v>
      </c>
      <c r="G167" s="93" t="b">
        <v>0</v>
      </c>
    </row>
    <row r="168" spans="1:7" ht="15">
      <c r="A168" s="93" t="s">
        <v>1205</v>
      </c>
      <c r="B168" s="93">
        <v>12</v>
      </c>
      <c r="C168" s="133">
        <v>0.006250366628356611</v>
      </c>
      <c r="D168" s="93" t="s">
        <v>895</v>
      </c>
      <c r="E168" s="93" t="b">
        <v>0</v>
      </c>
      <c r="F168" s="93" t="b">
        <v>0</v>
      </c>
      <c r="G168" s="93" t="b">
        <v>0</v>
      </c>
    </row>
    <row r="169" spans="1:7" ht="15">
      <c r="A169" s="93" t="s">
        <v>1206</v>
      </c>
      <c r="B169" s="93">
        <v>12</v>
      </c>
      <c r="C169" s="133">
        <v>0.006250366628356611</v>
      </c>
      <c r="D169" s="93" t="s">
        <v>895</v>
      </c>
      <c r="E169" s="93" t="b">
        <v>0</v>
      </c>
      <c r="F169" s="93" t="b">
        <v>0</v>
      </c>
      <c r="G169" s="93" t="b">
        <v>0</v>
      </c>
    </row>
    <row r="170" spans="1:7" ht="15">
      <c r="A170" s="93" t="s">
        <v>1207</v>
      </c>
      <c r="B170" s="93">
        <v>12</v>
      </c>
      <c r="C170" s="133">
        <v>0.006250366628356611</v>
      </c>
      <c r="D170" s="93" t="s">
        <v>895</v>
      </c>
      <c r="E170" s="93" t="b">
        <v>0</v>
      </c>
      <c r="F170" s="93" t="b">
        <v>0</v>
      </c>
      <c r="G170" s="93" t="b">
        <v>0</v>
      </c>
    </row>
    <row r="171" spans="1:7" ht="15">
      <c r="A171" s="93" t="s">
        <v>1208</v>
      </c>
      <c r="B171" s="93">
        <v>12</v>
      </c>
      <c r="C171" s="133">
        <v>0.006250366628356611</v>
      </c>
      <c r="D171" s="93" t="s">
        <v>895</v>
      </c>
      <c r="E171" s="93" t="b">
        <v>0</v>
      </c>
      <c r="F171" s="93" t="b">
        <v>0</v>
      </c>
      <c r="G171" s="93" t="b">
        <v>0</v>
      </c>
    </row>
    <row r="172" spans="1:7" ht="15">
      <c r="A172" s="93" t="s">
        <v>1209</v>
      </c>
      <c r="B172" s="93">
        <v>12</v>
      </c>
      <c r="C172" s="133">
        <v>0.006250366628356611</v>
      </c>
      <c r="D172" s="93" t="s">
        <v>895</v>
      </c>
      <c r="E172" s="93" t="b">
        <v>0</v>
      </c>
      <c r="F172" s="93" t="b">
        <v>0</v>
      </c>
      <c r="G172" s="93" t="b">
        <v>0</v>
      </c>
    </row>
    <row r="173" spans="1:7" ht="15">
      <c r="A173" s="93" t="s">
        <v>1210</v>
      </c>
      <c r="B173" s="93">
        <v>12</v>
      </c>
      <c r="C173" s="133">
        <v>0.006250366628356611</v>
      </c>
      <c r="D173" s="93" t="s">
        <v>895</v>
      </c>
      <c r="E173" s="93" t="b">
        <v>0</v>
      </c>
      <c r="F173" s="93" t="b">
        <v>0</v>
      </c>
      <c r="G173" s="93" t="b">
        <v>0</v>
      </c>
    </row>
    <row r="174" spans="1:7" ht="15">
      <c r="A174" s="93" t="s">
        <v>1211</v>
      </c>
      <c r="B174" s="93">
        <v>12</v>
      </c>
      <c r="C174" s="133">
        <v>0.006250366628356611</v>
      </c>
      <c r="D174" s="93" t="s">
        <v>895</v>
      </c>
      <c r="E174" s="93" t="b">
        <v>0</v>
      </c>
      <c r="F174" s="93" t="b">
        <v>0</v>
      </c>
      <c r="G174" s="93" t="b">
        <v>0</v>
      </c>
    </row>
    <row r="175" spans="1:7" ht="15">
      <c r="A175" s="93" t="s">
        <v>1212</v>
      </c>
      <c r="B175" s="93">
        <v>12</v>
      </c>
      <c r="C175" s="133">
        <v>0.006250366628356611</v>
      </c>
      <c r="D175" s="93" t="s">
        <v>895</v>
      </c>
      <c r="E175" s="93" t="b">
        <v>0</v>
      </c>
      <c r="F175" s="93" t="b">
        <v>0</v>
      </c>
      <c r="G175" s="93" t="b">
        <v>0</v>
      </c>
    </row>
    <row r="176" spans="1:7" ht="15">
      <c r="A176" s="93" t="s">
        <v>1213</v>
      </c>
      <c r="B176" s="93">
        <v>12</v>
      </c>
      <c r="C176" s="133">
        <v>0.006250366628356611</v>
      </c>
      <c r="D176" s="93" t="s">
        <v>895</v>
      </c>
      <c r="E176" s="93" t="b">
        <v>0</v>
      </c>
      <c r="F176" s="93" t="b">
        <v>0</v>
      </c>
      <c r="G176" s="93" t="b">
        <v>0</v>
      </c>
    </row>
    <row r="177" spans="1:7" ht="15">
      <c r="A177" s="93" t="s">
        <v>1214</v>
      </c>
      <c r="B177" s="93">
        <v>12</v>
      </c>
      <c r="C177" s="133">
        <v>0.006250366628356611</v>
      </c>
      <c r="D177" s="93" t="s">
        <v>895</v>
      </c>
      <c r="E177" s="93" t="b">
        <v>0</v>
      </c>
      <c r="F177" s="93" t="b">
        <v>0</v>
      </c>
      <c r="G177" s="93" t="b">
        <v>0</v>
      </c>
    </row>
    <row r="178" spans="1:7" ht="15">
      <c r="A178" s="93" t="s">
        <v>1215</v>
      </c>
      <c r="B178" s="93">
        <v>12</v>
      </c>
      <c r="C178" s="133">
        <v>0.006250366628356611</v>
      </c>
      <c r="D178" s="93" t="s">
        <v>895</v>
      </c>
      <c r="E178" s="93" t="b">
        <v>0</v>
      </c>
      <c r="F178" s="93" t="b">
        <v>0</v>
      </c>
      <c r="G178" s="93" t="b">
        <v>0</v>
      </c>
    </row>
    <row r="179" spans="1:7" ht="15">
      <c r="A179" s="93" t="s">
        <v>1216</v>
      </c>
      <c r="B179" s="93">
        <v>12</v>
      </c>
      <c r="C179" s="133">
        <v>0.006250366628356611</v>
      </c>
      <c r="D179" s="93" t="s">
        <v>895</v>
      </c>
      <c r="E179" s="93" t="b">
        <v>0</v>
      </c>
      <c r="F179" s="93" t="b">
        <v>0</v>
      </c>
      <c r="G179" s="93" t="b">
        <v>0</v>
      </c>
    </row>
    <row r="180" spans="1:7" ht="15">
      <c r="A180" s="93" t="s">
        <v>1200</v>
      </c>
      <c r="B180" s="93">
        <v>12</v>
      </c>
      <c r="C180" s="133">
        <v>0.006250366628356611</v>
      </c>
      <c r="D180" s="93" t="s">
        <v>895</v>
      </c>
      <c r="E180" s="93" t="b">
        <v>0</v>
      </c>
      <c r="F180" s="93" t="b">
        <v>0</v>
      </c>
      <c r="G180" s="93" t="b">
        <v>0</v>
      </c>
    </row>
    <row r="181" spans="1:7" ht="15">
      <c r="A181" s="93" t="s">
        <v>1201</v>
      </c>
      <c r="B181" s="93">
        <v>12</v>
      </c>
      <c r="C181" s="133">
        <v>0.006250366628356611</v>
      </c>
      <c r="D181" s="93" t="s">
        <v>895</v>
      </c>
      <c r="E181" s="93" t="b">
        <v>0</v>
      </c>
      <c r="F181" s="93" t="b">
        <v>0</v>
      </c>
      <c r="G181" s="93" t="b">
        <v>0</v>
      </c>
    </row>
    <row r="182" spans="1:7" ht="15">
      <c r="A182" s="93" t="s">
        <v>256</v>
      </c>
      <c r="B182" s="93">
        <v>2</v>
      </c>
      <c r="C182" s="133">
        <v>0.0030787729294651347</v>
      </c>
      <c r="D182" s="93" t="s">
        <v>895</v>
      </c>
      <c r="E182" s="93" t="b">
        <v>0</v>
      </c>
      <c r="F182" s="93" t="b">
        <v>0</v>
      </c>
      <c r="G182" s="93" t="b">
        <v>0</v>
      </c>
    </row>
    <row r="183" spans="1:7" ht="15">
      <c r="A183" s="93" t="s">
        <v>1230</v>
      </c>
      <c r="B183" s="93">
        <v>2</v>
      </c>
      <c r="C183" s="133">
        <v>0.0038668095673289596</v>
      </c>
      <c r="D183" s="93" t="s">
        <v>895</v>
      </c>
      <c r="E183" s="93" t="b">
        <v>0</v>
      </c>
      <c r="F183" s="93" t="b">
        <v>0</v>
      </c>
      <c r="G183" s="93" t="b">
        <v>0</v>
      </c>
    </row>
    <row r="184" spans="1:7" ht="15">
      <c r="A184" s="93" t="s">
        <v>1257</v>
      </c>
      <c r="B184" s="93">
        <v>2</v>
      </c>
      <c r="C184" s="133">
        <v>0.0038668095673289596</v>
      </c>
      <c r="D184" s="93" t="s">
        <v>895</v>
      </c>
      <c r="E184" s="93" t="b">
        <v>0</v>
      </c>
      <c r="F184" s="93" t="b">
        <v>0</v>
      </c>
      <c r="G184" s="93" t="b">
        <v>0</v>
      </c>
    </row>
    <row r="185" spans="1:7" ht="15">
      <c r="A185" s="93" t="s">
        <v>998</v>
      </c>
      <c r="B185" s="93">
        <v>10</v>
      </c>
      <c r="C185" s="133">
        <v>0.0044043940546456065</v>
      </c>
      <c r="D185" s="93" t="s">
        <v>896</v>
      </c>
      <c r="E185" s="93" t="b">
        <v>0</v>
      </c>
      <c r="F185" s="93" t="b">
        <v>0</v>
      </c>
      <c r="G185" s="93" t="b">
        <v>0</v>
      </c>
    </row>
    <row r="186" spans="1:7" ht="15">
      <c r="A186" s="93" t="s">
        <v>987</v>
      </c>
      <c r="B186" s="93">
        <v>7</v>
      </c>
      <c r="C186" s="133">
        <v>0</v>
      </c>
      <c r="D186" s="93" t="s">
        <v>896</v>
      </c>
      <c r="E186" s="93" t="b">
        <v>0</v>
      </c>
      <c r="F186" s="93" t="b">
        <v>0</v>
      </c>
      <c r="G186" s="93" t="b">
        <v>0</v>
      </c>
    </row>
    <row r="187" spans="1:7" ht="15">
      <c r="A187" s="93" t="s">
        <v>999</v>
      </c>
      <c r="B187" s="93">
        <v>6</v>
      </c>
      <c r="C187" s="133">
        <v>0.002642636432787364</v>
      </c>
      <c r="D187" s="93" t="s">
        <v>896</v>
      </c>
      <c r="E187" s="93" t="b">
        <v>0</v>
      </c>
      <c r="F187" s="93" t="b">
        <v>0</v>
      </c>
      <c r="G187" s="93" t="b">
        <v>0</v>
      </c>
    </row>
    <row r="188" spans="1:7" ht="15">
      <c r="A188" s="93" t="s">
        <v>650</v>
      </c>
      <c r="B188" s="93">
        <v>4</v>
      </c>
      <c r="C188" s="133">
        <v>0.006395738123323538</v>
      </c>
      <c r="D188" s="93" t="s">
        <v>896</v>
      </c>
      <c r="E188" s="93" t="b">
        <v>0</v>
      </c>
      <c r="F188" s="93" t="b">
        <v>0</v>
      </c>
      <c r="G188" s="93" t="b">
        <v>0</v>
      </c>
    </row>
    <row r="189" spans="1:7" ht="15">
      <c r="A189" s="93" t="s">
        <v>1000</v>
      </c>
      <c r="B189" s="93">
        <v>4</v>
      </c>
      <c r="C189" s="133">
        <v>0.006395738123323538</v>
      </c>
      <c r="D189" s="93" t="s">
        <v>896</v>
      </c>
      <c r="E189" s="93" t="b">
        <v>0</v>
      </c>
      <c r="F189" s="93" t="b">
        <v>0</v>
      </c>
      <c r="G189" s="93" t="b">
        <v>0</v>
      </c>
    </row>
    <row r="190" spans="1:7" ht="15">
      <c r="A190" s="93" t="s">
        <v>1001</v>
      </c>
      <c r="B190" s="93">
        <v>4</v>
      </c>
      <c r="C190" s="133">
        <v>0.006395738123323538</v>
      </c>
      <c r="D190" s="93" t="s">
        <v>896</v>
      </c>
      <c r="E190" s="93" t="b">
        <v>0</v>
      </c>
      <c r="F190" s="93" t="b">
        <v>0</v>
      </c>
      <c r="G190" s="93" t="b">
        <v>0</v>
      </c>
    </row>
    <row r="191" spans="1:7" ht="15">
      <c r="A191" s="93" t="s">
        <v>1002</v>
      </c>
      <c r="B191" s="93">
        <v>4</v>
      </c>
      <c r="C191" s="133">
        <v>0.006395738123323538</v>
      </c>
      <c r="D191" s="93" t="s">
        <v>896</v>
      </c>
      <c r="E191" s="93" t="b">
        <v>0</v>
      </c>
      <c r="F191" s="93" t="b">
        <v>0</v>
      </c>
      <c r="G191" s="93" t="b">
        <v>0</v>
      </c>
    </row>
    <row r="192" spans="1:7" ht="15">
      <c r="A192" s="93" t="s">
        <v>1003</v>
      </c>
      <c r="B192" s="93">
        <v>4</v>
      </c>
      <c r="C192" s="133">
        <v>0.006395738123323538</v>
      </c>
      <c r="D192" s="93" t="s">
        <v>896</v>
      </c>
      <c r="E192" s="93" t="b">
        <v>0</v>
      </c>
      <c r="F192" s="93" t="b">
        <v>0</v>
      </c>
      <c r="G192" s="93" t="b">
        <v>0</v>
      </c>
    </row>
    <row r="193" spans="1:7" ht="15">
      <c r="A193" s="93" t="s">
        <v>1004</v>
      </c>
      <c r="B193" s="93">
        <v>4</v>
      </c>
      <c r="C193" s="133">
        <v>0.006395738123323538</v>
      </c>
      <c r="D193" s="93" t="s">
        <v>896</v>
      </c>
      <c r="E193" s="93" t="b">
        <v>0</v>
      </c>
      <c r="F193" s="93" t="b">
        <v>0</v>
      </c>
      <c r="G193" s="93" t="b">
        <v>0</v>
      </c>
    </row>
    <row r="194" spans="1:7" ht="15">
      <c r="A194" s="93" t="s">
        <v>1005</v>
      </c>
      <c r="B194" s="93">
        <v>4</v>
      </c>
      <c r="C194" s="133">
        <v>0.006395738123323538</v>
      </c>
      <c r="D194" s="93" t="s">
        <v>896</v>
      </c>
      <c r="E194" s="93" t="b">
        <v>0</v>
      </c>
      <c r="F194" s="93" t="b">
        <v>0</v>
      </c>
      <c r="G194" s="93" t="b">
        <v>0</v>
      </c>
    </row>
    <row r="195" spans="1:7" ht="15">
      <c r="A195" s="93" t="s">
        <v>1218</v>
      </c>
      <c r="B195" s="93">
        <v>4</v>
      </c>
      <c r="C195" s="133">
        <v>0.006395738123323538</v>
      </c>
      <c r="D195" s="93" t="s">
        <v>896</v>
      </c>
      <c r="E195" s="93" t="b">
        <v>0</v>
      </c>
      <c r="F195" s="93" t="b">
        <v>0</v>
      </c>
      <c r="G195" s="93" t="b">
        <v>0</v>
      </c>
    </row>
    <row r="196" spans="1:7" ht="15">
      <c r="A196" s="93" t="s">
        <v>1219</v>
      </c>
      <c r="B196" s="93">
        <v>4</v>
      </c>
      <c r="C196" s="133">
        <v>0.006395738123323538</v>
      </c>
      <c r="D196" s="93" t="s">
        <v>896</v>
      </c>
      <c r="E196" s="93" t="b">
        <v>0</v>
      </c>
      <c r="F196" s="93" t="b">
        <v>0</v>
      </c>
      <c r="G196" s="93" t="b">
        <v>0</v>
      </c>
    </row>
    <row r="197" spans="1:7" ht="15">
      <c r="A197" s="93" t="s">
        <v>1217</v>
      </c>
      <c r="B197" s="93">
        <v>4</v>
      </c>
      <c r="C197" s="133">
        <v>0.006395738123323538</v>
      </c>
      <c r="D197" s="93" t="s">
        <v>896</v>
      </c>
      <c r="E197" s="93" t="b">
        <v>0</v>
      </c>
      <c r="F197" s="93" t="b">
        <v>0</v>
      </c>
      <c r="G197" s="93" t="b">
        <v>0</v>
      </c>
    </row>
    <row r="198" spans="1:7" ht="15">
      <c r="A198" s="93" t="s">
        <v>939</v>
      </c>
      <c r="B198" s="93">
        <v>4</v>
      </c>
      <c r="C198" s="133">
        <v>0.006395738123323538</v>
      </c>
      <c r="D198" s="93" t="s">
        <v>896</v>
      </c>
      <c r="E198" s="93" t="b">
        <v>0</v>
      </c>
      <c r="F198" s="93" t="b">
        <v>0</v>
      </c>
      <c r="G198" s="93" t="b">
        <v>0</v>
      </c>
    </row>
    <row r="199" spans="1:7" ht="15">
      <c r="A199" s="93" t="s">
        <v>1220</v>
      </c>
      <c r="B199" s="93">
        <v>4</v>
      </c>
      <c r="C199" s="133">
        <v>0.006395738123323538</v>
      </c>
      <c r="D199" s="93" t="s">
        <v>896</v>
      </c>
      <c r="E199" s="93" t="b">
        <v>0</v>
      </c>
      <c r="F199" s="93" t="b">
        <v>0</v>
      </c>
      <c r="G199" s="93" t="b">
        <v>0</v>
      </c>
    </row>
    <row r="200" spans="1:7" ht="15">
      <c r="A200" s="93" t="s">
        <v>986</v>
      </c>
      <c r="B200" s="93">
        <v>4</v>
      </c>
      <c r="C200" s="133">
        <v>0.006395738123323538</v>
      </c>
      <c r="D200" s="93" t="s">
        <v>896</v>
      </c>
      <c r="E200" s="93" t="b">
        <v>0</v>
      </c>
      <c r="F200" s="93" t="b">
        <v>0</v>
      </c>
      <c r="G200" s="93" t="b">
        <v>0</v>
      </c>
    </row>
    <row r="201" spans="1:7" ht="15">
      <c r="A201" s="93" t="s">
        <v>1221</v>
      </c>
      <c r="B201" s="93">
        <v>4</v>
      </c>
      <c r="C201" s="133">
        <v>0.006395738123323538</v>
      </c>
      <c r="D201" s="93" t="s">
        <v>896</v>
      </c>
      <c r="E201" s="93" t="b">
        <v>0</v>
      </c>
      <c r="F201" s="93" t="b">
        <v>0</v>
      </c>
      <c r="G201" s="93" t="b">
        <v>0</v>
      </c>
    </row>
    <row r="202" spans="1:7" ht="15">
      <c r="A202" s="93" t="s">
        <v>1222</v>
      </c>
      <c r="B202" s="93">
        <v>4</v>
      </c>
      <c r="C202" s="133">
        <v>0.006395738123323538</v>
      </c>
      <c r="D202" s="93" t="s">
        <v>896</v>
      </c>
      <c r="E202" s="93" t="b">
        <v>0</v>
      </c>
      <c r="F202" s="93" t="b">
        <v>0</v>
      </c>
      <c r="G202" s="93" t="b">
        <v>0</v>
      </c>
    </row>
    <row r="203" spans="1:7" ht="15">
      <c r="A203" s="93" t="s">
        <v>1223</v>
      </c>
      <c r="B203" s="93">
        <v>4</v>
      </c>
      <c r="C203" s="133">
        <v>0.006395738123323538</v>
      </c>
      <c r="D203" s="93" t="s">
        <v>896</v>
      </c>
      <c r="E203" s="93" t="b">
        <v>0</v>
      </c>
      <c r="F203" s="93" t="b">
        <v>0</v>
      </c>
      <c r="G203" s="93" t="b">
        <v>0</v>
      </c>
    </row>
    <row r="204" spans="1:7" ht="15">
      <c r="A204" s="93" t="s">
        <v>1224</v>
      </c>
      <c r="B204" s="93">
        <v>4</v>
      </c>
      <c r="C204" s="133">
        <v>0.006395738123323538</v>
      </c>
      <c r="D204" s="93" t="s">
        <v>896</v>
      </c>
      <c r="E204" s="93" t="b">
        <v>0</v>
      </c>
      <c r="F204" s="93" t="b">
        <v>0</v>
      </c>
      <c r="G204" s="93" t="b">
        <v>0</v>
      </c>
    </row>
    <row r="205" spans="1:7" ht="15">
      <c r="A205" s="93" t="s">
        <v>1225</v>
      </c>
      <c r="B205" s="93">
        <v>4</v>
      </c>
      <c r="C205" s="133">
        <v>0.006395738123323538</v>
      </c>
      <c r="D205" s="93" t="s">
        <v>896</v>
      </c>
      <c r="E205" s="93" t="b">
        <v>0</v>
      </c>
      <c r="F205" s="93" t="b">
        <v>0</v>
      </c>
      <c r="G205" s="93" t="b">
        <v>0</v>
      </c>
    </row>
    <row r="206" spans="1:7" ht="15">
      <c r="A206" s="93" t="s">
        <v>1017</v>
      </c>
      <c r="B206" s="93">
        <v>4</v>
      </c>
      <c r="C206" s="133">
        <v>0.006395738123323538</v>
      </c>
      <c r="D206" s="93" t="s">
        <v>896</v>
      </c>
      <c r="E206" s="93" t="b">
        <v>0</v>
      </c>
      <c r="F206" s="93" t="b">
        <v>0</v>
      </c>
      <c r="G206" s="93" t="b">
        <v>0</v>
      </c>
    </row>
    <row r="207" spans="1:7" ht="15">
      <c r="A207" s="93" t="s">
        <v>261</v>
      </c>
      <c r="B207" s="93">
        <v>4</v>
      </c>
      <c r="C207" s="133">
        <v>0.006395738123323538</v>
      </c>
      <c r="D207" s="93" t="s">
        <v>896</v>
      </c>
      <c r="E207" s="93" t="b">
        <v>0</v>
      </c>
      <c r="F207" s="93" t="b">
        <v>0</v>
      </c>
      <c r="G207" s="93" t="b">
        <v>0</v>
      </c>
    </row>
    <row r="208" spans="1:7" ht="15">
      <c r="A208" s="93" t="s">
        <v>260</v>
      </c>
      <c r="B208" s="93">
        <v>4</v>
      </c>
      <c r="C208" s="133">
        <v>0.006395738123323538</v>
      </c>
      <c r="D208" s="93" t="s">
        <v>896</v>
      </c>
      <c r="E208" s="93" t="b">
        <v>0</v>
      </c>
      <c r="F208" s="93" t="b">
        <v>0</v>
      </c>
      <c r="G208" s="93" t="b">
        <v>0</v>
      </c>
    </row>
    <row r="209" spans="1:7" ht="15">
      <c r="A209" s="93" t="s">
        <v>1226</v>
      </c>
      <c r="B209" s="93">
        <v>4</v>
      </c>
      <c r="C209" s="133">
        <v>0.006395738123323538</v>
      </c>
      <c r="D209" s="93" t="s">
        <v>896</v>
      </c>
      <c r="E209" s="93" t="b">
        <v>0</v>
      </c>
      <c r="F209" s="93" t="b">
        <v>0</v>
      </c>
      <c r="G209" s="93" t="b">
        <v>0</v>
      </c>
    </row>
    <row r="210" spans="1:7" ht="15">
      <c r="A210" s="93" t="s">
        <v>1227</v>
      </c>
      <c r="B210" s="93">
        <v>4</v>
      </c>
      <c r="C210" s="133">
        <v>0.006395738123323538</v>
      </c>
      <c r="D210" s="93" t="s">
        <v>896</v>
      </c>
      <c r="E210" s="93" t="b">
        <v>0</v>
      </c>
      <c r="F210" s="93" t="b">
        <v>0</v>
      </c>
      <c r="G210" s="93" t="b">
        <v>0</v>
      </c>
    </row>
    <row r="211" spans="1:7" ht="15">
      <c r="A211" s="93" t="s">
        <v>1015</v>
      </c>
      <c r="B211" s="93">
        <v>4</v>
      </c>
      <c r="C211" s="133">
        <v>0.006395738123323538</v>
      </c>
      <c r="D211" s="93" t="s">
        <v>896</v>
      </c>
      <c r="E211" s="93" t="b">
        <v>0</v>
      </c>
      <c r="F211" s="93" t="b">
        <v>0</v>
      </c>
      <c r="G211" s="93" t="b">
        <v>0</v>
      </c>
    </row>
    <row r="212" spans="1:7" ht="15">
      <c r="A212" s="93" t="s">
        <v>1016</v>
      </c>
      <c r="B212" s="93">
        <v>4</v>
      </c>
      <c r="C212" s="133">
        <v>0.006395738123323538</v>
      </c>
      <c r="D212" s="93" t="s">
        <v>896</v>
      </c>
      <c r="E212" s="93" t="b">
        <v>0</v>
      </c>
      <c r="F212" s="93" t="b">
        <v>0</v>
      </c>
      <c r="G212" s="93" t="b">
        <v>0</v>
      </c>
    </row>
    <row r="213" spans="1:7" ht="15">
      <c r="A213" s="93" t="s">
        <v>1237</v>
      </c>
      <c r="B213" s="93">
        <v>2</v>
      </c>
      <c r="C213" s="133">
        <v>0.007158790057240469</v>
      </c>
      <c r="D213" s="93" t="s">
        <v>896</v>
      </c>
      <c r="E213" s="93" t="b">
        <v>0</v>
      </c>
      <c r="F213" s="93" t="b">
        <v>0</v>
      </c>
      <c r="G213" s="93" t="b">
        <v>0</v>
      </c>
    </row>
    <row r="214" spans="1:7" ht="15">
      <c r="A214" s="93" t="s">
        <v>1238</v>
      </c>
      <c r="B214" s="93">
        <v>2</v>
      </c>
      <c r="C214" s="133">
        <v>0.007158790057240469</v>
      </c>
      <c r="D214" s="93" t="s">
        <v>896</v>
      </c>
      <c r="E214" s="93" t="b">
        <v>0</v>
      </c>
      <c r="F214" s="93" t="b">
        <v>0</v>
      </c>
      <c r="G214" s="93" t="b">
        <v>0</v>
      </c>
    </row>
    <row r="215" spans="1:7" ht="15">
      <c r="A215" s="93" t="s">
        <v>1239</v>
      </c>
      <c r="B215" s="93">
        <v>2</v>
      </c>
      <c r="C215" s="133">
        <v>0.007158790057240469</v>
      </c>
      <c r="D215" s="93" t="s">
        <v>896</v>
      </c>
      <c r="E215" s="93" t="b">
        <v>0</v>
      </c>
      <c r="F215" s="93" t="b">
        <v>0</v>
      </c>
      <c r="G215" s="93" t="b">
        <v>0</v>
      </c>
    </row>
    <row r="216" spans="1:7" ht="15">
      <c r="A216" s="93" t="s">
        <v>249</v>
      </c>
      <c r="B216" s="93">
        <v>2</v>
      </c>
      <c r="C216" s="133">
        <v>0.007158790057240469</v>
      </c>
      <c r="D216" s="93" t="s">
        <v>896</v>
      </c>
      <c r="E216" s="93" t="b">
        <v>0</v>
      </c>
      <c r="F216" s="93" t="b">
        <v>0</v>
      </c>
      <c r="G216" s="93" t="b">
        <v>0</v>
      </c>
    </row>
    <row r="217" spans="1:7" ht="15">
      <c r="A217" s="93" t="s">
        <v>987</v>
      </c>
      <c r="B217" s="93">
        <v>7</v>
      </c>
      <c r="C217" s="133">
        <v>0</v>
      </c>
      <c r="D217" s="93" t="s">
        <v>897</v>
      </c>
      <c r="E217" s="93" t="b">
        <v>0</v>
      </c>
      <c r="F217" s="93" t="b">
        <v>0</v>
      </c>
      <c r="G217" s="93" t="b">
        <v>0</v>
      </c>
    </row>
    <row r="218" spans="1:7" ht="15">
      <c r="A218" s="93" t="s">
        <v>1007</v>
      </c>
      <c r="B218" s="93">
        <v>3</v>
      </c>
      <c r="C218" s="133">
        <v>0.011829452596355268</v>
      </c>
      <c r="D218" s="93" t="s">
        <v>897</v>
      </c>
      <c r="E218" s="93" t="b">
        <v>1</v>
      </c>
      <c r="F218" s="93" t="b">
        <v>0</v>
      </c>
      <c r="G218" s="93" t="b">
        <v>0</v>
      </c>
    </row>
    <row r="219" spans="1:7" ht="15">
      <c r="A219" s="93" t="s">
        <v>1008</v>
      </c>
      <c r="B219" s="93">
        <v>3</v>
      </c>
      <c r="C219" s="133">
        <v>0.011829452596355268</v>
      </c>
      <c r="D219" s="93" t="s">
        <v>897</v>
      </c>
      <c r="E219" s="93" t="b">
        <v>0</v>
      </c>
      <c r="F219" s="93" t="b">
        <v>0</v>
      </c>
      <c r="G219" s="93" t="b">
        <v>0</v>
      </c>
    </row>
    <row r="220" spans="1:7" ht="15">
      <c r="A220" s="93" t="s">
        <v>956</v>
      </c>
      <c r="B220" s="93">
        <v>3</v>
      </c>
      <c r="C220" s="133">
        <v>0.007463553611503667</v>
      </c>
      <c r="D220" s="93" t="s">
        <v>897</v>
      </c>
      <c r="E220" s="93" t="b">
        <v>0</v>
      </c>
      <c r="F220" s="93" t="b">
        <v>0</v>
      </c>
      <c r="G220" s="93" t="b">
        <v>0</v>
      </c>
    </row>
    <row r="221" spans="1:7" ht="15">
      <c r="A221" s="93" t="s">
        <v>940</v>
      </c>
      <c r="B221" s="93">
        <v>3</v>
      </c>
      <c r="C221" s="133">
        <v>0.007463553611503667</v>
      </c>
      <c r="D221" s="93" t="s">
        <v>897</v>
      </c>
      <c r="E221" s="93" t="b">
        <v>0</v>
      </c>
      <c r="F221" s="93" t="b">
        <v>0</v>
      </c>
      <c r="G221" s="93" t="b">
        <v>0</v>
      </c>
    </row>
    <row r="222" spans="1:7" ht="15">
      <c r="A222" s="93" t="s">
        <v>1009</v>
      </c>
      <c r="B222" s="93">
        <v>2</v>
      </c>
      <c r="C222" s="133">
        <v>0.007886301730903511</v>
      </c>
      <c r="D222" s="93" t="s">
        <v>897</v>
      </c>
      <c r="E222" s="93" t="b">
        <v>0</v>
      </c>
      <c r="F222" s="93" t="b">
        <v>0</v>
      </c>
      <c r="G222" s="93" t="b">
        <v>0</v>
      </c>
    </row>
    <row r="223" spans="1:7" ht="15">
      <c r="A223" s="93" t="s">
        <v>1010</v>
      </c>
      <c r="B223" s="93">
        <v>2</v>
      </c>
      <c r="C223" s="133">
        <v>0.007886301730903511</v>
      </c>
      <c r="D223" s="93" t="s">
        <v>897</v>
      </c>
      <c r="E223" s="93" t="b">
        <v>0</v>
      </c>
      <c r="F223" s="93" t="b">
        <v>0</v>
      </c>
      <c r="G223" s="93" t="b">
        <v>0</v>
      </c>
    </row>
    <row r="224" spans="1:7" ht="15">
      <c r="A224" s="93" t="s">
        <v>1011</v>
      </c>
      <c r="B224" s="93">
        <v>2</v>
      </c>
      <c r="C224" s="133">
        <v>0.007886301730903511</v>
      </c>
      <c r="D224" s="93" t="s">
        <v>897</v>
      </c>
      <c r="E224" s="93" t="b">
        <v>0</v>
      </c>
      <c r="F224" s="93" t="b">
        <v>0</v>
      </c>
      <c r="G224" s="93" t="b">
        <v>0</v>
      </c>
    </row>
    <row r="225" spans="1:7" ht="15">
      <c r="A225" s="93" t="s">
        <v>1012</v>
      </c>
      <c r="B225" s="93">
        <v>2</v>
      </c>
      <c r="C225" s="133">
        <v>0.007886301730903511</v>
      </c>
      <c r="D225" s="93" t="s">
        <v>897</v>
      </c>
      <c r="E225" s="93" t="b">
        <v>0</v>
      </c>
      <c r="F225" s="93" t="b">
        <v>0</v>
      </c>
      <c r="G225" s="93" t="b">
        <v>0</v>
      </c>
    </row>
    <row r="226" spans="1:7" ht="15">
      <c r="A226" s="93" t="s">
        <v>1013</v>
      </c>
      <c r="B226" s="93">
        <v>2</v>
      </c>
      <c r="C226" s="133">
        <v>0.007886301730903511</v>
      </c>
      <c r="D226" s="93" t="s">
        <v>897</v>
      </c>
      <c r="E226" s="93" t="b">
        <v>0</v>
      </c>
      <c r="F226" s="93" t="b">
        <v>0</v>
      </c>
      <c r="G226" s="93" t="b">
        <v>0</v>
      </c>
    </row>
    <row r="227" spans="1:7" ht="15">
      <c r="A227" s="93" t="s">
        <v>1262</v>
      </c>
      <c r="B227" s="93">
        <v>2</v>
      </c>
      <c r="C227" s="133">
        <v>0.007886301730903511</v>
      </c>
      <c r="D227" s="93" t="s">
        <v>897</v>
      </c>
      <c r="E227" s="93" t="b">
        <v>0</v>
      </c>
      <c r="F227" s="93" t="b">
        <v>0</v>
      </c>
      <c r="G227" s="93" t="b">
        <v>0</v>
      </c>
    </row>
    <row r="228" spans="1:7" ht="15">
      <c r="A228" s="93" t="s">
        <v>1263</v>
      </c>
      <c r="B228" s="93">
        <v>2</v>
      </c>
      <c r="C228" s="133">
        <v>0.007886301730903511</v>
      </c>
      <c r="D228" s="93" t="s">
        <v>897</v>
      </c>
      <c r="E228" s="93" t="b">
        <v>0</v>
      </c>
      <c r="F228" s="93" t="b">
        <v>0</v>
      </c>
      <c r="G228" s="93" t="b">
        <v>0</v>
      </c>
    </row>
    <row r="229" spans="1:7" ht="15">
      <c r="A229" s="93" t="s">
        <v>1264</v>
      </c>
      <c r="B229" s="93">
        <v>2</v>
      </c>
      <c r="C229" s="133">
        <v>0.007886301730903511</v>
      </c>
      <c r="D229" s="93" t="s">
        <v>897</v>
      </c>
      <c r="E229" s="93" t="b">
        <v>0</v>
      </c>
      <c r="F229" s="93" t="b">
        <v>0</v>
      </c>
      <c r="G229" s="93" t="b">
        <v>0</v>
      </c>
    </row>
    <row r="230" spans="1:7" ht="15">
      <c r="A230" s="93" t="s">
        <v>1265</v>
      </c>
      <c r="B230" s="93">
        <v>2</v>
      </c>
      <c r="C230" s="133">
        <v>0.007886301730903511</v>
      </c>
      <c r="D230" s="93" t="s">
        <v>897</v>
      </c>
      <c r="E230" s="93" t="b">
        <v>0</v>
      </c>
      <c r="F230" s="93" t="b">
        <v>0</v>
      </c>
      <c r="G230" s="93" t="b">
        <v>0</v>
      </c>
    </row>
    <row r="231" spans="1:7" ht="15">
      <c r="A231" s="93" t="s">
        <v>1258</v>
      </c>
      <c r="B231" s="93">
        <v>2</v>
      </c>
      <c r="C231" s="133">
        <v>0.012862004138572622</v>
      </c>
      <c r="D231" s="93" t="s">
        <v>897</v>
      </c>
      <c r="E231" s="93" t="b">
        <v>0</v>
      </c>
      <c r="F231" s="93" t="b">
        <v>0</v>
      </c>
      <c r="G231" s="93" t="b">
        <v>0</v>
      </c>
    </row>
    <row r="232" spans="1:7" ht="15">
      <c r="A232" s="93" t="s">
        <v>1020</v>
      </c>
      <c r="B232" s="93">
        <v>2</v>
      </c>
      <c r="C232" s="133">
        <v>0.007886301730903511</v>
      </c>
      <c r="D232" s="93" t="s">
        <v>897</v>
      </c>
      <c r="E232" s="93" t="b">
        <v>0</v>
      </c>
      <c r="F232" s="93" t="b">
        <v>0</v>
      </c>
      <c r="G232" s="93" t="b">
        <v>0</v>
      </c>
    </row>
    <row r="233" spans="1:7" ht="15">
      <c r="A233" s="93" t="s">
        <v>972</v>
      </c>
      <c r="B233" s="93">
        <v>2</v>
      </c>
      <c r="C233" s="133">
        <v>0.012862004138572622</v>
      </c>
      <c r="D233" s="93" t="s">
        <v>897</v>
      </c>
      <c r="E233" s="93" t="b">
        <v>0</v>
      </c>
      <c r="F233" s="93" t="b">
        <v>0</v>
      </c>
      <c r="G233" s="93" t="b">
        <v>0</v>
      </c>
    </row>
    <row r="234" spans="1:7" ht="15">
      <c r="A234" s="93" t="s">
        <v>1217</v>
      </c>
      <c r="B234" s="93">
        <v>2</v>
      </c>
      <c r="C234" s="133">
        <v>0.012862004138572622</v>
      </c>
      <c r="D234" s="93" t="s">
        <v>897</v>
      </c>
      <c r="E234" s="93" t="b">
        <v>0</v>
      </c>
      <c r="F234" s="93" t="b">
        <v>0</v>
      </c>
      <c r="G234" s="93" t="b">
        <v>0</v>
      </c>
    </row>
    <row r="235" spans="1:7" ht="15">
      <c r="A235" s="93" t="s">
        <v>1230</v>
      </c>
      <c r="B235" s="93">
        <v>2</v>
      </c>
      <c r="C235" s="133">
        <v>0.012862004138572622</v>
      </c>
      <c r="D235" s="93" t="s">
        <v>897</v>
      </c>
      <c r="E235" s="93" t="b">
        <v>0</v>
      </c>
      <c r="F235" s="93" t="b">
        <v>0</v>
      </c>
      <c r="G235" s="93" t="b">
        <v>0</v>
      </c>
    </row>
    <row r="236" spans="1:7" ht="15">
      <c r="A236" s="93" t="s">
        <v>1231</v>
      </c>
      <c r="B236" s="93">
        <v>2</v>
      </c>
      <c r="C236" s="133">
        <v>0.007886301730903511</v>
      </c>
      <c r="D236" s="93" t="s">
        <v>897</v>
      </c>
      <c r="E236" s="93" t="b">
        <v>0</v>
      </c>
      <c r="F236" s="93" t="b">
        <v>0</v>
      </c>
      <c r="G236" s="93" t="b">
        <v>0</v>
      </c>
    </row>
    <row r="237" spans="1:7" ht="15">
      <c r="A237" s="93" t="s">
        <v>1015</v>
      </c>
      <c r="B237" s="93">
        <v>3</v>
      </c>
      <c r="C237" s="133">
        <v>0</v>
      </c>
      <c r="D237" s="93" t="s">
        <v>898</v>
      </c>
      <c r="E237" s="93" t="b">
        <v>0</v>
      </c>
      <c r="F237" s="93" t="b">
        <v>0</v>
      </c>
      <c r="G237" s="93" t="b">
        <v>0</v>
      </c>
    </row>
    <row r="238" spans="1:7" ht="15">
      <c r="A238" s="93" t="s">
        <v>1016</v>
      </c>
      <c r="B238" s="93">
        <v>3</v>
      </c>
      <c r="C238" s="133">
        <v>0</v>
      </c>
      <c r="D238" s="93" t="s">
        <v>898</v>
      </c>
      <c r="E238" s="93" t="b">
        <v>0</v>
      </c>
      <c r="F238" s="93" t="b">
        <v>0</v>
      </c>
      <c r="G238" s="93" t="b">
        <v>0</v>
      </c>
    </row>
    <row r="239" spans="1:7" ht="15">
      <c r="A239" s="93" t="s">
        <v>1017</v>
      </c>
      <c r="B239" s="93">
        <v>3</v>
      </c>
      <c r="C239" s="133">
        <v>0</v>
      </c>
      <c r="D239" s="93" t="s">
        <v>898</v>
      </c>
      <c r="E239" s="93" t="b">
        <v>0</v>
      </c>
      <c r="F239" s="93" t="b">
        <v>0</v>
      </c>
      <c r="G239" s="93" t="b">
        <v>0</v>
      </c>
    </row>
    <row r="240" spans="1:7" ht="15">
      <c r="A240" s="93" t="s">
        <v>987</v>
      </c>
      <c r="B240" s="93">
        <v>3</v>
      </c>
      <c r="C240" s="133">
        <v>0</v>
      </c>
      <c r="D240" s="93" t="s">
        <v>898</v>
      </c>
      <c r="E240" s="93" t="b">
        <v>0</v>
      </c>
      <c r="F240" s="93" t="b">
        <v>0</v>
      </c>
      <c r="G240" s="93" t="b">
        <v>0</v>
      </c>
    </row>
    <row r="241" spans="1:7" ht="15">
      <c r="A241" s="93" t="s">
        <v>1018</v>
      </c>
      <c r="B241" s="93">
        <v>2</v>
      </c>
      <c r="C241" s="133">
        <v>0.005418192586328654</v>
      </c>
      <c r="D241" s="93" t="s">
        <v>898</v>
      </c>
      <c r="E241" s="93" t="b">
        <v>0</v>
      </c>
      <c r="F241" s="93" t="b">
        <v>0</v>
      </c>
      <c r="G241" s="93" t="b">
        <v>0</v>
      </c>
    </row>
    <row r="242" spans="1:7" ht="15">
      <c r="A242" s="93" t="s">
        <v>1019</v>
      </c>
      <c r="B242" s="93">
        <v>2</v>
      </c>
      <c r="C242" s="133">
        <v>0.005418192586328654</v>
      </c>
      <c r="D242" s="93" t="s">
        <v>898</v>
      </c>
      <c r="E242" s="93" t="b">
        <v>0</v>
      </c>
      <c r="F242" s="93" t="b">
        <v>0</v>
      </c>
      <c r="G242" s="93" t="b">
        <v>0</v>
      </c>
    </row>
    <row r="243" spans="1:7" ht="15">
      <c r="A243" s="93" t="s">
        <v>1020</v>
      </c>
      <c r="B243" s="93">
        <v>2</v>
      </c>
      <c r="C243" s="133">
        <v>0.005418192586328654</v>
      </c>
      <c r="D243" s="93" t="s">
        <v>898</v>
      </c>
      <c r="E243" s="93" t="b">
        <v>0</v>
      </c>
      <c r="F243" s="93" t="b">
        <v>0</v>
      </c>
      <c r="G243" s="93" t="b">
        <v>0</v>
      </c>
    </row>
    <row r="244" spans="1:7" ht="15">
      <c r="A244" s="93" t="s">
        <v>1021</v>
      </c>
      <c r="B244" s="93">
        <v>2</v>
      </c>
      <c r="C244" s="133">
        <v>0.005418192586328654</v>
      </c>
      <c r="D244" s="93" t="s">
        <v>898</v>
      </c>
      <c r="E244" s="93" t="b">
        <v>0</v>
      </c>
      <c r="F244" s="93" t="b">
        <v>0</v>
      </c>
      <c r="G244" s="93" t="b">
        <v>0</v>
      </c>
    </row>
    <row r="245" spans="1:7" ht="15">
      <c r="A245" s="93" t="s">
        <v>1022</v>
      </c>
      <c r="B245" s="93">
        <v>2</v>
      </c>
      <c r="C245" s="133">
        <v>0.005418192586328654</v>
      </c>
      <c r="D245" s="93" t="s">
        <v>898</v>
      </c>
      <c r="E245" s="93" t="b">
        <v>0</v>
      </c>
      <c r="F245" s="93" t="b">
        <v>0</v>
      </c>
      <c r="G245" s="93" t="b">
        <v>0</v>
      </c>
    </row>
    <row r="246" spans="1:7" ht="15">
      <c r="A246" s="93" t="s">
        <v>1023</v>
      </c>
      <c r="B246" s="93">
        <v>2</v>
      </c>
      <c r="C246" s="133">
        <v>0.005418192586328654</v>
      </c>
      <c r="D246" s="93" t="s">
        <v>898</v>
      </c>
      <c r="E246" s="93" t="b">
        <v>0</v>
      </c>
      <c r="F246" s="93" t="b">
        <v>0</v>
      </c>
      <c r="G246" s="93" t="b">
        <v>0</v>
      </c>
    </row>
    <row r="247" spans="1:7" ht="15">
      <c r="A247" s="93" t="s">
        <v>1228</v>
      </c>
      <c r="B247" s="93">
        <v>2</v>
      </c>
      <c r="C247" s="133">
        <v>0.005418192586328654</v>
      </c>
      <c r="D247" s="93" t="s">
        <v>898</v>
      </c>
      <c r="E247" s="93" t="b">
        <v>0</v>
      </c>
      <c r="F247" s="93" t="b">
        <v>0</v>
      </c>
      <c r="G247" s="93" t="b">
        <v>0</v>
      </c>
    </row>
    <row r="248" spans="1:7" ht="15">
      <c r="A248" s="93" t="s">
        <v>262</v>
      </c>
      <c r="B248" s="93">
        <v>2</v>
      </c>
      <c r="C248" s="133">
        <v>0.005418192586328654</v>
      </c>
      <c r="D248" s="93" t="s">
        <v>898</v>
      </c>
      <c r="E248" s="93" t="b">
        <v>0</v>
      </c>
      <c r="F248" s="93" t="b">
        <v>0</v>
      </c>
      <c r="G248" s="93" t="b">
        <v>0</v>
      </c>
    </row>
    <row r="249" spans="1:7" ht="15">
      <c r="A249" s="93" t="s">
        <v>1229</v>
      </c>
      <c r="B249" s="93">
        <v>2</v>
      </c>
      <c r="C249" s="133">
        <v>0.005418192586328654</v>
      </c>
      <c r="D249" s="93" t="s">
        <v>898</v>
      </c>
      <c r="E249" s="93" t="b">
        <v>0</v>
      </c>
      <c r="F249" s="93" t="b">
        <v>0</v>
      </c>
      <c r="G249" s="93" t="b">
        <v>0</v>
      </c>
    </row>
    <row r="250" spans="1:7" ht="15">
      <c r="A250" s="93" t="s">
        <v>1234</v>
      </c>
      <c r="B250" s="93">
        <v>2</v>
      </c>
      <c r="C250" s="133">
        <v>0.005418192586328654</v>
      </c>
      <c r="D250" s="93" t="s">
        <v>898</v>
      </c>
      <c r="E250" s="93" t="b">
        <v>0</v>
      </c>
      <c r="F250" s="93" t="b">
        <v>0</v>
      </c>
      <c r="G250" s="93" t="b">
        <v>0</v>
      </c>
    </row>
    <row r="251" spans="1:7" ht="15">
      <c r="A251" s="93" t="s">
        <v>256</v>
      </c>
      <c r="B251" s="93">
        <v>2</v>
      </c>
      <c r="C251" s="133">
        <v>0.005418192586328654</v>
      </c>
      <c r="D251" s="93" t="s">
        <v>898</v>
      </c>
      <c r="E251" s="93" t="b">
        <v>0</v>
      </c>
      <c r="F251" s="93" t="b">
        <v>0</v>
      </c>
      <c r="G251" s="93" t="b">
        <v>0</v>
      </c>
    </row>
    <row r="252" spans="1:7" ht="15">
      <c r="A252" s="93" t="s">
        <v>1232</v>
      </c>
      <c r="B252" s="93">
        <v>2</v>
      </c>
      <c r="C252" s="133">
        <v>0.005418192586328654</v>
      </c>
      <c r="D252" s="93" t="s">
        <v>898</v>
      </c>
      <c r="E252" s="93" t="b">
        <v>0</v>
      </c>
      <c r="F252" s="93" t="b">
        <v>0</v>
      </c>
      <c r="G252" s="93" t="b">
        <v>0</v>
      </c>
    </row>
    <row r="253" spans="1:7" ht="15">
      <c r="A253" s="93" t="s">
        <v>1235</v>
      </c>
      <c r="B253" s="93">
        <v>2</v>
      </c>
      <c r="C253" s="133">
        <v>0.005418192586328654</v>
      </c>
      <c r="D253" s="93" t="s">
        <v>898</v>
      </c>
      <c r="E253" s="93" t="b">
        <v>0</v>
      </c>
      <c r="F253" s="93" t="b">
        <v>0</v>
      </c>
      <c r="G253" s="93" t="b">
        <v>0</v>
      </c>
    </row>
    <row r="254" spans="1:7" ht="15">
      <c r="A254" s="93" t="s">
        <v>1236</v>
      </c>
      <c r="B254" s="93">
        <v>2</v>
      </c>
      <c r="C254" s="133">
        <v>0.005418192586328654</v>
      </c>
      <c r="D254" s="93" t="s">
        <v>898</v>
      </c>
      <c r="E254" s="93" t="b">
        <v>0</v>
      </c>
      <c r="F254" s="93" t="b">
        <v>0</v>
      </c>
      <c r="G254" s="93" t="b">
        <v>0</v>
      </c>
    </row>
    <row r="255" spans="1:7" ht="15">
      <c r="A255" s="93" t="s">
        <v>998</v>
      </c>
      <c r="B255" s="93">
        <v>2</v>
      </c>
      <c r="C255" s="133">
        <v>0.01468065399137423</v>
      </c>
      <c r="D255" s="93" t="s">
        <v>898</v>
      </c>
      <c r="E255" s="93" t="b">
        <v>0</v>
      </c>
      <c r="F255" s="93" t="b">
        <v>0</v>
      </c>
      <c r="G255" s="93" t="b">
        <v>0</v>
      </c>
    </row>
    <row r="256" spans="1:7" ht="15">
      <c r="A256" s="93" t="s">
        <v>1025</v>
      </c>
      <c r="B256" s="93">
        <v>2</v>
      </c>
      <c r="C256" s="133">
        <v>0</v>
      </c>
      <c r="D256" s="93" t="s">
        <v>899</v>
      </c>
      <c r="E256" s="93" t="b">
        <v>0</v>
      </c>
      <c r="F256" s="93" t="b">
        <v>0</v>
      </c>
      <c r="G256" s="93" t="b">
        <v>0</v>
      </c>
    </row>
    <row r="257" spans="1:7" ht="15">
      <c r="A257" s="93" t="s">
        <v>954</v>
      </c>
      <c r="B257" s="93">
        <v>2</v>
      </c>
      <c r="C257" s="133">
        <v>0</v>
      </c>
      <c r="D257" s="93" t="s">
        <v>899</v>
      </c>
      <c r="E257" s="93" t="b">
        <v>0</v>
      </c>
      <c r="F257" s="93" t="b">
        <v>1</v>
      </c>
      <c r="G257" s="93" t="b">
        <v>0</v>
      </c>
    </row>
    <row r="258" spans="1:7" ht="15">
      <c r="A258" s="93" t="s">
        <v>956</v>
      </c>
      <c r="B258" s="93">
        <v>2</v>
      </c>
      <c r="C258" s="133">
        <v>0</v>
      </c>
      <c r="D258" s="93" t="s">
        <v>899</v>
      </c>
      <c r="E258" s="93" t="b">
        <v>0</v>
      </c>
      <c r="F258" s="93" t="b">
        <v>0</v>
      </c>
      <c r="G258" s="93" t="b">
        <v>0</v>
      </c>
    </row>
    <row r="259" spans="1:7" ht="15">
      <c r="A259" s="93" t="s">
        <v>1026</v>
      </c>
      <c r="B259" s="93">
        <v>2</v>
      </c>
      <c r="C259" s="133">
        <v>0</v>
      </c>
      <c r="D259" s="93" t="s">
        <v>899</v>
      </c>
      <c r="E259" s="93" t="b">
        <v>0</v>
      </c>
      <c r="F259" s="93" t="b">
        <v>0</v>
      </c>
      <c r="G259" s="93" t="b">
        <v>0</v>
      </c>
    </row>
    <row r="260" spans="1:7" ht="15">
      <c r="A260" s="93" t="s">
        <v>1027</v>
      </c>
      <c r="B260" s="93">
        <v>2</v>
      </c>
      <c r="C260" s="133">
        <v>0</v>
      </c>
      <c r="D260" s="93" t="s">
        <v>899</v>
      </c>
      <c r="E260" s="93" t="b">
        <v>0</v>
      </c>
      <c r="F260" s="93" t="b">
        <v>0</v>
      </c>
      <c r="G260" s="93" t="b">
        <v>0</v>
      </c>
    </row>
    <row r="261" spans="1:7" ht="15">
      <c r="A261" s="93" t="s">
        <v>1028</v>
      </c>
      <c r="B261" s="93">
        <v>2</v>
      </c>
      <c r="C261" s="133">
        <v>0</v>
      </c>
      <c r="D261" s="93" t="s">
        <v>899</v>
      </c>
      <c r="E261" s="93" t="b">
        <v>0</v>
      </c>
      <c r="F261" s="93" t="b">
        <v>0</v>
      </c>
      <c r="G261" s="93" t="b">
        <v>0</v>
      </c>
    </row>
    <row r="262" spans="1:7" ht="15">
      <c r="A262" s="93" t="s">
        <v>1029</v>
      </c>
      <c r="B262" s="93">
        <v>2</v>
      </c>
      <c r="C262" s="133">
        <v>0</v>
      </c>
      <c r="D262" s="93" t="s">
        <v>899</v>
      </c>
      <c r="E262" s="93" t="b">
        <v>0</v>
      </c>
      <c r="F262" s="93" t="b">
        <v>0</v>
      </c>
      <c r="G262" s="93" t="b">
        <v>0</v>
      </c>
    </row>
    <row r="263" spans="1:7" ht="15">
      <c r="A263" s="93" t="s">
        <v>1030</v>
      </c>
      <c r="B263" s="93">
        <v>2</v>
      </c>
      <c r="C263" s="133">
        <v>0</v>
      </c>
      <c r="D263" s="93" t="s">
        <v>899</v>
      </c>
      <c r="E263" s="93" t="b">
        <v>0</v>
      </c>
      <c r="F263" s="93" t="b">
        <v>0</v>
      </c>
      <c r="G263" s="93" t="b">
        <v>0</v>
      </c>
    </row>
    <row r="264" spans="1:7" ht="15">
      <c r="A264" s="93" t="s">
        <v>1031</v>
      </c>
      <c r="B264" s="93">
        <v>2</v>
      </c>
      <c r="C264" s="133">
        <v>0</v>
      </c>
      <c r="D264" s="93" t="s">
        <v>899</v>
      </c>
      <c r="E264" s="93" t="b">
        <v>0</v>
      </c>
      <c r="F264" s="93" t="b">
        <v>0</v>
      </c>
      <c r="G264" s="93" t="b">
        <v>0</v>
      </c>
    </row>
    <row r="265" spans="1:7" ht="15">
      <c r="A265" s="93" t="s">
        <v>1032</v>
      </c>
      <c r="B265" s="93">
        <v>2</v>
      </c>
      <c r="C265" s="133">
        <v>0</v>
      </c>
      <c r="D265" s="93" t="s">
        <v>899</v>
      </c>
      <c r="E265" s="93" t="b">
        <v>0</v>
      </c>
      <c r="F265" s="93" t="b">
        <v>0</v>
      </c>
      <c r="G265" s="93" t="b">
        <v>0</v>
      </c>
    </row>
    <row r="266" spans="1:7" ht="15">
      <c r="A266" s="93" t="s">
        <v>1228</v>
      </c>
      <c r="B266" s="93">
        <v>2</v>
      </c>
      <c r="C266" s="133">
        <v>0</v>
      </c>
      <c r="D266" s="93" t="s">
        <v>899</v>
      </c>
      <c r="E266" s="93" t="b">
        <v>0</v>
      </c>
      <c r="F266" s="93" t="b">
        <v>0</v>
      </c>
      <c r="G266" s="93" t="b">
        <v>0</v>
      </c>
    </row>
    <row r="267" spans="1:7" ht="15">
      <c r="A267" s="93" t="s">
        <v>1233</v>
      </c>
      <c r="B267" s="93">
        <v>2</v>
      </c>
      <c r="C267" s="133">
        <v>0</v>
      </c>
      <c r="D267" s="93" t="s">
        <v>899</v>
      </c>
      <c r="E267" s="93" t="b">
        <v>0</v>
      </c>
      <c r="F267" s="93" t="b">
        <v>0</v>
      </c>
      <c r="G267" s="93" t="b">
        <v>0</v>
      </c>
    </row>
    <row r="268" spans="1:7" ht="15">
      <c r="A268" s="93" t="s">
        <v>987</v>
      </c>
      <c r="B268" s="93">
        <v>2</v>
      </c>
      <c r="C268" s="133">
        <v>0</v>
      </c>
      <c r="D268" s="93" t="s">
        <v>899</v>
      </c>
      <c r="E268" s="93" t="b">
        <v>0</v>
      </c>
      <c r="F268" s="93" t="b">
        <v>0</v>
      </c>
      <c r="G268" s="93" t="b">
        <v>0</v>
      </c>
    </row>
    <row r="269" spans="1:7" ht="15">
      <c r="A269" s="93" t="s">
        <v>1259</v>
      </c>
      <c r="B269" s="93">
        <v>2</v>
      </c>
      <c r="C269" s="133">
        <v>0</v>
      </c>
      <c r="D269" s="93" t="s">
        <v>899</v>
      </c>
      <c r="E269" s="93" t="b">
        <v>0</v>
      </c>
      <c r="F269" s="93" t="b">
        <v>0</v>
      </c>
      <c r="G269" s="93" t="b">
        <v>0</v>
      </c>
    </row>
    <row r="270" spans="1:7" ht="15">
      <c r="A270" s="93" t="s">
        <v>1260</v>
      </c>
      <c r="B270" s="93">
        <v>2</v>
      </c>
      <c r="C270" s="133">
        <v>0</v>
      </c>
      <c r="D270" s="93" t="s">
        <v>899</v>
      </c>
      <c r="E270" s="93" t="b">
        <v>0</v>
      </c>
      <c r="F270" s="93" t="b">
        <v>0</v>
      </c>
      <c r="G270" s="93" t="b">
        <v>0</v>
      </c>
    </row>
    <row r="271" spans="1:7" ht="15">
      <c r="A271" s="93" t="s">
        <v>1261</v>
      </c>
      <c r="B271" s="93">
        <v>2</v>
      </c>
      <c r="C271" s="133">
        <v>0</v>
      </c>
      <c r="D271" s="93" t="s">
        <v>899</v>
      </c>
      <c r="E271" s="93" t="b">
        <v>0</v>
      </c>
      <c r="F271" s="93" t="b">
        <v>0</v>
      </c>
      <c r="G271" s="93" t="b">
        <v>0</v>
      </c>
    </row>
    <row r="272" spans="1:7" ht="15">
      <c r="A272" s="93" t="s">
        <v>1229</v>
      </c>
      <c r="B272" s="93">
        <v>2</v>
      </c>
      <c r="C272" s="133">
        <v>0</v>
      </c>
      <c r="D272" s="93" t="s">
        <v>899</v>
      </c>
      <c r="E272" s="93" t="b">
        <v>0</v>
      </c>
      <c r="F272" s="93" t="b">
        <v>0</v>
      </c>
      <c r="G272" s="93" t="b">
        <v>0</v>
      </c>
    </row>
    <row r="273" spans="1:7" ht="15">
      <c r="A273" s="93" t="s">
        <v>259</v>
      </c>
      <c r="B273" s="93">
        <v>2</v>
      </c>
      <c r="C273" s="133">
        <v>0</v>
      </c>
      <c r="D273" s="93" t="s">
        <v>899</v>
      </c>
      <c r="E273" s="93" t="b">
        <v>0</v>
      </c>
      <c r="F273" s="93" t="b">
        <v>0</v>
      </c>
      <c r="G273" s="93" t="b">
        <v>0</v>
      </c>
    </row>
    <row r="274" spans="1:7" ht="15">
      <c r="A274" s="93" t="s">
        <v>939</v>
      </c>
      <c r="B274" s="93">
        <v>2</v>
      </c>
      <c r="C274" s="133">
        <v>0</v>
      </c>
      <c r="D274" s="93" t="s">
        <v>900</v>
      </c>
      <c r="E274" s="93" t="b">
        <v>0</v>
      </c>
      <c r="F274" s="93" t="b">
        <v>0</v>
      </c>
      <c r="G27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