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<sst xmlns="http://schemas.openxmlformats.org/spreadsheetml/2006/main" count="7754" uniqueCount="1077">
  <si>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</si>
  <si>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</si>
  <si>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</si>
  <si>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</si>
  <si>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</si>
  <si>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</si>
  <si>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</si>
  <si>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</si>
  <si>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</si>
  <si>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</si>
  <si>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</si>
  <si>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</si>
  <si>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</si>
  <si>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</si>
  <si>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</si>
  <si>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</si>
  <si>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</si>
  <si>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</si>
  <si>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</si>
  <si>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</si>
  <si>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</si>
  <si>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</si>
  <si>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</si>
  <si>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</si>
  <si>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</si>
  <si>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</si>
  <si>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</si>
  <si>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</si>
  <si>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</si>
  <si>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</si>
  <si>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</si>
  <si>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</si>
  <si>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</si>
  <si>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</si>
  <si>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</si>
  <si>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</si>
  <si>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</si>
  <si>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</si>
  <si>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</si>
  <si>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</si>
  <si>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</si>
  <si>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</si>
  <si>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</si>
  <si>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</si>
  <si>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</si>
  <si>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</si>
  <si>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</si>
  <si>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</si>
  <si>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</si>
  <si>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</si>
  <si>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</si>
  <si>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</si>
  <si>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</si>
  <si>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</si>
  <si>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</si>
  <si>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</si>
  <si>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</si>
  <si>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</si>
  <si>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</si>
  <si>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</si>
  <si>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</si>
  <si>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</si>
  <si>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</si>
  <si>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</si>
  <si>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</si>
  <si>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</si>
  <si>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</si>
  <si>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</si>
  <si>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</si>
  <si>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</si>
  <si>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</si>
  <si>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</si>
  <si>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</si>
  <si>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</si>
  <si>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</si>
  <si>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</si>
  <si>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</si>
  <si>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</si>
  <si>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</si>
  <si>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</si>
  <si>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</si>
  <si>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</si>
  <si>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</si>
  <si>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</si>
  <si>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</si>
  <si>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</si>
  <si>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</si>
  <si>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</si>
  <si>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</si>
  <si>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</si>
  <si>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</si>
  <si>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</si>
  <si>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</si>
  <si>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</si>
  <si>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</si>
  <si>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</si>
  <si>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</si>
  <si>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</si>
  <si>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</si>
  <si>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</si>
  <si>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</si>
  <si>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</si>
  <si>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</si>
  <si>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</si>
  <si>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</si>
  <si>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</si>
  <si>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</si>
  <si>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</si>
  <si>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</si>
  <si>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</si>
  <si>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</si>
  <si>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</si>
  <si>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</si>
  <si>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</si>
  <si>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</si>
  <si>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</si>
  <si>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</si>
  <si>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</si>
  <si>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</si>
  <si>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</si>
  <si>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</si>
  <si>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</si>
  <si>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</si>
  <si>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</si>
  <si>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</si>
  <si>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</si>
  <si>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</si>
  <si>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</si>
  <si>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</si>
  <si>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</si>
  <si>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</si>
  <si>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</si>
  <si>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</si>
  <si>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</si>
  <si>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</si>
  <si>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</si>
  <si>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</si>
  <si>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</si>
  <si>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</si>
  <si>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</si>
  <si>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</si>
  <si>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</si>
  <si>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</si>
  <si>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</si>
  <si>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</si>
  <si>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</si>
  <si>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</si>
  <si>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</si>
  <si>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</si>
  <si>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</si>
  <si>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</si>
  <si>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</si>
  <si>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</si>
  <si>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</si>
  <si>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</si>
  <si>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</si>
  <si>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</si>
  <si>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</si>
  <si>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</si>
  <si>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</si>
  <si>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</si>
  <si>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</si>
  <si>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</si>
  <si>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</si>
  <si>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</si>
  <si>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</si>
  <si>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</si>
  <si>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</si>
  <si>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</si>
  <si>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</si>
  <si>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</si>
  <si>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</si>
  <si>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</si>
  <si>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</si>
  <si>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</si>
  <si>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</si>
  <si>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</si>
  <si>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</si>
  <si>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</si>
  <si>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</si>
  <si>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</si>
  <si>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</si>
  <si>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</si>
  <si>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</si>
  <si>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</si>
  <si>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</si>
  <si>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</si>
  <si>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</si>
  <si>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</si>
  <si>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</si>
  <si>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</si>
  <si>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</si>
  <si>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</si>
  <si>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</si>
  <si>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</si>
  <si>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</si>
  <si>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</si>
  <si>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</si>
  <si>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</si>
  <si>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</si>
  <si>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</si>
  <si>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</si>
  <si>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</si>
  <si>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</si>
  <si>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</si>
  <si>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</si>
  <si>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</si>
  <si>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</si>
  <si>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</si>
  <si>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</si>
  <si>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</si>
  <si>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</si>
  <si>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</si>
  <si>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</si>
  <si>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vicalvarofamily</t>
  </si>
  <si>
    <t>blogtopseo</t>
  </si>
  <si>
    <t>mjoehlerich</t>
  </si>
  <si>
    <t>fmfrancoise</t>
  </si>
  <si>
    <t>hashtagteam_</t>
  </si>
  <si>
    <t>impulsaeventos</t>
  </si>
  <si>
    <t>leikoleo</t>
  </si>
  <si>
    <t>rosanarosas17</t>
  </si>
  <si>
    <t>activithink</t>
  </si>
  <si>
    <t>metoscm</t>
  </si>
  <si>
    <t>seohashtag</t>
  </si>
  <si>
    <t>mbruge</t>
  </si>
  <si>
    <t>vivianfrancos</t>
  </si>
  <si>
    <t>nodexl</t>
  </si>
  <si>
    <t>smr_foundation</t>
  </si>
  <si>
    <t>agence_socialty</t>
  </si>
  <si>
    <t>marc_smith</t>
  </si>
  <si>
    <t>connectedaction</t>
  </si>
  <si>
    <t>digitalspacelab</t>
  </si>
  <si>
    <t>was3210</t>
  </si>
  <si>
    <t>nodexl_mktng</t>
  </si>
  <si>
    <t>feriaempleofeed</t>
  </si>
  <si>
    <t>elcheemprende_</t>
  </si>
  <si>
    <t>webcongress</t>
  </si>
  <si>
    <t>mas_conf</t>
  </si>
  <si>
    <t>sheffhallamuni</t>
  </si>
  <si>
    <t>Retweet</t>
  </si>
  <si>
    <t>Mentions</t>
  </si>
  <si>
    <t>#NODEXL events #MarketingDigital @smr_foundation @marc_smith @ConnectedAction @nodexl @NodeXL_Mktng 
_xD83D__xDD1D_  #TODAY  _xD83D__xDD1D_ 
✅ #SMDHumanities UK 5 Nov @was3210  _xD83D__xDD34_ #LIVE #OnLine #Streaming
✅ #MASConf Berlin Nov 18-19 @DigitalSpaceLab
✅ #DigitalResponsable Paris 13 nov @mbruge https://t.co/N9ejg5dbxu</t>
  </si>
  <si>
    <t>#DigitalResponsable   #Paris  13 nov
#SavetheDate  Awesome social media event taking place
@Agence_Socialty   @mbruge  in #Paris.   Learn about  #NodeXL withMarc Smith   #SocialNetworkAnalysis  #SocialMedia
https://t.co/qNWhSWxHXi</t>
  </si>
  <si>
    <t>#DigitalResponsable   #Paris  13 nov 
#SavetheDate  Awesome social media event taking place
@Agence_Socialty   @mbruge  in #Paris.   Learn about  #NodeXL withMarc Smith   #SocialNetworkAnalysis  #SocialMedia
https://t.co/MxrAdUw8it</t>
  </si>
  <si>
    <t>Nous organisons un événement le 13 Novembre sur le thème  #socialnetworkanalysis et  #digitalresponsable à #Paris. , @marc_smith animera un workshop  de 2h  pour apprendre à cartographier les réseaux sociaux avec @nodexl 
Lien d'inscription : https://t.co/8kaRZ4slxV https://t.co/VPDGMeWO5O</t>
  </si>
  <si>
    <t>#DigitalResponsable   #Paris  13 nov #SavetheDate  
Awesome #socialmedia event taking place
@Agence_Socialty   @mbruge  in #Paris.   Learn about  #NodeXL withMarc Smith   #SocialNetworkAnalysis  #SocialMedia
https://t.co/hZverGjyJS</t>
  </si>
  <si>
    <t>#FelizSemana Grandes #eventos de #Marketing #empleo #SEOHashtag
✅ 12-13 Nov #WebCongress @webcongress 
✅ 13 Nov #DigitalResponsable @mbruge @marc_smith
#NodeXL
✅ 14 Nov #ElxEmplea #ForoElxEmplea @Elcheemprende_
✅ 14-15 nov #FEED2019 @feriaempleoFEED
https://t.co/UCEa6ixFso</t>
  </si>
  <si>
    <t>#DigitalResponsable   #Paris  13 nov
#SavetheDate  Awesome social media event taking place
@Agence_Socialty   @mbruge  in #Paris.   Learn about  #NodeXL withMarc Smith   #SocialNetworkAnalysis  #SocialMedia
https://t.co/0LeUtNVUAu</t>
  </si>
  <si>
    <t>#DigitalResponsable   #Paris  13 nov #SavetheDate  
Awesome #socialmedia event taking place
@Agence_Socialty   @mbruge  in #Paris.   Learn about  #NodeXL withMarc Smith   #SocialNetworkAnalysis  #SocialMedia
https://t.co/Z812K053D8</t>
  </si>
  <si>
    <t>#DigitalResponsable   #Paris  13 nov
#SavetheDate  Awesome social media event taking place
@Agence_Socialty   @mbruge  in #Paris.   Learn about  #NodeXL withMarc Smith   #SocialNetworkAnalysis  #SocialMedia
https://t.co/jX5AWFydxl</t>
  </si>
  <si>
    <t>#NODEXL events #MarketingDigital @nodexl @marc_smith @smr_foundation 
✅ #DigitalResponsable Paris 13 nov  @mbruge
➡️ https://t.co/I49VV10C4x
✅ #MASConf Berlin Nov 18-19 @DigitalSpaceLab @MAS_Conf https://t.co/iOuPdgMY8e</t>
  </si>
  <si>
    <t>#NODEXL events #MarketingDigital @nodexl 
✅ #SMDHumanities UK 5 Nov @was3210 @sheffhallamuni _xD83D__xDD34_ #LIVE #OnLine #Streaming
✅ #MASConf Berlin Nov 18-19 @DigitalSpaceLab @MAS_Conf
✅ #DigitalResponsable Paris 13 nov @mbruge
➡https://t.co/Jy5dVYdEgv @marc_smith @smr_foundation https://t.co/YwKbt1Uf1R</t>
  </si>
  <si>
    <t>#NODEXL events #MarketingDigital @nodexl @marc_smith @smr_foundation 
✅ #DigitalResponsable Paris 13 nov  @mbruge
➡️ https://t.co/I49VV10C4x
✅ #MASConf Berlin Nov 18-19 @DigitalSpaceLab @MAS_Conf https://t.co/6ieUgfKF9G</t>
  </si>
  <si>
    <t>#DigitalResponsable   #Paris  13 nov
#SavetheDate  Awesome social media event taking place
@Agence_Socialty   @mbruge  in #Paris.   Learn about  #NodeXL withMarc Smith   #SocialNetworkAnalysis  #SocialMedia
https://t.co/A38LoyGz8x</t>
  </si>
  <si>
    <t>#DigitalResponsable   #Paris  13 nov
#SavetheDate  Awesome social media event taking place
@Agence_Socialty   @mbruge  in #Paris.   Learn about  #NodeXL withMarc Smith   #SocialNetworkAnalysis  #SocialMedia
https://t.co/GXJLgXkKDe</t>
  </si>
  <si>
    <t>#DigitalResponsable   #Paris  13 nov #SavetheDate  
Awesome #socialmedia event taking place
@Agence_Socialty   @mbruge  in #Paris.   Learn about  #NodeXL withMarc Smith   #SocialNetworkAnalysis  #SocialMedia
https://t.co/YVOlVK8xGk</t>
  </si>
  <si>
    <t>#DigitalResponsable   #Paris  @marc_smith  @mbruge 
#SavetheDate  Awesome social media event taking place Socialty  in #Paris  Learn about  #NodeXL   #SocialMedia  #SocialNetworkAnalysis https://t.co/t7Nioe0seu</t>
  </si>
  <si>
    <t>#DigitalResponsable   #Paris  13 nov
#SavetheDate  Awesome social media event taking place
@Agence_Socialty   @mbruge  in #Paris.   Learn about  #NodeXL withMarc Smith   #SocialNetworkAnalysis  #SocialMedia
https://t.co/l1attXCCPK</t>
  </si>
  <si>
    <t>#DigitalResponsable   #Paris  13 nov
#SavetheDate  Awesome social media event taking place
@Agence_Socialty   @mbruge  in #Paris.   Learn about  #NodeXL withMarc Smith   #SocialNetworkAnalysis  #SocialMedia
https://t.co/Xnd03wvAQC</t>
  </si>
  <si>
    <t>#DigitalResponsable   #Paris  13 nov #SavetheDate  
Awesome #socialmedia event taking place
@Agence_Socialty   @mbruge  in #Paris.   Learn about  #NodeXL withMarc Smith   #SocialNetworkAnalysis  #SocialMedia
https://t.co/edgU2AuiOS</t>
  </si>
  <si>
    <t>#DigitalResponsable   #Paris  13 nov 
#SavetheDate  Awesome social media event taking place 
Socialty  in #Paris.   Learn about  #NodeXL with@marc_smith   #SocialNetworkAnalysis  #SocialMedia https://t.co/4ZU3R8Btrj</t>
  </si>
  <si>
    <t>#DigitalResponsable   #Paris  13 nov #SavetheDate  
Awesome #socialmedia event taking place
@Agence_Socialty   @mbruge  in #Paris.   Learn about  #NodeXL withMarc Smith   #SocialNetworkAnalysis  #SocialMedia
https://t.co/3ZdUiAsLDf</t>
  </si>
  <si>
    <t>#DigitalResponsable   #Paris  13 nov
#SavetheDate  Awesome social media event taking place
@Agence_Socialty   @mbruge  in #Paris.   Learn about  #NodeXL withMarc Smith   #SocialNetworkAnalysis  #SocialMedia
https://t.co/R7KAXDqExy</t>
  </si>
  <si>
    <t>#DigitalResponsable   #Paris  13 nov
#SavetheDate  Awesome social media event taking place
@Agence_Socialty   @mbruge  in #Paris.   Learn about  #NodeXL withMarc Smith   #SocialNetworkAnalysis  #SocialMedia
https://t.co/SRn2PuBHpa</t>
  </si>
  <si>
    <t>#DigitalResponsable   #Paris  13 nov #SavetheDate  
Awesome #socialmedia event taking place
@Agence_Socialty   @mbruge  in #Paris.   Learn about  #NodeXL withMarc Smith   #SocialNetworkAnalysis  #SocialMedia
https://t.co/j7z7z7sZMO</t>
  </si>
  <si>
    <t>#DigitalResponsable   #Paris  13 nov #SavetheDate  
Awesome #socialmedia event taking place
@Agence_Socialty   @mbruge  in #Paris.   Learn about  #NodeXL withMarc Smith   #SocialNetworkAnalysis  #SocialMedia
https://t.co/8YDYSURfGk</t>
  </si>
  <si>
    <t>https://eventbrite.com/e/social-media-digital-humanities-social-network-analysis-using-nodexl-tickets-72083937999</t>
  </si>
  <si>
    <t>https://vivianfrancos.com/proximos-eventos-marketing/</t>
  </si>
  <si>
    <t>https://www.eventbrite.fr/e/billets-its-time-think-link-with-nodexl-77801764171</t>
  </si>
  <si>
    <t>https://www.linkedin.com/slink?code=d_bJByM</t>
  </si>
  <si>
    <t>https://www.linkedin.com/slink?code=dDyqCsq</t>
  </si>
  <si>
    <t>https://eventbrite.fr/e/billets-its-time-think-link-with-nodexl-77801764171</t>
  </si>
  <si>
    <t>eventbrite.com</t>
  </si>
  <si>
    <t>vivianfrancos.com</t>
  </si>
  <si>
    <t>eventbrite.fr</t>
  </si>
  <si>
    <t>linkedin.com</t>
  </si>
  <si>
    <t>nodexl marketingdigital today</t>
  </si>
  <si>
    <t>digitalresponsable paris savethedate</t>
  </si>
  <si>
    <t>socialnetworkanalysis digitalresponsable paris</t>
  </si>
  <si>
    <t>digitalresponsable paris savethedate socialmedia</t>
  </si>
  <si>
    <t>felizsemana eventos marketing empleo seohashtag webcongress</t>
  </si>
  <si>
    <t>nodexl marketingdigital digitalresponsable</t>
  </si>
  <si>
    <t>nodexl marketingdigital today smdhumanities live online streaming masconf digitalresponsable</t>
  </si>
  <si>
    <t>nodexl marketingdigital smdhumanities live online streaming masconf digitalresponsable</t>
  </si>
  <si>
    <t>felizsemana eventos marketing empleo seohashtag webcongress digitalresponsable nodexl elxemplea foroelxemplea feed2019</t>
  </si>
  <si>
    <t>nodexl marketingdigital digitalresponsable masconf</t>
  </si>
  <si>
    <t>digitalresponsable paris savethedate paris nodexl socialmedia socialnetworkanalysis</t>
  </si>
  <si>
    <t>digitalresponsable paris savethedate paris nodexl socialnetworkanalysis socialmedia</t>
  </si>
  <si>
    <t>digitalresponsable paris savethedate socialmedia paris nodexl socialnetworkanalysis socialmedia</t>
  </si>
  <si>
    <t>https://pbs.twimg.com/media/EIlbMHrX0AAZYhk.jpg</t>
  </si>
  <si>
    <t>https://pbs.twimg.com/tweet_video_thumb/EIlpuAvXYAAyv0y.jpg</t>
  </si>
  <si>
    <t>https://pbs.twimg.com/tweet_video_thumb/EIqzX_IXYAAljB6.jpg</t>
  </si>
  <si>
    <t>https://pbs.twimg.com/tweet_video_thumb/EJLXcNzWoAE_tr4.jpg</t>
  </si>
  <si>
    <t>https://pbs.twimg.com/media/EHfeorRXkAYEXvu.jpg</t>
  </si>
  <si>
    <t>http://pbs.twimg.com/profile_images/1166348718246977539/y9ZF1YvG_normal.jpg</t>
  </si>
  <si>
    <t>http://pbs.twimg.com/profile_images/1130514941616766976/1iIXTQnn_normal.jpg</t>
  </si>
  <si>
    <t>http://pbs.twimg.com/profile_images/430046644684341248/-WZKVmST_normal.jpeg</t>
  </si>
  <si>
    <t>http://pbs.twimg.com/profile_images/1170717480047845376/lHUkep8R_normal.jpg</t>
  </si>
  <si>
    <t>http://pbs.twimg.com/profile_images/1121756619413557248/sDOlH0vB_normal.png</t>
  </si>
  <si>
    <t>http://pbs.twimg.com/profile_images/1012552959698325505/avZOHudc_normal.jpg</t>
  </si>
  <si>
    <t>http://pbs.twimg.com/profile_images/775315922785538048/mWzEN1W1_normal.jpg</t>
  </si>
  <si>
    <t>http://pbs.twimg.com/profile_images/1092873225615360000/l8Ick8UB_normal.jpg</t>
  </si>
  <si>
    <t>http://pbs.twimg.com/profile_images/1095488514358161410/bhFcONbT_normal.png</t>
  </si>
  <si>
    <t>http://pbs.twimg.com/profile_images/558650482902573058/h9CkaT2R_normal.jpeg</t>
  </si>
  <si>
    <t>http://pbs.twimg.com/profile_images/1184813969632051201/984PyrFz_normal.jpg</t>
  </si>
  <si>
    <t>http://pbs.twimg.com/profile_images/1186671633492250625/E_ubXTus_normal.jpg</t>
  </si>
  <si>
    <t>http://pbs.twimg.com/profile_images/1184702192336490499/xiuYhert_normal.jpg</t>
  </si>
  <si>
    <t>http://pbs.twimg.com/profile_images/849132774661308416/pa2Uplq1_normal.jpg</t>
  </si>
  <si>
    <t>http://pbs.twimg.com/profile_images/849133030237061120/6hUrNP0a_normal.jpg</t>
  </si>
  <si>
    <t>http://pbs.twimg.com/profile_images/943596894831255552/cMOzkc5i_normal.jpg</t>
  </si>
  <si>
    <t>http://pbs.twimg.com/profile_images/1186301114939072514/e1Qamz38_normal.jpg</t>
  </si>
  <si>
    <t>http://pbs.twimg.com/profile_images/1058449535112867841/JP-rVYlW_normal.jpg</t>
  </si>
  <si>
    <t>07:43:45</t>
  </si>
  <si>
    <t>17:02:26</t>
  </si>
  <si>
    <t>20:56:37</t>
  </si>
  <si>
    <t>19:41:26</t>
  </si>
  <si>
    <t>19:42:38</t>
  </si>
  <si>
    <t>17:21:05</t>
  </si>
  <si>
    <t>16:14:12</t>
  </si>
  <si>
    <t>16:15:15</t>
  </si>
  <si>
    <t>16:16:03</t>
  </si>
  <si>
    <t>18:56:23</t>
  </si>
  <si>
    <t>19:17:59</t>
  </si>
  <si>
    <t>20:21:04</t>
  </si>
  <si>
    <t>09:06:55</t>
  </si>
  <si>
    <t>16:59:32</t>
  </si>
  <si>
    <t>16:59:59</t>
  </si>
  <si>
    <t>05:11:43</t>
  </si>
  <si>
    <t>16:16:42</t>
  </si>
  <si>
    <t>05:58:56</t>
  </si>
  <si>
    <t>05:19:00</t>
  </si>
  <si>
    <t>06:15:10</t>
  </si>
  <si>
    <t>09:02:46</t>
  </si>
  <si>
    <t>08:22:39</t>
  </si>
  <si>
    <t>16:08:40</t>
  </si>
  <si>
    <t>11:49:13</t>
  </si>
  <si>
    <t>14:09:19</t>
  </si>
  <si>
    <t>06:15:29</t>
  </si>
  <si>
    <t>14:00:53</t>
  </si>
  <si>
    <t>16:06:52</t>
  </si>
  <si>
    <t>06:42:11</t>
  </si>
  <si>
    <t>15:13:20</t>
  </si>
  <si>
    <t>20:38:28</t>
  </si>
  <si>
    <t>08:42:17</t>
  </si>
  <si>
    <t>08:59:26</t>
  </si>
  <si>
    <t>20:11:21</t>
  </si>
  <si>
    <t>06:38:38</t>
  </si>
  <si>
    <t>22:01:32</t>
  </si>
  <si>
    <t>06:33:43</t>
  </si>
  <si>
    <t>16:09:07</t>
  </si>
  <si>
    <t>15:31:38</t>
  </si>
  <si>
    <t>00:10:14</t>
  </si>
  <si>
    <t>17:43:44</t>
  </si>
  <si>
    <t>08:47:17</t>
  </si>
  <si>
    <t>21:20:01</t>
  </si>
  <si>
    <t>09:15:24</t>
  </si>
  <si>
    <t>18:23:29</t>
  </si>
  <si>
    <t>20:20:02</t>
  </si>
  <si>
    <t>06:32:43</t>
  </si>
  <si>
    <t>11:18:08</t>
  </si>
  <si>
    <t>15:24:08</t>
  </si>
  <si>
    <t>05:23:10</t>
  </si>
  <si>
    <t>17:18:06</t>
  </si>
  <si>
    <t>05:23:07</t>
  </si>
  <si>
    <t>15:24:07</t>
  </si>
  <si>
    <t>21:18:06</t>
  </si>
  <si>
    <t>05:23:08</t>
  </si>
  <si>
    <t>15:24:06</t>
  </si>
  <si>
    <t>05:23:06</t>
  </si>
  <si>
    <t>13:59:50</t>
  </si>
  <si>
    <t>22:45:41</t>
  </si>
  <si>
    <t>21:31:15</t>
  </si>
  <si>
    <t>11:48:38</t>
  </si>
  <si>
    <t>16:04:57</t>
  </si>
  <si>
    <t>08:30:15</t>
  </si>
  <si>
    <t>07:35:32</t>
  </si>
  <si>
    <t>17:22:25</t>
  </si>
  <si>
    <t>07:14:48</t>
  </si>
  <si>
    <t>https://twitter.com/vicalvarofamily/status/1191622112630456320</t>
  </si>
  <si>
    <t>https://twitter.com/blogtopseo/status/1192125096191807489</t>
  </si>
  <si>
    <t>https://twitter.com/mjoehlerich/status/1192546420990988289</t>
  </si>
  <si>
    <t>https://twitter.com/fmfrancoise/status/1192527498006999042</t>
  </si>
  <si>
    <t>https://twitter.com/fmfrancoise/status/1192527802450489344</t>
  </si>
  <si>
    <t>https://twitter.com/fmfrancoise/status/1192854568671027201</t>
  </si>
  <si>
    <t>https://twitter.com/hashtagteam_/status/1193924900458811393</t>
  </si>
  <si>
    <t>https://twitter.com/impulsaeventos/status/1193925162741239808</t>
  </si>
  <si>
    <t>https://twitter.com/impulsaeventos/status/1193925364944441346</t>
  </si>
  <si>
    <t>https://twitter.com/leikoleo/status/1193965712051724291</t>
  </si>
  <si>
    <t>https://twitter.com/rosanarosas17/status/1193971150851891201</t>
  </si>
  <si>
    <t>https://twitter.com/activithink/status/1193987023578812416</t>
  </si>
  <si>
    <t>https://twitter.com/metoscm/status/1193817371145838592</t>
  </si>
  <si>
    <t>https://twitter.com/metoscm/status/1194298696093052928</t>
  </si>
  <si>
    <t>https://twitter.com/metoscm/status/1194298807200210946</t>
  </si>
  <si>
    <t>https://twitter.com/seohashtag/status/1191583852793339904</t>
  </si>
  <si>
    <t>https://twitter.com/seohashtag/status/1193925526546722816</t>
  </si>
  <si>
    <t>https://twitter.com/mbruge/status/1191595735495725057</t>
  </si>
  <si>
    <t>https://twitter.com/vivianfrancos/status/1191585683267358725</t>
  </si>
  <si>
    <t>https://twitter.com/vivianfrancos/status/1191599818063433729</t>
  </si>
  <si>
    <t>https://twitter.com/nodexl/status/1194178713614770176</t>
  </si>
  <si>
    <t>https://twitter.com/vivianfrancos/status/1193806228897566720</t>
  </si>
  <si>
    <t>https://twitter.com/nodexl/status/1194285894112567297</t>
  </si>
  <si>
    <t>https://twitter.com/mbruge/status/1192046274670977024</t>
  </si>
  <si>
    <t>https://twitter.com/mbruge/status/1194255860438118402</t>
  </si>
  <si>
    <t>https://twitter.com/vivianfrancos/status/1191962286744915968</t>
  </si>
  <si>
    <t>https://twitter.com/vivianfrancos/status/1194253736299974656</t>
  </si>
  <si>
    <t>https://twitter.com/smr_foundation/status/1193198277866479619</t>
  </si>
  <si>
    <t>https://twitter.com/smr_foundation/status/1193780943984742400</t>
  </si>
  <si>
    <t>https://twitter.com/agence_socialty/status/1186661822339919873</t>
  </si>
  <si>
    <t>https://twitter.com/marc_smith/status/1192541852181975041</t>
  </si>
  <si>
    <t>https://twitter.com/marc_smith/status/1192724006509658113</t>
  </si>
  <si>
    <t>https://twitter.com/marc_smith/status/1194177871977361408</t>
  </si>
  <si>
    <t>https://twitter.com/marc_smith/status/1194346965728923648</t>
  </si>
  <si>
    <t>https://twitter.com/vivianfrancos/status/1191968114898087936</t>
  </si>
  <si>
    <t>https://twitter.com/nodexl/status/1192200369411149828</t>
  </si>
  <si>
    <t>https://twitter.com/nodexl/status/1193778814209462272</t>
  </si>
  <si>
    <t>https://twitter.com/nodexl/status/1194286006167576577</t>
  </si>
  <si>
    <t>https://twitter.com/agence_socialty/status/1193189410088636419</t>
  </si>
  <si>
    <t>https://twitter.com/agence_socialty/status/1194044696705871872</t>
  </si>
  <si>
    <t>https://twitter.com/mbruge/status/1192497879585308673</t>
  </si>
  <si>
    <t>https://twitter.com/mbruge/status/1192725266474426368</t>
  </si>
  <si>
    <t>https://twitter.com/mbruge/status/1192914696845828096</t>
  </si>
  <si>
    <t>https://twitter.com/mbruge/status/1193094730038595584</t>
  </si>
  <si>
    <t>https://twitter.com/mbruge/status/1193595046232244226</t>
  </si>
  <si>
    <t>https://twitter.com/mbruge/status/1194349152269938695</t>
  </si>
  <si>
    <t>https://twitter.com/vivianfrancos/status/1191966625391624192</t>
  </si>
  <si>
    <t>https://twitter.com/vivianfrancos/status/1192038451836796928</t>
  </si>
  <si>
    <t>https://twitter.com/vivianfrancos/status/1192100358555865089</t>
  </si>
  <si>
    <t>https://twitter.com/vivianfrancos/status/1192311510300803072</t>
  </si>
  <si>
    <t>https://twitter.com/vivianfrancos/status/1192462747243597825</t>
  </si>
  <si>
    <t>https://twitter.com/vivianfrancos/status/1192491428414443520</t>
  </si>
  <si>
    <t>https://twitter.com/vivianfrancos/status/1192673882542608384</t>
  </si>
  <si>
    <t>https://twitter.com/vivianfrancos/status/1192825131388813314</t>
  </si>
  <si>
    <t>https://twitter.com/vivianfrancos/status/1192914214769348609</t>
  </si>
  <si>
    <t>https://twitter.com/vivianfrancos/status/1193036277274292224</t>
  </si>
  <si>
    <t>https://twitter.com/vivianfrancos/status/1193187514175102976</t>
  </si>
  <si>
    <t>https://twitter.com/vivianfrancos/status/1193398659657932811</t>
  </si>
  <si>
    <t>https://twitter.com/vivianfrancos/status/1193549901822676992</t>
  </si>
  <si>
    <t>https://twitter.com/vivianfrancos/status/1193761043438358529</t>
  </si>
  <si>
    <t>https://twitter.com/vivianfrancos/status/1193912298102034433</t>
  </si>
  <si>
    <t>https://twitter.com/vivianfrancos/status/1194123439902253056</t>
  </si>
  <si>
    <t>https://twitter.com/vivianfrancos/status/1194253470687211521</t>
  </si>
  <si>
    <t>https://twitter.com/vivianfrancos/status/1194274677771980800</t>
  </si>
  <si>
    <t>https://twitter.com/vivianfrancos/status/1194485826824085504</t>
  </si>
  <si>
    <t>https://twitter.com/connectedaction/status/1192211478914441217</t>
  </si>
  <si>
    <t>https://twitter.com/connectedaction/status/1192555135353999360</t>
  </si>
  <si>
    <t>https://twitter.com/connectedaction/status/1193133291983003648</t>
  </si>
  <si>
    <t>https://twitter.com/connectedaction/status/1193197793214697473</t>
  </si>
  <si>
    <t>https://twitter.com/connectedaction/status/1193445753143930880</t>
  </si>
  <si>
    <t>https://twitter.com/connectedaction/status/1193794373676421121</t>
  </si>
  <si>
    <t>https://twitter.com/connectedaction/status/1194304454474027009</t>
  </si>
  <si>
    <t>https://twitter.com/connectedaction/status/1194513929671774208</t>
  </si>
  <si>
    <t>1191622112630456320</t>
  </si>
  <si>
    <t>1192125096191807489</t>
  </si>
  <si>
    <t>1192546420990988289</t>
  </si>
  <si>
    <t>1192527498006999042</t>
  </si>
  <si>
    <t>1192527802450489344</t>
  </si>
  <si>
    <t>1192854568671027201</t>
  </si>
  <si>
    <t>1193924900458811393</t>
  </si>
  <si>
    <t>1193925162741239808</t>
  </si>
  <si>
    <t>1193925364944441346</t>
  </si>
  <si>
    <t>1193965712051724291</t>
  </si>
  <si>
    <t>1193971150851891201</t>
  </si>
  <si>
    <t>1193987023578812416</t>
  </si>
  <si>
    <t>1193817371145838592</t>
  </si>
  <si>
    <t>1194298696093052928</t>
  </si>
  <si>
    <t>1194298807200210946</t>
  </si>
  <si>
    <t>1191583852793339904</t>
  </si>
  <si>
    <t>1193925526546722816</t>
  </si>
  <si>
    <t>1191595735495725057</t>
  </si>
  <si>
    <t>1191585683267358725</t>
  </si>
  <si>
    <t>1191599818063433729</t>
  </si>
  <si>
    <t>1194178713614770176</t>
  </si>
  <si>
    <t>1193806228897566720</t>
  </si>
  <si>
    <t>1194285894112567297</t>
  </si>
  <si>
    <t>1192046274670977024</t>
  </si>
  <si>
    <t>1194255860438118402</t>
  </si>
  <si>
    <t>1191962286744915968</t>
  </si>
  <si>
    <t>1194253736299974656</t>
  </si>
  <si>
    <t>1193198277866479619</t>
  </si>
  <si>
    <t>1193780943984742400</t>
  </si>
  <si>
    <t>1186661822339919873</t>
  </si>
  <si>
    <t>1192541852181975041</t>
  </si>
  <si>
    <t>1192724006509658113</t>
  </si>
  <si>
    <t>1194177871977361408</t>
  </si>
  <si>
    <t>1194346965728923648</t>
  </si>
  <si>
    <t>1191968114898087936</t>
  </si>
  <si>
    <t>1192200369411149828</t>
  </si>
  <si>
    <t>1193778814209462272</t>
  </si>
  <si>
    <t>1194286006167576577</t>
  </si>
  <si>
    <t>1193189410088636419</t>
  </si>
  <si>
    <t>1194044696705871872</t>
  </si>
  <si>
    <t>1192497879585308673</t>
  </si>
  <si>
    <t>1192725266474426368</t>
  </si>
  <si>
    <t>1192914696845828096</t>
  </si>
  <si>
    <t>1193094730038595584</t>
  </si>
  <si>
    <t>1193595046232244226</t>
  </si>
  <si>
    <t>1194349152269938695</t>
  </si>
  <si>
    <t>1191966625391624192</t>
  </si>
  <si>
    <t>1192038451836796928</t>
  </si>
  <si>
    <t>1192100358555865089</t>
  </si>
  <si>
    <t>1192311510300803072</t>
  </si>
  <si>
    <t>1192462747243597825</t>
  </si>
  <si>
    <t>1192491428414443520</t>
  </si>
  <si>
    <t>1192673882542608384</t>
  </si>
  <si>
    <t>1192825131388813314</t>
  </si>
  <si>
    <t>1192914214769348609</t>
  </si>
  <si>
    <t>1193036277274292224</t>
  </si>
  <si>
    <t>1193187514175102976</t>
  </si>
  <si>
    <t>1193398659657932811</t>
  </si>
  <si>
    <t>1193549901822676992</t>
  </si>
  <si>
    <t>1193761043438358529</t>
  </si>
  <si>
    <t>1193912298102034433</t>
  </si>
  <si>
    <t>1194123439902253056</t>
  </si>
  <si>
    <t>1194253470687211521</t>
  </si>
  <si>
    <t>1194274677771980800</t>
  </si>
  <si>
    <t>1194485826824085504</t>
  </si>
  <si>
    <t>1192211478914441217</t>
  </si>
  <si>
    <t>1192555135353999360</t>
  </si>
  <si>
    <t>1193133291983003648</t>
  </si>
  <si>
    <t>1193197793214697473</t>
  </si>
  <si>
    <t>1193445753143930880</t>
  </si>
  <si>
    <t>1193794373676421121</t>
  </si>
  <si>
    <t>1194304454474027009</t>
  </si>
  <si>
    <t>1194513929671774208</t>
  </si>
  <si>
    <t/>
  </si>
  <si>
    <t>und</t>
  </si>
  <si>
    <t>en</t>
  </si>
  <si>
    <t>fr</t>
  </si>
  <si>
    <t>Twitter for iPhone</t>
  </si>
  <si>
    <t>Twitter for Android</t>
  </si>
  <si>
    <t>Twitter Web App</t>
  </si>
  <si>
    <t>Metricool Twitter</t>
  </si>
  <si>
    <t>LinkedIn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</si>
  <si>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</si>
  <si>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</si>
  <si>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</si>
  <si>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</si>
  <si>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</si>
  <si>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</si>
  <si>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</si>
  <si>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</si>
  <si>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</si>
  <si>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</si>
  <si>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</si>
  <si>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</si>
  <si>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</si>
  <si>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</si>
  <si>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</si>
  <si>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</si>
  <si>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</si>
  <si>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</si>
  <si>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</si>
  <si>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</si>
  <si>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</si>
  <si>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Vicálvaro _xD835__xDD3D__xD835__xDD52__xD835__xDD5E__xD835__xDD5A__xD835__xDD5D__xD835__xDD5A__xD835__xDD52__xD835__xDD63_</t>
  </si>
  <si>
    <t>#SEOHashtag lleva tu #evento al infinito y VENDE</t>
  </si>
  <si>
    <t>Marie Brugère</t>
  </si>
  <si>
    <t>Digital Spaces</t>
  </si>
  <si>
    <t>Dr. Wasim Ahmed</t>
  </si>
  <si>
    <t>NodeXL Pro</t>
  </si>
  <si>
    <t>NodeXL Project</t>
  </si>
  <si>
    <t>Connected Action</t>
  </si>
  <si>
    <t>Marc Smith</t>
  </si>
  <si>
    <t>SMR Foundation</t>
  </si>
  <si>
    <t>Gian</t>
  </si>
  <si>
    <t>#SEOhashtag posiciono el hashtag de Marcas Eventos</t>
  </si>
  <si>
    <t>Socialty</t>
  </si>
  <si>
    <t>Mary Oehlerich</t>
  </si>
  <si>
    <t>Françoise Morvan</t>
  </si>
  <si>
    <t>#HashtagTeam lleva tu hashtag al Infinito #Ventas</t>
  </si>
  <si>
    <t>Feria del Empleo FEED #FEED2019</t>
  </si>
  <si>
    <t>Elcheemprende</t>
  </si>
  <si>
    <t>#WebCongress</t>
  </si>
  <si>
    <t>Impulsa el Hashtag Evento al infinito y VENDE mas</t>
  </si>
  <si>
    <t>Leo Carrión</t>
  </si>
  <si>
    <t>Rosana Rosas</t>
  </si>
  <si>
    <t>Alberto Formiga _xD83D__xDD25_ #SocialMedia en #HashtagTeam _xD83D__xDD25_</t>
  </si>
  <si>
    <t>METOS CM</t>
  </si>
  <si>
    <t>Marketing Analytics Summit</t>
  </si>
  <si>
    <t>Sheffield Hallam University</t>
  </si>
  <si>
    <t>_xD835__xDD77__xD835__xDD94_ _xD835__xDD96__xD835__xDD9A__xD835__xDD8A_ _xD835__xDD8A__xD835__xDD97__xD835__xDD8A__xD835__xDD98_ _xD835__xDD98__xD835__xDD86__xD835__xDD91__xD835__xDD8A_ _xD835__xDD89__xD835__xDD8A_ _xD835__xDD99__xD835__xDD9A_ _xD835__xDD87__xD835__xDD94__xD835__xDD88__xD835__xDD86_, _xD835__xDD95__xD835__xDD9A__xD835__xDD8A__xD835__xDD98_ _xD835__xDD98__xD835__xDD86__xD835__xDD91__xD835__xDD8A_ _xD835__xDD89__xD835__xDD8A_ _xD835__xDD99__xD835__xDD9A_ _xD835__xDD88__xD835__xDD94__xD835__xDD97__xD835__xDD86__xD835__xDD9F__xD835__xDD94_́_xD835__xDD93_.</t>
  </si>
  <si>
    <t>Creo los #hashtag y los posiciono creando conos de audiencia para convertir a ventas #SEOHashtag  @VivianFrancos  #NodeXL  #CasoDeExitoDataSys</t>
  </si>
  <si>
    <t>Social Network strategist @Agence_Socialty  
Penser des stratégies de marque plus responsables #DigitalResponsable</t>
  </si>
  <si>
    <t>Network geek / researcher / consultant - Request a free Twitter network map! Member of Team @NodeXL</t>
  </si>
  <si>
    <t>Lecturer | Digital Business expert with a specialism in #socialmedia research |</t>
  </si>
  <si>
    <t>For research : @NodeXL
NodeXL PRO - for Brands &amp; Digital Marketers. Social listening, brand monitoring,  sentiment, content  &amp; Influencer analysis, &amp; more .</t>
  </si>
  <si>
    <t>#Socialmedia network analysis and visualization #influencer analysis #marketing Get #NodeXL https://t.co/CAYK8AJLMv</t>
  </si>
  <si>
    <t>Connected Action applies social science methods to social media strategy &amp; reporting. We provide maps &amp; measures of social media spaces to guide investment.</t>
  </si>
  <si>
    <t>Sociologist of computer-mediated collective action @ Connected Action http://t.co/5dRFa89a
Director: Social Media Research Foundation http://t.co/KPxyHajJ</t>
  </si>
  <si>
    <t>We are a group of researchers who create tools, generate and host data, and support open scholarship related to social media.</t>
  </si>
  <si>
    <t>En mi blog encuentras SECRETOS de #SEO para #SubirEnGoogle y las últimas noticias: #NotiGoogle. Bienvenidos a #BlogTopSEO, ayudando a #Emprendedores y #PYMES</t>
  </si>
  <si>
    <t>Creo su #hashtag y lo posiciono para convertir visitas en #VENTAS Member @smr_foundation #CasodeExitoDataSys
#NODEXL #Metricool #SEOHashtag  #HashtagTeam</t>
  </si>
  <si>
    <t>Agence #digitale à la recherche de stratégies de marques  plus responsables #DigitalResponsable  #SocialNetworkAnalysis #Branding @NodeXL</t>
  </si>
  <si>
    <t>Activist interested in Philanthropy, Evironment, Education &amp; Tech. Love to Hike, Sail &amp; Fly. RTs do not equal agreement.</t>
  </si>
  <si>
    <t>@Credit_Agricole  influencer #womenintech #FrenchTech #FT120  #Next40 #aeronautics #roadsavety  #synesthesia  #Finistere #Quimper 
_xD83C__xDDEB__xD83C__xDDF7_</t>
  </si>
  <si>
    <t>#HashtagTeam Plataforma Posicionamiento de Hashtags para #Eventos #Marcas integrada por 7 profesionales del #SocialMedia #Marketing #CasodeExitoDatasys</t>
  </si>
  <si>
    <t>#FEED2019   VI Feria y Congreso del #Empleo en la Era #Digital _xD83E__xDD16_ 14 y 15  Noviembre 2019  en @LaNaveMadrid  #Madrid  email : info@feriadelempleo.es</t>
  </si>
  <si>
    <t>Cuenta oficial. Concejalía Promoción Económica y Empleo, Ayto. Elche.
Impulsamos el empleo y la creación de empresas, apostando siempre por la formación.</t>
  </si>
  <si>
    <t>Events around the world. Conferences &amp; Education, the latest Digital Trends. WebCongress Americas Tour 10 Countries https://t.co/IidhnWtHZp</t>
  </si>
  <si>
    <t>Impulsa tu #evento Crea un #hashtag y los llevamos desde 0 al 100% Audiencia  #SEOHashtag  #HashtagTeam 
CEO @vivianfrancos  #CasodeExitoDataSys</t>
  </si>
  <si>
    <t>Apasionada del Marketing, publicidad, diseño gráfico, fotografía y tecnologías. #CMeventos  #CanariasDigital   #GIFDay #HashtagTeam</t>
  </si>
  <si>
    <t>_xD83D__xDE80_Ayudo a profesionales y a empresas a visibilizar su negocio en medios digitales. #SocialMediaManager, #Blogger y Formadora #HashtagTeam</t>
  </si>
  <si>
    <t>Activador de Colaboración Comunitaria Off/OnLine -Community Engagement Manager #CM #MarketingDigital #Knowmad #CMeventos #SMeventos #WTSocial #Monetiza19</t>
  </si>
  <si>
    <t>Join THE next generation conference for Digital Analysts! Multiply your skills with the newest developments &amp; most current examples of data enriched marketing.</t>
  </si>
  <si>
    <t>We're transforming lives in the heart of Steel City. 
- We respond 9am-5pm, Monday-Friday
- For support with applications or uni life, tweet or DM @HallamHelp</t>
  </si>
  <si>
    <t>Vicálvaro</t>
  </si>
  <si>
    <t>Espana</t>
  </si>
  <si>
    <t>Paris</t>
  </si>
  <si>
    <t>Germany</t>
  </si>
  <si>
    <t>Newcastle Upon Tyne, England</t>
  </si>
  <si>
    <t>Redwood City, CA</t>
  </si>
  <si>
    <t>Belmont, CA</t>
  </si>
  <si>
    <t>Belmont, CA, USA</t>
  </si>
  <si>
    <t>Silicon Valley, CA</t>
  </si>
  <si>
    <t>España</t>
  </si>
  <si>
    <t>Washington State</t>
  </si>
  <si>
    <t>France  Finistère Quimper</t>
  </si>
  <si>
    <t>Madrid</t>
  </si>
  <si>
    <t>Elche, Spain</t>
  </si>
  <si>
    <t>Los Angeles</t>
  </si>
  <si>
    <t>worldwide</t>
  </si>
  <si>
    <t>Venezuela</t>
  </si>
  <si>
    <t>_xD83D__xDC27_#Patagonia #Argentina _xD83C__xDDE6__xD83C__xDDF7_</t>
  </si>
  <si>
    <t>17 global cities</t>
  </si>
  <si>
    <t>Sheffield</t>
  </si>
  <si>
    <t>https://t.co/6ha5IXza2I</t>
  </si>
  <si>
    <t>https://t.co/CM4huFUqm1</t>
  </si>
  <si>
    <t>https://t.co/rsDnCbYcTI</t>
  </si>
  <si>
    <t>https://t.co/xNaNFEMqth</t>
  </si>
  <si>
    <t>https://t.co/eUJLtrtePs</t>
  </si>
  <si>
    <t>https://t.co/LhecLereaz</t>
  </si>
  <si>
    <t>http://t.co/X1s40eTq9M</t>
  </si>
  <si>
    <t>https://t.co/FKKr76FLpx</t>
  </si>
  <si>
    <t>https://t.co/07FJDHtdVd</t>
  </si>
  <si>
    <t>https://t.co/b6ey2HY6iZ</t>
  </si>
  <si>
    <t>https://t.co/r5tdcbXDzV</t>
  </si>
  <si>
    <t>https://t.co/YsKIxquoRj</t>
  </si>
  <si>
    <t>https://t.co/gdIKtSXw2Y</t>
  </si>
  <si>
    <t>http://t.co/gbEml6DdR3</t>
  </si>
  <si>
    <t>https://t.co/sbXg9yHEpU</t>
  </si>
  <si>
    <t>https://t.co/RDzajTaZDZ</t>
  </si>
  <si>
    <t>https://t.co/zHiws75d7e</t>
  </si>
  <si>
    <t>https://t.co/OkJTtXZCIo</t>
  </si>
  <si>
    <t>https://t.co/l8eibQue2F</t>
  </si>
  <si>
    <t>https://t.co/JBGQ4OgY5w</t>
  </si>
  <si>
    <t>https://pbs.twimg.com/profile_banners/1454586679/1568484580</t>
  </si>
  <si>
    <t>https://pbs.twimg.com/profile_banners/1020867748707160064/1571316699</t>
  </si>
  <si>
    <t>https://pbs.twimg.com/profile_banners/53391497/1571759719</t>
  </si>
  <si>
    <t>https://pbs.twimg.com/profile_banners/2893445801/1562244670</t>
  </si>
  <si>
    <t>https://pbs.twimg.com/profile_banners/2176358690/1555151295</t>
  </si>
  <si>
    <t>https://pbs.twimg.com/profile_banners/864995845673897984/1495066628</t>
  </si>
  <si>
    <t>https://pbs.twimg.com/profile_banners/87606674/1405285356</t>
  </si>
  <si>
    <t>https://pbs.twimg.com/profile_banners/98097823/1538797822</t>
  </si>
  <si>
    <t>https://pbs.twimg.com/profile_banners/12160482/1423267766</t>
  </si>
  <si>
    <t>https://pbs.twimg.com/profile_banners/151934168/1391403981</t>
  </si>
  <si>
    <t>https://pbs.twimg.com/profile_banners/1130514804421070848/1561939101</t>
  </si>
  <si>
    <t>https://pbs.twimg.com/profile_banners/76935934/1571052477</t>
  </si>
  <si>
    <t>https://pbs.twimg.com/profile_banners/1186283998156349441/1571758256</t>
  </si>
  <si>
    <t>https://pbs.twimg.com/profile_banners/3229980963/1572706221</t>
  </si>
  <si>
    <t>https://pbs.twimg.com/profile_banners/3199960483/1573489121</t>
  </si>
  <si>
    <t>https://pbs.twimg.com/profile_banners/3091531222/1542361598</t>
  </si>
  <si>
    <t>https://pbs.twimg.com/profile_banners/2229553418/1545124323</t>
  </si>
  <si>
    <t>https://pbs.twimg.com/profile_banners/143426394/1568044328</t>
  </si>
  <si>
    <t>https://pbs.twimg.com/profile_banners/960791825693933568/1573449026</t>
  </si>
  <si>
    <t>https://pbs.twimg.com/profile_banners/583601492/1563987834</t>
  </si>
  <si>
    <t>https://pbs.twimg.com/profile_banners/324445524/1553276862</t>
  </si>
  <si>
    <t>https://pbs.twimg.com/profile_banners/1029896662855176194/1558532614</t>
  </si>
  <si>
    <t>https://pbs.twimg.com/profile_banners/2994261783/1422091520</t>
  </si>
  <si>
    <t>https://pbs.twimg.com/profile_banners/20337164/1571644650</t>
  </si>
  <si>
    <t>https://pbs.twimg.com/profile_banners/20593971/1568969233</t>
  </si>
  <si>
    <t>http://abs.twimg.com/images/themes/theme1/bg.png</t>
  </si>
  <si>
    <t>http://abs.twimg.com/images/themes/theme19/bg.gif</t>
  </si>
  <si>
    <t>http://abs.twimg.com/images/themes/theme3/bg.gif</t>
  </si>
  <si>
    <t>http://abs.twimg.com/images/themes/theme4/bg.gif</t>
  </si>
  <si>
    <t>http://abs.twimg.com/images/themes/theme15/bg.png</t>
  </si>
  <si>
    <t>http://abs.twimg.com/images/themes/theme18/bg.gif</t>
  </si>
  <si>
    <t>http://abs.twimg.com/images/themes/theme7/bg.gif</t>
  </si>
  <si>
    <t>http://pbs.twimg.com/profile_images/690218859895373824/JEdDRzpE_normal.jpg</t>
  </si>
  <si>
    <t>http://pbs.twimg.com/profile_images/1102940827075203073/3Ywj3wKa_normal.png</t>
  </si>
  <si>
    <t>http://pbs.twimg.com/profile_images/864997760621174784/AUqwmm07_normal.jpg</t>
  </si>
  <si>
    <t>http://pbs.twimg.com/profile_images/698831525861855232/xn0x0nUe_normal.png</t>
  </si>
  <si>
    <t>http://pbs.twimg.com/profile_images/877616498268925953/dmwySTMS_normal.jpg</t>
  </si>
  <si>
    <t>http://pbs.twimg.com/profile_images/1040638066321485824/OxvJSxqH_normal.jpg</t>
  </si>
  <si>
    <t>http://pbs.twimg.com/profile_images/1082666160951312390/7fySiNFl_normal.jpg</t>
  </si>
  <si>
    <t>http://pbs.twimg.com/profile_images/1023847341403656192/GxpS7Xa8_normal.jpg</t>
  </si>
  <si>
    <t>Open Twitter Page for This Person</t>
  </si>
  <si>
    <t>https://twitter.com/vicalvarofamily</t>
  </si>
  <si>
    <t>https://twitter.com/seohashtag</t>
  </si>
  <si>
    <t>https://twitter.com/mbruge</t>
  </si>
  <si>
    <t>https://twitter.com/digitalspacelab</t>
  </si>
  <si>
    <t>https://twitter.com/was3210</t>
  </si>
  <si>
    <t>https://twitter.com/nodexl_mktng</t>
  </si>
  <si>
    <t>https://twitter.com/nodexl</t>
  </si>
  <si>
    <t>https://twitter.com/connectedaction</t>
  </si>
  <si>
    <t>https://twitter.com/marc_smith</t>
  </si>
  <si>
    <t>https://twitter.com/smr_foundation</t>
  </si>
  <si>
    <t>https://twitter.com/blogtopseo</t>
  </si>
  <si>
    <t>https://twitter.com/vivianfrancos</t>
  </si>
  <si>
    <t>https://twitter.com/agence_socialty</t>
  </si>
  <si>
    <t>https://twitter.com/mjoehlerich</t>
  </si>
  <si>
    <t>https://twitter.com/fmfrancoise</t>
  </si>
  <si>
    <t>https://twitter.com/hashtagteam_</t>
  </si>
  <si>
    <t>https://twitter.com/feriaempleofeed</t>
  </si>
  <si>
    <t>https://twitter.com/elcheemprende_</t>
  </si>
  <si>
    <t>https://twitter.com/webcongress</t>
  </si>
  <si>
    <t>https://twitter.com/impulsaeventos</t>
  </si>
  <si>
    <t>https://twitter.com/leikoleo</t>
  </si>
  <si>
    <t>https://twitter.com/rosanarosas17</t>
  </si>
  <si>
    <t>https://twitter.com/activithink</t>
  </si>
  <si>
    <t>https://twitter.com/metoscm</t>
  </si>
  <si>
    <t>https://twitter.com/mas_conf</t>
  </si>
  <si>
    <t>https://twitter.com/sheffhallamuni</t>
  </si>
  <si>
    <t>vicalvarofamily
#NODEXL events #MarketingDigital
@smr_foundation @marc_smith @ConnectedAction
@nodexl @NodeXL_Mktng _xD83D__xDD1D_ #TODAY
_xD83D__xDD1D_ ✅ #SMDHumanities UK 5 Nov @was3210
_xD83D__xDD34_ #LIVE #OnLine #Streaming ✅ #MASConf
Berlin Nov 18-19 @DigitalSpaceLab
✅ #DigitalResponsable Paris 13
nov @mbruge https://t.co/N9ejg5dbxu</t>
  </si>
  <si>
    <t>seohashtag
#FelizSemana Grandes #eventos de
#Marketing #empleo #SEOHashtag
✅ 12-13 Nov #WebCongress @webcongress
✅ 13 Nov #DigitalResponsable @mbruge
@marc_smith #NodeXL ✅ 14 Nov #ElxEmplea
#ForoElxEmplea @Elcheemprende_
✅ 14-15 nov #FEED2019 @feriaempleoFEED
https://t.co/UCEa6ixFso</t>
  </si>
  <si>
    <t>mbruge
#DigitalResponsable #Paris 13 nov
#SavetheDate Awesome social media
event taking place @Agence_Socialty
@mbruge in #Paris. Learn about
#NodeXL withMarc Smith #SocialNetworkAnalysis
#SocialMedia https://t.co/jX5AWFydxl</t>
  </si>
  <si>
    <t xml:space="preserve">digitalspacelab
</t>
  </si>
  <si>
    <t xml:space="preserve">was3210
</t>
  </si>
  <si>
    <t xml:space="preserve">nodexl_mktng
</t>
  </si>
  <si>
    <t>nodexl
#DigitalResponsable #Paris 13 nov
#SavetheDate Awesome social media
event taking place @Agence_Socialty
@mbruge in #Paris. Learn about
#NodeXL withMarc Smith #SocialNetworkAnalysis
#SocialMedia https://t.co/jX5AWFydxl</t>
  </si>
  <si>
    <t>connectedaction
#DigitalResponsable #Paris 13 nov
#SavetheDate Awesome #socialmedia
event taking place @Agence_Socialty
@mbruge in #Paris. Learn about
#NodeXL withMarc Smith #SocialNetworkAnalysis
#SocialMedia https://t.co/8YDYSURfGk</t>
  </si>
  <si>
    <t>marc_smith
#DigitalResponsable #Paris 13 nov
#SavetheDate Awesome social media
event taking place @Agence_Socialty
@mbruge in #Paris. Learn about
#NodeXL withMarc Smith #SocialNetworkAnalysis
#SocialMedia https://t.co/jX5AWFydxl</t>
  </si>
  <si>
    <t>smr_foundation
#DigitalResponsable #Paris 13 nov
#SavetheDate Awesome #socialmedia
event taking place @Agence_Socialty
@mbruge in #Paris. Learn about
#NodeXL withMarc Smith #SocialNetworkAnalysis
#SocialMedia https://t.co/Z812K053D8</t>
  </si>
  <si>
    <t>blogtopseo
#DigitalResponsable #Paris 13 nov
#SavetheDate Awesome social media
event taking place @Agence_Socialty
@mbruge in #Paris. Learn about
#NodeXL withMarc Smith #SocialNetworkAnalysis
#SocialMedia https://t.co/qNWhSWxHXi</t>
  </si>
  <si>
    <t>vivianfrancos
#DigitalResponsable #Paris 13 nov
#SavetheDate Awesome #socialmedia
event taking place @Agence_Socialty
@mbruge in #Paris. Learn about
#NodeXL withMarc Smith #SocialNetworkAnalysis
#SocialMedia https://t.co/8YDYSURfGk</t>
  </si>
  <si>
    <t>agence_socialty
#DigitalResponsable #Paris 13 nov
#SavetheDate Awesome social media
event taking place @Agence_Socialty
@mbruge in #Paris. Learn about
#NodeXL withMarc Smith #SocialNetworkAnalysis
#SocialMedia https://t.co/l1attXCCPK</t>
  </si>
  <si>
    <t>mjoehlerich
#DigitalResponsable #Paris 13 nov
#SavetheDate Awesome social media
event taking place @Agence_Socialty
@mbruge in #Paris. Learn about
#NodeXL withMarc Smith #SocialNetworkAnalysis
#SocialMedia https://t.co/MxrAdUw8it</t>
  </si>
  <si>
    <t>fmfrancoise
#DigitalResponsable #Paris 13 nov
#SavetheDate Awesome #socialmedia
event taking place @Agence_Socialty
@mbruge in #Paris. Learn about
#NodeXL withMarc Smith #SocialNetworkAnalysis
#SocialMedia https://t.co/hZverGjyJS</t>
  </si>
  <si>
    <t>hashtagteam_
#FelizSemana Grandes #eventos de
#Marketing #empleo #SEOHashtag
✅ 12-13 Nov #WebCongress @webcongress
✅ 13 Nov #DigitalResponsable @mbruge
@marc_smith #NodeXL ✅ 14 Nov #ElxEmplea
#ForoElxEmplea @Elcheemprende_
✅ 14-15 nov #FEED2019 @feriaempleoFEED
https://t.co/UCEa6ixFso</t>
  </si>
  <si>
    <t xml:space="preserve">feriaempleofeed
</t>
  </si>
  <si>
    <t xml:space="preserve">elcheemprende_
</t>
  </si>
  <si>
    <t xml:space="preserve">webcongress
</t>
  </si>
  <si>
    <t>impulsaeventos
#FelizSemana Grandes #eventos de
#Marketing #empleo #SEOHashtag
✅ 12-13 Nov #WebCongress @webcongress
✅ 13 Nov #DigitalResponsable @mbruge
@marc_smith #NodeXL ✅ 14 Nov #ElxEmplea
#ForoElxEmplea @Elcheemprende_
✅ 14-15 nov #FEED2019 @feriaempleoFEED
https://t.co/UCEa6ixFso</t>
  </si>
  <si>
    <t>leikoleo
#FelizSemana Grandes #eventos de
#Marketing #empleo #SEOHashtag
✅ 12-13 Nov #WebCongress @webcongress
✅ 13 Nov #DigitalResponsable @mbruge
@marc_smith #NodeXL ✅ 14 Nov #ElxEmplea
#ForoElxEmplea @Elcheemprende_
✅ 14-15 nov #FEED2019 @feriaempleoFEED
https://t.co/UCEa6ixFso</t>
  </si>
  <si>
    <t>rosanarosas17
#FelizSemana Grandes #eventos de
#Marketing #empleo #SEOHashtag
✅ 12-13 Nov #WebCongress @webcongress
✅ 13 Nov #DigitalResponsable @mbruge
@marc_smith #NodeXL ✅ 14 Nov #ElxEmplea
#ForoElxEmplea @Elcheemprende_
✅ 14-15 nov #FEED2019 @feriaempleoFEED
https://t.co/UCEa6ixFso</t>
  </si>
  <si>
    <t>activithink
#FelizSemana Grandes #eventos de
#Marketing #empleo #SEOHashtag
✅ 12-13 Nov #WebCongress @webcongress
✅ 13 Nov #DigitalResponsable @mbruge
@marc_smith #NodeXL ✅ 14 Nov #ElxEmplea
#ForoElxEmplea @Elcheemprende_
✅ 14-15 nov #FEED2019 @feriaempleoFEED
https://t.co/UCEa6ixFso</t>
  </si>
  <si>
    <t>metoscm
#NODEXL events #MarketingDigital
@nodexl @marc_smith @smr_foundation
✅ #DigitalResponsable Paris 13
nov @mbruge ➡️ https://t.co/I49VV10C4x
✅ #MASConf Berlin Nov 18-19 @DigitalSpaceLab
@MAS_Conf https://t.co/iOuPdgMY8e</t>
  </si>
  <si>
    <t xml:space="preserve">mas_conf
</t>
  </si>
  <si>
    <t xml:space="preserve">sheffhallamuni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</si>
  <si>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</si>
  <si>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</si>
  <si>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</si>
  <si>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</si>
  <si>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</si>
  <si>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</si>
  <si>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</si>
  <si>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</si>
  <si>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</si>
  <si>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</si>
  <si>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</si>
  <si>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</si>
  <si>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</si>
  <si>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</si>
  <si>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</si>
  <si>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</si>
  <si>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</si>
  <si>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</si>
  <si>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</si>
  <si>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</si>
  <si>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</si>
  <si>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</si>
  <si>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</si>
  <si>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</si>
  <si>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</si>
  <si>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</si>
  <si>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</si>
  <si>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</si>
  <si>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</si>
  <si>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</si>
  <si>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</si>
  <si>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</si>
  <si>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</si>
  <si>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</si>
  <si>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</si>
  <si>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</si>
  <si>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</si>
  <si>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</si>
  <si>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</si>
  <si>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</si>
  <si>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</si>
  <si>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</si>
  <si>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</si>
  <si>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</si>
  <si>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</si>
  <si>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</si>
  <si>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</si>
  <si>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</si>
  <si>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</si>
  <si>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</si>
  <si>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</si>
  <si>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</si>
  <si>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</si>
  <si>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</si>
  <si>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</si>
  <si>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</si>
  <si>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</si>
  <si>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https://eventbrite.fr/e/billets-its-time-think-link-with-nodexl-77801764171 https://www.eventbrite.fr/e/billets-its-time-think-link-with-nodexl-77801764171 https://eventbrite.com/e/social-media-digital-humanities-social-network-analysis-using-nodexl-tickets-72083937999 https://www.linkedin.com/slink?code=dDyqCsq https://www.linkedin.com/slink?code=d_bJByM https://vivianfrancos.com/proximos-eventos-marketing/</t>
  </si>
  <si>
    <t>Top Domains in Tweet in Entire Graph</t>
  </si>
  <si>
    <t>Top Domains in Tweet in G1</t>
  </si>
  <si>
    <t>Top Domains in Tweet in G2</t>
  </si>
  <si>
    <t>Top Domains in Tweet in G3</t>
  </si>
  <si>
    <t>Top Domains in Tweet</t>
  </si>
  <si>
    <t>eventbrite.fr linkedin.com eventbrite.com vivianfrancos.com</t>
  </si>
  <si>
    <t>Top Hashtags in Tweet in Entire Graph</t>
  </si>
  <si>
    <t>paris</t>
  </si>
  <si>
    <t>digitalresponsable</t>
  </si>
  <si>
    <t>savethedate</t>
  </si>
  <si>
    <t>socialmedia</t>
  </si>
  <si>
    <t>socialnetworkanalysis</t>
  </si>
  <si>
    <t>marketingdigital</t>
  </si>
  <si>
    <t>felizsemana</t>
  </si>
  <si>
    <t>eventos</t>
  </si>
  <si>
    <t>marketing</t>
  </si>
  <si>
    <t>Top Hashtags in Tweet in G1</t>
  </si>
  <si>
    <t>today</t>
  </si>
  <si>
    <t>Top Hashtags in Tweet in G2</t>
  </si>
  <si>
    <t>empleo</t>
  </si>
  <si>
    <t>Top Hashtags in Tweet in G3</t>
  </si>
  <si>
    <t>masconf</t>
  </si>
  <si>
    <t>smdhumanities</t>
  </si>
  <si>
    <t>live</t>
  </si>
  <si>
    <t>Top Hashtags in Tweet</t>
  </si>
  <si>
    <t>digitalresponsable paris savethedate nodexl marketingdigital socialmedia today felizsemana eventos marketing</t>
  </si>
  <si>
    <t>digitalresponsable paris savethedate felizsemana eventos marketing empleo seohashtag webcongress socialmedia</t>
  </si>
  <si>
    <t>paris digitalresponsable savethedate socialmedia nodexl socialnetworkanalysis marketingdigital masconf smdhumanities live</t>
  </si>
  <si>
    <t>Top Words in Tweet in Entire Graph</t>
  </si>
  <si>
    <t>Words in Sentiment List#1: Positive</t>
  </si>
  <si>
    <t>Words in Sentiment List#2: Negative</t>
  </si>
  <si>
    <t>Words in Sentiment List#3: Angry/Violent</t>
  </si>
  <si>
    <t>Non-categorized Words</t>
  </si>
  <si>
    <t>Total Words</t>
  </si>
  <si>
    <t>nov</t>
  </si>
  <si>
    <t>#paris</t>
  </si>
  <si>
    <t>13</t>
  </si>
  <si>
    <t>#digitalresponsable</t>
  </si>
  <si>
    <t>#nodexl</t>
  </si>
  <si>
    <t>Top Words in Tweet in G1</t>
  </si>
  <si>
    <t>#socialmedia</t>
  </si>
  <si>
    <t>#savethedate</t>
  </si>
  <si>
    <t>awesome</t>
  </si>
  <si>
    <t>event</t>
  </si>
  <si>
    <t>Top Words in Tweet in G2</t>
  </si>
  <si>
    <t>14</t>
  </si>
  <si>
    <t>Top Words in Tweet in G3</t>
  </si>
  <si>
    <t>#socialnetworkanalysis</t>
  </si>
  <si>
    <t>Top Words in Tweet</t>
  </si>
  <si>
    <t>nov #paris 13 #nodexl #digitalresponsable mbruge #socialmedia #savethedate awesome event</t>
  </si>
  <si>
    <t>nov 13 #digitalresponsable #paris mbruge #nodexl 14 #socialmedia #savethedate awesome</t>
  </si>
  <si>
    <t>#paris nov #socialmedia #digitalresponsable 13 #nodexl mbruge #socialnetworkanalysis #savethedate awesome</t>
  </si>
  <si>
    <t>Top Word Pairs in Tweet in Entire Graph</t>
  </si>
  <si>
    <t>13,nov</t>
  </si>
  <si>
    <t>#digitalresponsable,#paris</t>
  </si>
  <si>
    <t>#savethedate,awesome</t>
  </si>
  <si>
    <t>event,taking</t>
  </si>
  <si>
    <t>taking,place</t>
  </si>
  <si>
    <t>#paris,learn</t>
  </si>
  <si>
    <t>learn,#nodexl</t>
  </si>
  <si>
    <t>#paris,13</t>
  </si>
  <si>
    <t>nov,#savethedate</t>
  </si>
  <si>
    <t>#socialnetworkanalysis,#socialmedia</t>
  </si>
  <si>
    <t>Top Word Pairs in Tweet in G1</t>
  </si>
  <si>
    <t>place,agence_socialty</t>
  </si>
  <si>
    <t>agence_socialty,mbruge</t>
  </si>
  <si>
    <t>mbruge,#paris</t>
  </si>
  <si>
    <t>Top Word Pairs in Tweet in G2</t>
  </si>
  <si>
    <t>Top Word Pairs in Tweet in G3</t>
  </si>
  <si>
    <t>Top Word Pairs in Tweet</t>
  </si>
  <si>
    <t>13,nov  #digitalresponsable,#paris  #paris,13  nov,#savethedate  #savethedate,awesome  event,taking  taking,place  place,agence_socialty  agence_socialty,mbruge  mbruge,#paris</t>
  </si>
  <si>
    <t>13,nov  #digitalresponsable,#paris  #savethedate,awesome  event,taking  taking,place  #paris,learn  learn,#nodexl  #paris,13  nov,#savethedate  #socialnetworkanalysis,#socialmedia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</si>
  <si>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</si>
  <si>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</si>
  <si>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</si>
  <si>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</si>
  <si>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</si>
  <si>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</si>
  <si>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</si>
  <si>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</si>
  <si>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</si>
  <si>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</si>
  <si>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mbruge agence_socialty marc_smith nodexl smr_foundation digitalspacelab mas_conf connectedaction nodexl_mktng was3210</t>
  </si>
  <si>
    <t>mbruge agence_socialty webcongress marc_smith elcheemprende_ feriaempleofeed</t>
  </si>
  <si>
    <t>mbruge agence_socialty marc_smith nodexl digitalspacelab smr_foundation mas_conf was3210 sheffhallamuni connectedaction</t>
  </si>
  <si>
    <t>Top Tweeters in Entire Graph</t>
  </si>
  <si>
    <t>Top Tweeters in G1</t>
  </si>
  <si>
    <t>Top Tweeters in G2</t>
  </si>
  <si>
    <t>Top Tweeters in G3</t>
  </si>
  <si>
    <t>Top Tweeters</t>
  </si>
  <si>
    <t>metoscm was3210 nodexl seohashtag mas_conf vicalvarofamily smr_foundation mbruge nodexl_mktng digitalspacelab</t>
  </si>
  <si>
    <t>leikoleo rosanarosas17 marc_smith activithink feriaempleofeed hashtagteam_ webcongress impulsaeventos elcheemprende_</t>
  </si>
  <si>
    <t>mjoehlerich fmfrancoise vivianfrancos sheffhallamuni connectedaction blogtopseo agence_socialty</t>
  </si>
  <si>
    <t>Top URLs in Tweet by Count</t>
  </si>
  <si>
    <t>https://eventbrite.fr/e/billets-its-time-think-link-with-nodexl-77801764171 https://www.eventbrite.fr/e/billets-its-time-think-link-with-nodexl-77801764171 https://eventbrite.com/e/social-media-digital-humanities-social-network-analysis-using-nodexl-tickets-72083937999 https://vivianfrancos.com/proximos-eventos-marketing/ https://www.linkedin.com/slink?code=d_bJByM https://www.linkedin.com/slink?code=dDyqCsq</t>
  </si>
  <si>
    <t>Top URLs in Tweet by Salience</t>
  </si>
  <si>
    <t>Top Domains in Tweet by Count</t>
  </si>
  <si>
    <t>Top Domains in Tweet by Salience</t>
  </si>
  <si>
    <t>linkedin.com eventbrite.fr eventbrite.com vivianfrancos.com</t>
  </si>
  <si>
    <t>Top Hashtags in Tweet by Count</t>
  </si>
  <si>
    <t>felizsemana eventos marketing empleo seohashtag webcongress nodexl marketingdigital today smdhumanities</t>
  </si>
  <si>
    <t>digitalresponsable paris savethedate nodexl marketingdigital socialmedia today</t>
  </si>
  <si>
    <t>digitalresponsable paris savethedate nodexl marketingdigital felizsemana eventos marketing empleo seohashtag</t>
  </si>
  <si>
    <t>paris socialmedia nodexl digitalresponsable savethedate socialnetworkanalysis marketingdigital masconf smdhumanities live</t>
  </si>
  <si>
    <t>digitalresponsable paris savethedate socialnetworkanalysis</t>
  </si>
  <si>
    <t>digitalresponsable paris savethedate socialmedia socialnetworkanalysis</t>
  </si>
  <si>
    <t>felizsemana eventos marketing empleo seohashtag webcongress digitalresponsable paris savethedate</t>
  </si>
  <si>
    <t>digitalresponsable paris savethedate nodexl marketingdigital socialmedia</t>
  </si>
  <si>
    <t>Top Hashtags in Tweet by Salience</t>
  </si>
  <si>
    <t>nodexl marketingdigital socialmedia paris savethedate today digitalresponsable</t>
  </si>
  <si>
    <t>nodexl marketingdigital felizsemana eventos marketing empleo seohashtag webcongress socialmedia paris</t>
  </si>
  <si>
    <t>socialmedia digitalresponsable paris savethedate</t>
  </si>
  <si>
    <t>paris marketingdigital socialmedia masconf socialnetworkanalysis savethedate smdhumanities live online streaming</t>
  </si>
  <si>
    <t>socialnetworkanalysis savethedate digitalresponsable paris</t>
  </si>
  <si>
    <t>socialmedia socialnetworkanalysis savethedate digitalresponsable paris</t>
  </si>
  <si>
    <t>nodexl marketingdigital socialmedia paris savethedate digitalresponsable</t>
  </si>
  <si>
    <t>Top Words in Tweet by Count</t>
  </si>
  <si>
    <t>nov #nodexl events #marketingdigital smr_foundation marc_smith connectedaction nodexl nodexl_mktng #today</t>
  </si>
  <si>
    <t>nov 13 mbruge marc_smith #nodexl 14 #felizsemana grandes #eventos de</t>
  </si>
  <si>
    <t>nov #paris #nodexl 13 mbruge #socialmedia #savethedate awesome event taking</t>
  </si>
  <si>
    <t>nov 13 #paris #nodexl mbruge #socialmedia #savethedate awesome event taking</t>
  </si>
  <si>
    <t>#paris #socialmedia 13 nov #savethedate awesome event taking place agence_socialty</t>
  </si>
  <si>
    <t>#paris 13 nov #savethedate awesome social media event taking place</t>
  </si>
  <si>
    <t>#paris nov #socialmedia #nodexl 13 mbruge #savethedate awesome event taking</t>
  </si>
  <si>
    <t>#paris 13 #socialnetworkanalysis nov #savethedate awesome social media event taking</t>
  </si>
  <si>
    <t>#paris 13 #socialmedia #socialnetworkanalysis nov #savethedate awesome event taking place</t>
  </si>
  <si>
    <t>nov 13 14 #felizsemana grandes #eventos de #marketing #empleo #seohashtag</t>
  </si>
  <si>
    <t>nov 13 mbruge #nodexl 14 #paris #felizsemana grandes #eventos de</t>
  </si>
  <si>
    <t>Top Words in Tweet by Salience</t>
  </si>
  <si>
    <t>14 #felizsemana grandes #eventos de #marketing #empleo #seohashtag 12 #webcongress</t>
  </si>
  <si>
    <t>#paris events #marketingdigital nodexl marc_smith smr_foundation paris #masconf berlin 18</t>
  </si>
  <si>
    <t>14 #paris #socialmedia marc_smith social media events #marketingdigital nodexl smr_foundation</t>
  </si>
  <si>
    <t>social media #paris #socialmedia 13 nov #savethedate awesome event taking</t>
  </si>
  <si>
    <t>#paris marc_smith social media events #marketingdigital nodexl #masconf berlin 18</t>
  </si>
  <si>
    <t>un le à nous organisons événement novembre sur thème et</t>
  </si>
  <si>
    <t>un le à #socialmedia social media nous organisons événement novembre</t>
  </si>
  <si>
    <t>14 #paris #felizsemana grandes #eventos de #marketing #empleo #seohashtag 12</t>
  </si>
  <si>
    <t>#paris #socialmedia events #marketingdigital nodexl marc_smith smr_foundation paris #masconf berlin</t>
  </si>
  <si>
    <t>Top Word Pairs in Tweet by Count</t>
  </si>
  <si>
    <t>#nodexl,events  events,#marketingdigital  #marketingdigital,smr_foundation  smr_foundation,marc_smith  marc_smith,connectedaction  connectedaction,nodexl  nodexl,nodexl_mktng  nodexl_mktng,#today  #today,#smdhumanities  #smdhumanities,uk</t>
  </si>
  <si>
    <t>13,nov  #felizsemana,grandes  grandes,#eventos  #eventos,de  de,#marketing  #marketing,#empleo  #empleo,#seohashtag  #seohashtag,12  12,13  nov,#webcongress</t>
  </si>
  <si>
    <t>#digitalresponsable,#paris  #paris,13  13,nov  nov,#savethedate  #savethedate,awesome  event,taking  taking,place  place,agence_socialty  agence_socialty,mbruge  mbruge,#paris</t>
  </si>
  <si>
    <t>#digitalresponsable,#paris  #paris,13  13,nov  nov,#savethedate  #savethedate,awesome  awesome,social  social,media  media,event  event,taking  taking,place</t>
  </si>
  <si>
    <t>Top Word Pairs in Tweet by Salience</t>
  </si>
  <si>
    <t>#felizsemana,grandes  grandes,#eventos  #eventos,de  de,#marketing  #marketing,#empleo  #empleo,#seohashtag  #seohashtag,12  12,13  nov,#webcongress  #webcongress,webcongress</t>
  </si>
  <si>
    <t>#nodexl,events  events,#marketingdigital  #digitalresponsable,paris  paris,13  nov,mbruge  #masconf,berlin  berlin,nov  nov,18  18,19  19,digitalspacelab</t>
  </si>
  <si>
    <t>awesome,social  social,media  media,event  #nodexl,events  events,#marketingdigital  #marketingdigital,nodexl  nodexl,marc_smith  marc_smith,smr_foundation  smr_foundation,#digitalresponsable  #digitalresponsable,paris</t>
  </si>
  <si>
    <t>awesome,#socialmedia  #socialmedia,event  awesome,social  social,media  media,event  #digitalresponsable,#paris  #paris,13  13,nov  nov,#savethedate  #savethedate,awesome</t>
  </si>
  <si>
    <t>awesome,social  social,media  media,event  awesome,#socialmedia  #socialmedia,event  #digitalresponsable,#paris  #paris,13  13,nov  nov,#savethedate  #savethedate,awesome</t>
  </si>
  <si>
    <t>awesome,#socialmedia  #socialmedia,event  awesome,social  social,media  media,event  #nodexl,events  events,#marketingdigital  #masconf,berlin  berlin,nov  nov,18</t>
  </si>
  <si>
    <t>nous,organisons  organisons,un  un,événement  événement,le  le,13  13,novembre  novembre,sur  sur,le  le,thème  thème,#socialnetworkanalysis</t>
  </si>
  <si>
    <t>awesome,#socialmedia  #socialmedia,event  awesome,social  social,media  media,event  nous,organisons  organisons,un  un,événement  événement,le  le,13</t>
  </si>
  <si>
    <t>#nodexl,events  events,#marketingdigital  #marketingdigital,nodexl  nodexl,marc_smith  marc_smith,smr_foundation  smr_foundation,#digitalresponsable  #digitalresponsable,paris  paris,13  nov,mbruge  mbruge,#masconf</t>
  </si>
  <si>
    <t>Word</t>
  </si>
  <si>
    <t>taking</t>
  </si>
  <si>
    <t>place</t>
  </si>
  <si>
    <t>learn</t>
  </si>
  <si>
    <t>withmarc</t>
  </si>
  <si>
    <t>smith</t>
  </si>
  <si>
    <t>social</t>
  </si>
  <si>
    <t>media</t>
  </si>
  <si>
    <t>events</t>
  </si>
  <si>
    <t>#marketingdigital</t>
  </si>
  <si>
    <t>#masconf</t>
  </si>
  <si>
    <t>berlin</t>
  </si>
  <si>
    <t>18</t>
  </si>
  <si>
    <t>19</t>
  </si>
  <si>
    <t>#felizsemana</t>
  </si>
  <si>
    <t>grandes</t>
  </si>
  <si>
    <t>#eventos</t>
  </si>
  <si>
    <t>#marketing</t>
  </si>
  <si>
    <t>#empleo</t>
  </si>
  <si>
    <t>#seohashtag</t>
  </si>
  <si>
    <t>12</t>
  </si>
  <si>
    <t>#webcongress</t>
  </si>
  <si>
    <t>#elxemplea</t>
  </si>
  <si>
    <t>#foroelxemplea</t>
  </si>
  <si>
    <t>15</t>
  </si>
  <si>
    <t>#feed2019</t>
  </si>
  <si>
    <t>#smdhumanities</t>
  </si>
  <si>
    <t>uk</t>
  </si>
  <si>
    <t>5</t>
  </si>
  <si>
    <t>#live</t>
  </si>
  <si>
    <t>#online</t>
  </si>
  <si>
    <t>#streaming</t>
  </si>
  <si>
    <t>à</t>
  </si>
  <si>
    <t>#today</t>
  </si>
  <si>
    <t>nous</t>
  </si>
  <si>
    <t>organisons</t>
  </si>
  <si>
    <t>événement</t>
  </si>
  <si>
    <t>novembre</t>
  </si>
  <si>
    <t>sur</t>
  </si>
  <si>
    <t>thème</t>
  </si>
  <si>
    <t>et</t>
  </si>
  <si>
    <t>animera</t>
  </si>
  <si>
    <t>workshop</t>
  </si>
  <si>
    <t>2h</t>
  </si>
  <si>
    <t>pour</t>
  </si>
  <si>
    <t>apprendre</t>
  </si>
  <si>
    <t>cartographier</t>
  </si>
  <si>
    <t>les</t>
  </si>
  <si>
    <t>réseaux</t>
  </si>
  <si>
    <t>sociaux</t>
  </si>
  <si>
    <t>avec</t>
  </si>
  <si>
    <t>lien</t>
  </si>
  <si>
    <t>d'inscription</t>
  </si>
  <si>
    <t>socialty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</si>
  <si>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</si>
  <si>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</si>
  <si>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</si>
  <si>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</si>
  <si>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</si>
  <si>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</si>
  <si>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</si>
  <si>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</si>
  <si>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</si>
  <si>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</si>
  <si>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</si>
  <si>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</si>
  <si>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</si>
  <si>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</si>
  <si>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</si>
  <si>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</si>
  <si>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</si>
  <si>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</si>
  <si>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</si>
  <si>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</si>
  <si>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</si>
  <si>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</si>
  <si>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</si>
  <si>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</si>
  <si>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</si>
  <si>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</si>
  <si>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</si>
  <si>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</si>
  <si>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</si>
  <si>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</si>
  <si>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</si>
  <si>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</si>
  <si>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</si>
  <si>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</si>
  <si>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</si>
  <si>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</si>
  <si>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</si>
  <si>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</si>
  <si>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</si>
  <si>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</si>
  <si>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</si>
  <si>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</si>
  <si>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</si>
  <si>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</si>
  <si>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</si>
  <si>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</si>
  <si>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</si>
  <si>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</si>
  <si>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</si>
  <si>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</si>
  <si>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</si>
  <si>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</si>
  <si>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</si>
  <si>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</si>
  <si>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</si>
  <si>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</si>
  <si>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</si>
  <si>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</si>
  <si>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7, 125, 0</t>
  </si>
  <si>
    <t>20, 118, 0</t>
  </si>
  <si>
    <t>33, 112, 0</t>
  </si>
  <si>
    <t>53, 102, 0</t>
  </si>
  <si>
    <t>39, 108, 0</t>
  </si>
  <si>
    <t>79, 89, 0</t>
  </si>
  <si>
    <t>Red</t>
  </si>
  <si>
    <t>189, 33, 0</t>
  </si>
  <si>
    <t>G1: nov #paris 13 #nodexl #digitalresponsable mbruge #socialmedia #savethedate awesome event</t>
  </si>
  <si>
    <t>G2: nov 13 #digitalresponsable #paris mbruge #nodexl 14 #socialmedia #savethedate awesome</t>
  </si>
  <si>
    <t>G3: #paris nov #socialmedia #digitalresponsable 13 #nodexl mbruge #socialnetworkanalysis #savethedate awesome</t>
  </si>
  <si>
    <t>Autofill Workbook Results</t>
  </si>
  <si>
    <t>Edge Weight▓1▓24▓0▓True▓Green▓Red▓▓Edge Weight▓1▓8▓0▓3▓10▓False▓Edge Weight▓1▓24▓0▓32▓6▓False▓▓0▓0▓0▓True▓Black▓Black▓▓Followers▓40▓14325▓0▓162▓1000▓False▓Followers▓40▓81376▓0▓100▓70▓False▓▓0▓0▓0▓0▓0▓False▓▓0▓0▓0▓0▓0▓False</t>
  </si>
  <si>
    <t>Subgraph</t>
  </si>
  <si>
    <t>GraphSource░TwitterSearch▓GraphTerm░#DigitalResponsable▓ImportDescription░The graph represents a network of 26 Twitter users whose recent tweets contained "#DigitalResponsable", or who were replied to or mentioned in those tweets, taken from a data set limited to a maximum of 18,000 tweets.  The network was obtained from Twitter on Wednesday, 13 November 2019 at 07:26 UTC.
The tweets in the network were tweeted over the 8-day, 2-hour, 3-minute period from Tuesday, 05 November 2019 at 05:11 UTC to Wednesday, 13 November 2019 at 07:14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</si>
</sst>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159800"/>
        <c:axId val="40567289"/>
      </c:barChart>
      <c:catAx>
        <c:axId val="64159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67289"/>
        <c:crosses val="autoZero"/>
        <c:auto val="1"/>
        <c:lblOffset val="100"/>
        <c:noMultiLvlLbl val="0"/>
      </c:catAx>
      <c:valAx>
        <c:axId val="40567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9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561282"/>
        <c:axId val="64724947"/>
      </c:barChart>
      <c:catAx>
        <c:axId val="295612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24947"/>
        <c:crosses val="autoZero"/>
        <c:auto val="1"/>
        <c:lblOffset val="100"/>
        <c:noMultiLvlLbl val="0"/>
      </c:catAx>
      <c:valAx>
        <c:axId val="64724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61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653612"/>
        <c:axId val="8229325"/>
      </c:barChart>
      <c:catAx>
        <c:axId val="456536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29325"/>
        <c:crosses val="autoZero"/>
        <c:auto val="1"/>
        <c:lblOffset val="100"/>
        <c:noMultiLvlLbl val="0"/>
      </c:catAx>
      <c:valAx>
        <c:axId val="8229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3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955062"/>
        <c:axId val="62595559"/>
      </c:barChart>
      <c:catAx>
        <c:axId val="69550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95559"/>
        <c:crosses val="autoZero"/>
        <c:auto val="1"/>
        <c:lblOffset val="100"/>
        <c:noMultiLvlLbl val="0"/>
      </c:catAx>
      <c:valAx>
        <c:axId val="6259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5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489120"/>
        <c:axId val="37075489"/>
      </c:barChart>
      <c:catAx>
        <c:axId val="26489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75489"/>
        <c:crosses val="autoZero"/>
        <c:auto val="1"/>
        <c:lblOffset val="100"/>
        <c:noMultiLvlLbl val="0"/>
      </c:catAx>
      <c:valAx>
        <c:axId val="37075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9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243946"/>
        <c:axId val="50324603"/>
      </c:barChart>
      <c:catAx>
        <c:axId val="652439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24603"/>
        <c:crosses val="autoZero"/>
        <c:auto val="1"/>
        <c:lblOffset val="100"/>
        <c:noMultiLvlLbl val="0"/>
      </c:catAx>
      <c:valAx>
        <c:axId val="50324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3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268244"/>
        <c:axId val="49761013"/>
      </c:barChart>
      <c:catAx>
        <c:axId val="50268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761013"/>
        <c:crosses val="autoZero"/>
        <c:auto val="1"/>
        <c:lblOffset val="100"/>
        <c:noMultiLvlLbl val="0"/>
      </c:catAx>
      <c:valAx>
        <c:axId val="49761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8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195934"/>
        <c:axId val="4110223"/>
      </c:barChart>
      <c:catAx>
        <c:axId val="45195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0223"/>
        <c:crosses val="autoZero"/>
        <c:auto val="1"/>
        <c:lblOffset val="100"/>
        <c:noMultiLvlLbl val="0"/>
      </c:catAx>
      <c:valAx>
        <c:axId val="411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5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92008"/>
        <c:axId val="64492617"/>
      </c:barChart>
      <c:catAx>
        <c:axId val="36992008"/>
        <c:scaling>
          <c:orientation val="minMax"/>
        </c:scaling>
        <c:axPos val="b"/>
        <c:delete val="1"/>
        <c:majorTickMark val="out"/>
        <c:minorTickMark val="none"/>
        <c:tickLblPos val="none"/>
        <c:crossAx val="64492617"/>
        <c:crosses val="autoZero"/>
        <c:auto val="1"/>
        <c:lblOffset val="100"/>
        <c:noMultiLvlLbl val="0"/>
      </c:catAx>
      <c:valAx>
        <c:axId val="64492617"/>
        <c:scaling>
          <c:orientation val="minMax"/>
        </c:scaling>
        <c:axPos val="l"/>
        <c:delete val="1"/>
        <c:majorTickMark val="out"/>
        <c:minorTickMark val="none"/>
        <c:tickLblPos val="none"/>
        <c:crossAx val="369920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calvarofami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eohashta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bru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igitalspacel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as321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dexl_mkt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ode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onnectedact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arc_smit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mr_found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logtopse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ivianfranc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gence_socialt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joehleri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mfrancois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ashtagteam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eriaempleofee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lcheemprende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ebcong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mpulsaevento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ikole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osanarosas17"/>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ctivith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etosc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s_con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heffhallamun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1" totalsRowShown="0" headerRowDxfId="321" dataDxfId="320">
  <autoFilter ref="A2:BN261"/>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174" dataDxfId="173">
  <autoFilter ref="A1:H7"/>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4" totalsRowShown="0" headerRowDxfId="163" dataDxfId="162">
  <autoFilter ref="A10: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H27" totalsRowShown="0" headerRowDxfId="152" dataDxfId="151">
  <autoFilter ref="A17:H27"/>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H40" totalsRowShown="0" headerRowDxfId="141" dataDxfId="140">
  <autoFilter ref="A30:H40"/>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H53" totalsRowShown="0" headerRowDxfId="130" dataDxfId="129">
  <autoFilter ref="A43:H53"/>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H57" totalsRowShown="0" headerRowDxfId="119" dataDxfId="118">
  <autoFilter ref="A56:H57"/>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H69" totalsRowShown="0" headerRowDxfId="116" dataDxfId="115">
  <autoFilter ref="A59:H69"/>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H82" totalsRowShown="0" headerRowDxfId="97" dataDxfId="96">
  <autoFilter ref="A72:H82"/>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7" totalsRowShown="0" headerRowDxfId="76" dataDxfId="75">
  <autoFilter ref="A1:G23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266" dataDxfId="265">
  <autoFilter ref="A2:BT28"/>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00" totalsRowShown="0" headerRowDxfId="67" dataDxfId="66">
  <autoFilter ref="A1:L30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220" dataDxfId="219">
  <autoFilter ref="A1:C27"/>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ventbrite.com/e/social-media-digital-humanities-social-network-analysis-using-nodexl-tickets-72083937999" TargetMode="External" /><Relationship Id="rId2" Type="http://schemas.openxmlformats.org/officeDocument/2006/relationships/hyperlink" Target="https://eventbrite.com/e/social-media-digital-humanities-social-network-analysis-using-nodexl-tickets-72083937999" TargetMode="External" /><Relationship Id="rId3" Type="http://schemas.openxmlformats.org/officeDocument/2006/relationships/hyperlink" Target="https://vivianfrancos.com/proximos-eventos-marketing/" TargetMode="External" /><Relationship Id="rId4" Type="http://schemas.openxmlformats.org/officeDocument/2006/relationships/hyperlink" Target="https://vivianfrancos.com/proximos-eventos-marketing/" TargetMode="External" /><Relationship Id="rId5" Type="http://schemas.openxmlformats.org/officeDocument/2006/relationships/hyperlink" Target="https://vivianfrancos.com/proximos-eventos-marketing/" TargetMode="External" /><Relationship Id="rId6" Type="http://schemas.openxmlformats.org/officeDocument/2006/relationships/hyperlink" Target="https://eventbrite.com/e/social-media-digital-humanities-social-network-analysis-using-nodexl-tickets-72083937999" TargetMode="External" /><Relationship Id="rId7" Type="http://schemas.openxmlformats.org/officeDocument/2006/relationships/hyperlink" Target="https://www.eventbrite.fr/e/billets-its-time-think-link-with-nodexl-77801764171" TargetMode="External" /><Relationship Id="rId8" Type="http://schemas.openxmlformats.org/officeDocument/2006/relationships/hyperlink" Target="https://www.eventbrite.fr/e/billets-its-time-think-link-with-nodexl-77801764171" TargetMode="External" /><Relationship Id="rId9" Type="http://schemas.openxmlformats.org/officeDocument/2006/relationships/hyperlink" Target="https://eventbrite.com/e/social-media-digital-humanities-social-network-analysis-using-nodexl-tickets-72083937999"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eventbrite.fr/e/billets-its-time-think-link-with-nodexl-77801764171" TargetMode="External" /><Relationship Id="rId12" Type="http://schemas.openxmlformats.org/officeDocument/2006/relationships/hyperlink" Target="https://eventbrite.com/e/social-media-digital-humanities-social-network-analysis-using-nodexl-tickets-72083937999" TargetMode="External" /><Relationship Id="rId13" Type="http://schemas.openxmlformats.org/officeDocument/2006/relationships/hyperlink" Target="https://www.eventbrite.fr/e/billets-its-time-think-link-with-nodexl-77801764171"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www.eventbrite.fr/e/billets-its-time-think-link-with-nodexl-77801764171" TargetMode="External" /><Relationship Id="rId16" Type="http://schemas.openxmlformats.org/officeDocument/2006/relationships/hyperlink" Target="https://eventbrite.com/e/social-media-digital-humanities-social-network-analysis-using-nodexl-tickets-72083937999" TargetMode="External" /><Relationship Id="rId17" Type="http://schemas.openxmlformats.org/officeDocument/2006/relationships/hyperlink" Target="https://www.eventbrite.fr/e/billets-its-time-think-link-with-nodexl-77801764171" TargetMode="External" /><Relationship Id="rId18" Type="http://schemas.openxmlformats.org/officeDocument/2006/relationships/hyperlink" Target="https://www.linkedin.com/slink?code=d_bJByM" TargetMode="External" /><Relationship Id="rId19" Type="http://schemas.openxmlformats.org/officeDocument/2006/relationships/hyperlink" Target="https://vivianfrancos.com/proximos-eventos-marketing/" TargetMode="External" /><Relationship Id="rId20" Type="http://schemas.openxmlformats.org/officeDocument/2006/relationships/hyperlink" Target="https://www.eventbrite.fr/e/billets-its-time-think-link-with-nodexl-77801764171" TargetMode="External" /><Relationship Id="rId21" Type="http://schemas.openxmlformats.org/officeDocument/2006/relationships/hyperlink" Target="https://www.eventbrite.fr/e/billets-its-time-think-link-with-nodexl-77801764171" TargetMode="External" /><Relationship Id="rId22" Type="http://schemas.openxmlformats.org/officeDocument/2006/relationships/hyperlink" Target="https://eventbrite.com/e/social-media-digital-humanities-social-network-analysis-using-nodexl-tickets-72083937999" TargetMode="External" /><Relationship Id="rId23" Type="http://schemas.openxmlformats.org/officeDocument/2006/relationships/hyperlink" Target="https://www.eventbrite.fr/e/billets-its-time-think-link-with-nodexl-77801764171" TargetMode="External" /><Relationship Id="rId24" Type="http://schemas.openxmlformats.org/officeDocument/2006/relationships/hyperlink" Target="https://www.eventbrite.fr/e/billets-its-time-think-link-with-nodexl-77801764171" TargetMode="External" /><Relationship Id="rId25" Type="http://schemas.openxmlformats.org/officeDocument/2006/relationships/hyperlink" Target="https://eventbrite.com/e/social-media-digital-humanities-social-network-analysis-using-nodexl-tickets-72083937999" TargetMode="External" /><Relationship Id="rId26" Type="http://schemas.openxmlformats.org/officeDocument/2006/relationships/hyperlink" Target="https://www.eventbrite.fr/e/billets-its-time-think-link-with-nodexl-77801764171" TargetMode="External" /><Relationship Id="rId27" Type="http://schemas.openxmlformats.org/officeDocument/2006/relationships/hyperlink" Target="https://www.linkedin.com/slink?code=dDyqCsq" TargetMode="External" /><Relationship Id="rId28" Type="http://schemas.openxmlformats.org/officeDocument/2006/relationships/hyperlink" Target="https://www.linkedin.com/slink?code=d_bJByM" TargetMode="External" /><Relationship Id="rId29" Type="http://schemas.openxmlformats.org/officeDocument/2006/relationships/hyperlink" Target="https://eventbrite.fr/e/billets-its-time-think-link-with-nodexl-77801764171" TargetMode="External" /><Relationship Id="rId30" Type="http://schemas.openxmlformats.org/officeDocument/2006/relationships/hyperlink" Target="https://eventbrite.fr/e/billets-its-time-think-link-with-nodexl-77801764171" TargetMode="External" /><Relationship Id="rId31" Type="http://schemas.openxmlformats.org/officeDocument/2006/relationships/hyperlink" Target="https://eventbrite.fr/e/billets-its-time-think-link-with-nodexl-77801764171" TargetMode="External" /><Relationship Id="rId32" Type="http://schemas.openxmlformats.org/officeDocument/2006/relationships/hyperlink" Target="https://eventbrite.fr/e/billets-its-time-think-link-with-nodexl-77801764171" TargetMode="External" /><Relationship Id="rId33" Type="http://schemas.openxmlformats.org/officeDocument/2006/relationships/hyperlink" Target="https://eventbrite.fr/e/billets-its-time-think-link-with-nodexl-77801764171" TargetMode="External" /><Relationship Id="rId34" Type="http://schemas.openxmlformats.org/officeDocument/2006/relationships/hyperlink" Target="https://eventbrite.fr/e/billets-its-time-think-link-with-nodexl-77801764171" TargetMode="External" /><Relationship Id="rId35" Type="http://schemas.openxmlformats.org/officeDocument/2006/relationships/hyperlink" Target="https://eventbrite.fr/e/billets-its-time-think-link-with-nodexl-77801764171" TargetMode="External" /><Relationship Id="rId36" Type="http://schemas.openxmlformats.org/officeDocument/2006/relationships/hyperlink" Target="https://eventbrite.fr/e/billets-its-time-think-link-with-nodexl-77801764171" TargetMode="External" /><Relationship Id="rId37" Type="http://schemas.openxmlformats.org/officeDocument/2006/relationships/hyperlink" Target="https://eventbrite.fr/e/billets-its-time-think-link-with-nodexl-77801764171" TargetMode="External" /><Relationship Id="rId38" Type="http://schemas.openxmlformats.org/officeDocument/2006/relationships/hyperlink" Target="https://eventbrite.fr/e/billets-its-time-think-link-with-nodexl-77801764171" TargetMode="External" /><Relationship Id="rId39" Type="http://schemas.openxmlformats.org/officeDocument/2006/relationships/hyperlink" Target="https://eventbrite.fr/e/billets-its-time-think-link-with-nodexl-77801764171" TargetMode="External" /><Relationship Id="rId40" Type="http://schemas.openxmlformats.org/officeDocument/2006/relationships/hyperlink" Target="https://eventbrite.fr/e/billets-its-time-think-link-with-nodexl-77801764171" TargetMode="External" /><Relationship Id="rId41" Type="http://schemas.openxmlformats.org/officeDocument/2006/relationships/hyperlink" Target="https://eventbrite.fr/e/billets-its-time-think-link-with-nodexl-77801764171" TargetMode="External" /><Relationship Id="rId42" Type="http://schemas.openxmlformats.org/officeDocument/2006/relationships/hyperlink" Target="https://eventbrite.fr/e/billets-its-time-think-link-with-nodexl-77801764171" TargetMode="External" /><Relationship Id="rId43" Type="http://schemas.openxmlformats.org/officeDocument/2006/relationships/hyperlink" Target="https://eventbrite.fr/e/billets-its-time-think-link-with-nodexl-77801764171" TargetMode="External" /><Relationship Id="rId44" Type="http://schemas.openxmlformats.org/officeDocument/2006/relationships/hyperlink" Target="https://eventbrite.fr/e/billets-its-time-think-link-with-nodexl-77801764171" TargetMode="External" /><Relationship Id="rId45" Type="http://schemas.openxmlformats.org/officeDocument/2006/relationships/hyperlink" Target="https://eventbrite.fr/e/billets-its-time-think-link-with-nodexl-77801764171" TargetMode="External" /><Relationship Id="rId46" Type="http://schemas.openxmlformats.org/officeDocument/2006/relationships/hyperlink" Target="https://eventbrite.fr/e/billets-its-time-think-link-with-nodexl-77801764171" TargetMode="External" /><Relationship Id="rId47" Type="http://schemas.openxmlformats.org/officeDocument/2006/relationships/hyperlink" Target="https://eventbrite.fr/e/billets-its-time-think-link-with-nodexl-77801764171" TargetMode="External" /><Relationship Id="rId48" Type="http://schemas.openxmlformats.org/officeDocument/2006/relationships/hyperlink" Target="https://eventbrite.fr/e/billets-its-time-think-link-with-nodexl-77801764171" TargetMode="External" /><Relationship Id="rId49" Type="http://schemas.openxmlformats.org/officeDocument/2006/relationships/hyperlink" Target="https://eventbrite.fr/e/billets-its-time-think-link-with-nodexl-77801764171" TargetMode="External" /><Relationship Id="rId50" Type="http://schemas.openxmlformats.org/officeDocument/2006/relationships/hyperlink" Target="https://eventbrite.fr/e/billets-its-time-think-link-with-nodexl-77801764171" TargetMode="External" /><Relationship Id="rId51" Type="http://schemas.openxmlformats.org/officeDocument/2006/relationships/hyperlink" Target="https://eventbrite.fr/e/billets-its-time-think-link-with-nodexl-77801764171" TargetMode="External" /><Relationship Id="rId52" Type="http://schemas.openxmlformats.org/officeDocument/2006/relationships/hyperlink" Target="https://eventbrite.fr/e/billets-its-time-think-link-with-nodexl-77801764171" TargetMode="External" /><Relationship Id="rId53" Type="http://schemas.openxmlformats.org/officeDocument/2006/relationships/hyperlink" Target="https://eventbrite.fr/e/billets-its-time-think-link-with-nodexl-77801764171" TargetMode="External" /><Relationship Id="rId54" Type="http://schemas.openxmlformats.org/officeDocument/2006/relationships/hyperlink" Target="https://eventbrite.fr/e/billets-its-time-think-link-with-nodexl-77801764171" TargetMode="External" /><Relationship Id="rId55" Type="http://schemas.openxmlformats.org/officeDocument/2006/relationships/hyperlink" Target="https://vivianfrancos.com/proximos-eventos-marketing/" TargetMode="External" /><Relationship Id="rId56" Type="http://schemas.openxmlformats.org/officeDocument/2006/relationships/hyperlink" Target="https://eventbrite.fr/e/billets-its-time-think-link-with-nodexl-77801764171" TargetMode="External" /><Relationship Id="rId57" Type="http://schemas.openxmlformats.org/officeDocument/2006/relationships/hyperlink" Target="https://eventbrite.fr/e/billets-its-time-think-link-with-nodexl-77801764171" TargetMode="External" /><Relationship Id="rId58" Type="http://schemas.openxmlformats.org/officeDocument/2006/relationships/hyperlink" Target="https://eventbrite.fr/e/billets-its-time-think-link-with-nodexl-77801764171" TargetMode="External" /><Relationship Id="rId59" Type="http://schemas.openxmlformats.org/officeDocument/2006/relationships/hyperlink" Target="https://eventbrite.fr/e/billets-its-time-think-link-with-nodexl-77801764171" TargetMode="External" /><Relationship Id="rId60" Type="http://schemas.openxmlformats.org/officeDocument/2006/relationships/hyperlink" Target="https://www.eventbrite.fr/e/billets-its-time-think-link-with-nodexl-77801764171" TargetMode="External" /><Relationship Id="rId61" Type="http://schemas.openxmlformats.org/officeDocument/2006/relationships/hyperlink" Target="https://eventbrite.fr/e/billets-its-time-think-link-with-nodexl-77801764171" TargetMode="External" /><Relationship Id="rId62" Type="http://schemas.openxmlformats.org/officeDocument/2006/relationships/hyperlink" Target="https://eventbrite.fr/e/billets-its-time-think-link-with-nodexl-77801764171" TargetMode="External" /><Relationship Id="rId63" Type="http://schemas.openxmlformats.org/officeDocument/2006/relationships/hyperlink" Target="https://eventbrite.fr/e/billets-its-time-think-link-with-nodexl-77801764171" TargetMode="External" /><Relationship Id="rId64" Type="http://schemas.openxmlformats.org/officeDocument/2006/relationships/hyperlink" Target="https://eventbrite.fr/e/billets-its-time-think-link-with-nodexl-77801764171" TargetMode="External" /><Relationship Id="rId65" Type="http://schemas.openxmlformats.org/officeDocument/2006/relationships/hyperlink" Target="https://pbs.twimg.com/media/EIlbMHrX0AAZYhk.jpg" TargetMode="External" /><Relationship Id="rId66" Type="http://schemas.openxmlformats.org/officeDocument/2006/relationships/hyperlink" Target="https://pbs.twimg.com/media/EIlbMHrX0AAZYhk.jpg" TargetMode="External" /><Relationship Id="rId67" Type="http://schemas.openxmlformats.org/officeDocument/2006/relationships/hyperlink" Target="https://pbs.twimg.com/media/EIlbMHrX0AAZYhk.jpg" TargetMode="External" /><Relationship Id="rId68" Type="http://schemas.openxmlformats.org/officeDocument/2006/relationships/hyperlink" Target="https://pbs.twimg.com/media/EIlbMHrX0AAZYhk.jpg" TargetMode="External" /><Relationship Id="rId69" Type="http://schemas.openxmlformats.org/officeDocument/2006/relationships/hyperlink" Target="https://pbs.twimg.com/media/EIlbMHrX0AAZYhk.jpg" TargetMode="External" /><Relationship Id="rId70" Type="http://schemas.openxmlformats.org/officeDocument/2006/relationships/hyperlink" Target="https://pbs.twimg.com/media/EIlbMHrX0AAZYhk.jpg" TargetMode="External" /><Relationship Id="rId71" Type="http://schemas.openxmlformats.org/officeDocument/2006/relationships/hyperlink" Target="https://pbs.twimg.com/media/EIlbMHrX0AAZYhk.jpg" TargetMode="External" /><Relationship Id="rId72" Type="http://schemas.openxmlformats.org/officeDocument/2006/relationships/hyperlink" Target="https://pbs.twimg.com/media/EIlbMHrX0AAZYhk.jpg" TargetMode="External" /><Relationship Id="rId73" Type="http://schemas.openxmlformats.org/officeDocument/2006/relationships/hyperlink" Target="https://pbs.twimg.com/tweet_video_thumb/EIlpuAvXYAAyv0y.jpg" TargetMode="External" /><Relationship Id="rId74" Type="http://schemas.openxmlformats.org/officeDocument/2006/relationships/hyperlink" Target="https://pbs.twimg.com/tweet_video_thumb/EIlpuAvXYAAyv0y.jpg" TargetMode="External" /><Relationship Id="rId75" Type="http://schemas.openxmlformats.org/officeDocument/2006/relationships/hyperlink" Target="https://pbs.twimg.com/tweet_video_thumb/EIlpuAvXYAAyv0y.jpg" TargetMode="External" /><Relationship Id="rId76" Type="http://schemas.openxmlformats.org/officeDocument/2006/relationships/hyperlink" Target="https://pbs.twimg.com/tweet_video_thumb/EIqzX_IXYAAljB6.jpg" TargetMode="External" /><Relationship Id="rId77" Type="http://schemas.openxmlformats.org/officeDocument/2006/relationships/hyperlink" Target="https://pbs.twimg.com/tweet_video_thumb/EJLXcNzWoAE_tr4.jpg" TargetMode="External" /><Relationship Id="rId78" Type="http://schemas.openxmlformats.org/officeDocument/2006/relationships/hyperlink" Target="https://pbs.twimg.com/tweet_video_thumb/EIlpuAvXYAAyv0y.jpg" TargetMode="External" /><Relationship Id="rId79" Type="http://schemas.openxmlformats.org/officeDocument/2006/relationships/hyperlink" Target="https://pbs.twimg.com/tweet_video_thumb/EIqzX_IXYAAljB6.jpg" TargetMode="External" /><Relationship Id="rId80" Type="http://schemas.openxmlformats.org/officeDocument/2006/relationships/hyperlink" Target="https://pbs.twimg.com/tweet_video_thumb/EJLXcNzWoAE_tr4.jpg" TargetMode="External" /><Relationship Id="rId81" Type="http://schemas.openxmlformats.org/officeDocument/2006/relationships/hyperlink" Target="https://pbs.twimg.com/tweet_video_thumb/EIlpuAvXYAAyv0y.jpg" TargetMode="External" /><Relationship Id="rId82" Type="http://schemas.openxmlformats.org/officeDocument/2006/relationships/hyperlink" Target="https://pbs.twimg.com/tweet_video_thumb/EIqzX_IXYAAljB6.jpg" TargetMode="External" /><Relationship Id="rId83" Type="http://schemas.openxmlformats.org/officeDocument/2006/relationships/hyperlink" Target="https://pbs.twimg.com/tweet_video_thumb/EJLXcNzWoAE_tr4.jpg" TargetMode="External" /><Relationship Id="rId84" Type="http://schemas.openxmlformats.org/officeDocument/2006/relationships/hyperlink" Target="https://pbs.twimg.com/media/EHfeorRXkAYEXvu.jpg" TargetMode="External" /><Relationship Id="rId85" Type="http://schemas.openxmlformats.org/officeDocument/2006/relationships/hyperlink" Target="https://pbs.twimg.com/tweet_video_thumb/EIlpuAvXYAAyv0y.jpg" TargetMode="External" /><Relationship Id="rId86" Type="http://schemas.openxmlformats.org/officeDocument/2006/relationships/hyperlink" Target="https://pbs.twimg.com/tweet_video_thumb/EIqzX_IXYAAljB6.jpg" TargetMode="External" /><Relationship Id="rId87" Type="http://schemas.openxmlformats.org/officeDocument/2006/relationships/hyperlink" Target="https://pbs.twimg.com/tweet_video_thumb/EJLXcNzWoAE_tr4.jpg" TargetMode="External" /><Relationship Id="rId88" Type="http://schemas.openxmlformats.org/officeDocument/2006/relationships/hyperlink" Target="https://pbs.twimg.com/media/EHfeorRXkAYEXvu.jpg" TargetMode="External" /><Relationship Id="rId89" Type="http://schemas.openxmlformats.org/officeDocument/2006/relationships/hyperlink" Target="https://pbs.twimg.com/tweet_video_thumb/EIlpuAvXYAAyv0y.jpg" TargetMode="External" /><Relationship Id="rId90" Type="http://schemas.openxmlformats.org/officeDocument/2006/relationships/hyperlink" Target="https://pbs.twimg.com/tweet_video_thumb/EIqzX_IXYAAljB6.jpg" TargetMode="External" /><Relationship Id="rId91" Type="http://schemas.openxmlformats.org/officeDocument/2006/relationships/hyperlink" Target="https://pbs.twimg.com/tweet_video_thumb/EJLXcNzWoAE_tr4.jpg" TargetMode="External" /><Relationship Id="rId92" Type="http://schemas.openxmlformats.org/officeDocument/2006/relationships/hyperlink" Target="https://pbs.twimg.com/tweet_video_thumb/EIlpuAvXYAAyv0y.jpg" TargetMode="External" /><Relationship Id="rId93" Type="http://schemas.openxmlformats.org/officeDocument/2006/relationships/hyperlink" Target="https://pbs.twimg.com/tweet_video_thumb/EIqzX_IXYAAljB6.jpg" TargetMode="External" /><Relationship Id="rId94" Type="http://schemas.openxmlformats.org/officeDocument/2006/relationships/hyperlink" Target="https://pbs.twimg.com/tweet_video_thumb/EJLXcNzWoAE_tr4.jpg" TargetMode="External" /><Relationship Id="rId95" Type="http://schemas.openxmlformats.org/officeDocument/2006/relationships/hyperlink" Target="http://pbs.twimg.com/profile_images/1166348718246977539/y9ZF1YvG_normal.jpg" TargetMode="External" /><Relationship Id="rId96" Type="http://schemas.openxmlformats.org/officeDocument/2006/relationships/hyperlink" Target="http://pbs.twimg.com/profile_images/1166348718246977539/y9ZF1YvG_normal.jpg" TargetMode="External" /><Relationship Id="rId97" Type="http://schemas.openxmlformats.org/officeDocument/2006/relationships/hyperlink" Target="http://pbs.twimg.com/profile_images/1166348718246977539/y9ZF1YvG_normal.jpg" TargetMode="External" /><Relationship Id="rId98" Type="http://schemas.openxmlformats.org/officeDocument/2006/relationships/hyperlink" Target="http://pbs.twimg.com/profile_images/1166348718246977539/y9ZF1YvG_normal.jpg" TargetMode="External" /><Relationship Id="rId99" Type="http://schemas.openxmlformats.org/officeDocument/2006/relationships/hyperlink" Target="http://pbs.twimg.com/profile_images/1166348718246977539/y9ZF1YvG_normal.jpg" TargetMode="External" /><Relationship Id="rId100" Type="http://schemas.openxmlformats.org/officeDocument/2006/relationships/hyperlink" Target="http://pbs.twimg.com/profile_images/1166348718246977539/y9ZF1YvG_normal.jpg" TargetMode="External" /><Relationship Id="rId101" Type="http://schemas.openxmlformats.org/officeDocument/2006/relationships/hyperlink" Target="http://pbs.twimg.com/profile_images/1166348718246977539/y9ZF1YvG_normal.jpg" TargetMode="External" /><Relationship Id="rId102" Type="http://schemas.openxmlformats.org/officeDocument/2006/relationships/hyperlink" Target="http://pbs.twimg.com/profile_images/1166348718246977539/y9ZF1YvG_normal.jpg" TargetMode="External" /><Relationship Id="rId103" Type="http://schemas.openxmlformats.org/officeDocument/2006/relationships/hyperlink" Target="http://pbs.twimg.com/profile_images/1166348718246977539/y9ZF1YvG_normal.jpg" TargetMode="External" /><Relationship Id="rId104" Type="http://schemas.openxmlformats.org/officeDocument/2006/relationships/hyperlink" Target="http://pbs.twimg.com/profile_images/1130514941616766976/1iIXTQnn_normal.jpg" TargetMode="External" /><Relationship Id="rId105" Type="http://schemas.openxmlformats.org/officeDocument/2006/relationships/hyperlink" Target="http://pbs.twimg.com/profile_images/1130514941616766976/1iIXTQnn_normal.jpg" TargetMode="External" /><Relationship Id="rId106" Type="http://schemas.openxmlformats.org/officeDocument/2006/relationships/hyperlink" Target="http://pbs.twimg.com/profile_images/1130514941616766976/1iIXTQnn_normal.jpg" TargetMode="External" /><Relationship Id="rId107" Type="http://schemas.openxmlformats.org/officeDocument/2006/relationships/hyperlink" Target="http://pbs.twimg.com/profile_images/430046644684341248/-WZKVmST_normal.jpeg" TargetMode="External" /><Relationship Id="rId108" Type="http://schemas.openxmlformats.org/officeDocument/2006/relationships/hyperlink" Target="http://pbs.twimg.com/profile_images/430046644684341248/-WZKVmST_normal.jpeg" TargetMode="External" /><Relationship Id="rId109" Type="http://schemas.openxmlformats.org/officeDocument/2006/relationships/hyperlink" Target="http://pbs.twimg.com/profile_images/430046644684341248/-WZKVmST_normal.jpeg" TargetMode="External" /><Relationship Id="rId110" Type="http://schemas.openxmlformats.org/officeDocument/2006/relationships/hyperlink" Target="http://pbs.twimg.com/profile_images/1170717480047845376/lHUkep8R_normal.jpg" TargetMode="External" /><Relationship Id="rId111" Type="http://schemas.openxmlformats.org/officeDocument/2006/relationships/hyperlink" Target="http://pbs.twimg.com/profile_images/1170717480047845376/lHUkep8R_normal.jpg" TargetMode="External" /><Relationship Id="rId112" Type="http://schemas.openxmlformats.org/officeDocument/2006/relationships/hyperlink" Target="http://pbs.twimg.com/profile_images/1170717480047845376/lHUkep8R_normal.jpg" TargetMode="External" /><Relationship Id="rId113" Type="http://schemas.openxmlformats.org/officeDocument/2006/relationships/hyperlink" Target="http://pbs.twimg.com/profile_images/1170717480047845376/lHUkep8R_normal.jpg" TargetMode="External" /><Relationship Id="rId114" Type="http://schemas.openxmlformats.org/officeDocument/2006/relationships/hyperlink" Target="http://pbs.twimg.com/profile_images/1170717480047845376/lHUkep8R_normal.jpg" TargetMode="External" /><Relationship Id="rId115" Type="http://schemas.openxmlformats.org/officeDocument/2006/relationships/hyperlink" Target="http://pbs.twimg.com/profile_images/1170717480047845376/lHUkep8R_normal.jpg" TargetMode="External" /><Relationship Id="rId116" Type="http://schemas.openxmlformats.org/officeDocument/2006/relationships/hyperlink" Target="http://pbs.twimg.com/profile_images/1170717480047845376/lHUkep8R_normal.jpg" TargetMode="External" /><Relationship Id="rId117" Type="http://schemas.openxmlformats.org/officeDocument/2006/relationships/hyperlink" Target="http://pbs.twimg.com/profile_images/1170717480047845376/lHUkep8R_normal.jpg" TargetMode="External" /><Relationship Id="rId118" Type="http://schemas.openxmlformats.org/officeDocument/2006/relationships/hyperlink" Target="http://pbs.twimg.com/profile_images/1170717480047845376/lHUkep8R_normal.jpg" TargetMode="External" /><Relationship Id="rId119" Type="http://schemas.openxmlformats.org/officeDocument/2006/relationships/hyperlink" Target="http://pbs.twimg.com/profile_images/1121756619413557248/sDOlH0vB_normal.png" TargetMode="External" /><Relationship Id="rId120" Type="http://schemas.openxmlformats.org/officeDocument/2006/relationships/hyperlink" Target="http://pbs.twimg.com/profile_images/1121756619413557248/sDOlH0vB_normal.png" TargetMode="External" /><Relationship Id="rId121" Type="http://schemas.openxmlformats.org/officeDocument/2006/relationships/hyperlink" Target="http://pbs.twimg.com/profile_images/1121756619413557248/sDOlH0vB_normal.png" TargetMode="External" /><Relationship Id="rId122" Type="http://schemas.openxmlformats.org/officeDocument/2006/relationships/hyperlink" Target="http://pbs.twimg.com/profile_images/1121756619413557248/sDOlH0vB_normal.png" TargetMode="External" /><Relationship Id="rId123" Type="http://schemas.openxmlformats.org/officeDocument/2006/relationships/hyperlink" Target="http://pbs.twimg.com/profile_images/1121756619413557248/sDOlH0vB_normal.png" TargetMode="External" /><Relationship Id="rId124" Type="http://schemas.openxmlformats.org/officeDocument/2006/relationships/hyperlink" Target="http://pbs.twimg.com/profile_images/1121756619413557248/sDOlH0vB_normal.png" TargetMode="External" /><Relationship Id="rId125" Type="http://schemas.openxmlformats.org/officeDocument/2006/relationships/hyperlink" Target="http://pbs.twimg.com/profile_images/1012552959698325505/avZOHudc_normal.jpg" TargetMode="External" /><Relationship Id="rId126" Type="http://schemas.openxmlformats.org/officeDocument/2006/relationships/hyperlink" Target="http://pbs.twimg.com/profile_images/1012552959698325505/avZOHudc_normal.jpg" TargetMode="External" /><Relationship Id="rId127" Type="http://schemas.openxmlformats.org/officeDocument/2006/relationships/hyperlink" Target="http://pbs.twimg.com/profile_images/1012552959698325505/avZOHudc_normal.jpg" TargetMode="External" /><Relationship Id="rId128" Type="http://schemas.openxmlformats.org/officeDocument/2006/relationships/hyperlink" Target="http://pbs.twimg.com/profile_images/1012552959698325505/avZOHudc_normal.jpg" TargetMode="External" /><Relationship Id="rId129" Type="http://schemas.openxmlformats.org/officeDocument/2006/relationships/hyperlink" Target="http://pbs.twimg.com/profile_images/1012552959698325505/avZOHudc_normal.jpg" TargetMode="External" /><Relationship Id="rId130" Type="http://schemas.openxmlformats.org/officeDocument/2006/relationships/hyperlink" Target="http://pbs.twimg.com/profile_images/1012552959698325505/avZOHudc_normal.jpg" TargetMode="External" /><Relationship Id="rId131" Type="http://schemas.openxmlformats.org/officeDocument/2006/relationships/hyperlink" Target="http://pbs.twimg.com/profile_images/1012552959698325505/avZOHudc_normal.jpg" TargetMode="External" /><Relationship Id="rId132" Type="http://schemas.openxmlformats.org/officeDocument/2006/relationships/hyperlink" Target="http://pbs.twimg.com/profile_images/1012552959698325505/avZOHudc_normal.jpg" TargetMode="External" /><Relationship Id="rId133" Type="http://schemas.openxmlformats.org/officeDocument/2006/relationships/hyperlink" Target="http://pbs.twimg.com/profile_images/1012552959698325505/avZOHudc_normal.jpg" TargetMode="External" /><Relationship Id="rId134" Type="http://schemas.openxmlformats.org/officeDocument/2006/relationships/hyperlink" Target="http://pbs.twimg.com/profile_images/775315922785538048/mWzEN1W1_normal.jpg" TargetMode="External" /><Relationship Id="rId135" Type="http://schemas.openxmlformats.org/officeDocument/2006/relationships/hyperlink" Target="http://pbs.twimg.com/profile_images/775315922785538048/mWzEN1W1_normal.jpg" TargetMode="External" /><Relationship Id="rId136" Type="http://schemas.openxmlformats.org/officeDocument/2006/relationships/hyperlink" Target="http://pbs.twimg.com/profile_images/775315922785538048/mWzEN1W1_normal.jpg" TargetMode="External" /><Relationship Id="rId137" Type="http://schemas.openxmlformats.org/officeDocument/2006/relationships/hyperlink" Target="http://pbs.twimg.com/profile_images/775315922785538048/mWzEN1W1_normal.jpg" TargetMode="External" /><Relationship Id="rId138" Type="http://schemas.openxmlformats.org/officeDocument/2006/relationships/hyperlink" Target="http://pbs.twimg.com/profile_images/775315922785538048/mWzEN1W1_normal.jpg" TargetMode="External" /><Relationship Id="rId139" Type="http://schemas.openxmlformats.org/officeDocument/2006/relationships/hyperlink" Target="http://pbs.twimg.com/profile_images/775315922785538048/mWzEN1W1_normal.jpg" TargetMode="External" /><Relationship Id="rId140" Type="http://schemas.openxmlformats.org/officeDocument/2006/relationships/hyperlink" Target="http://pbs.twimg.com/profile_images/1092873225615360000/l8Ick8UB_normal.jpg" TargetMode="External" /><Relationship Id="rId141" Type="http://schemas.openxmlformats.org/officeDocument/2006/relationships/hyperlink" Target="http://pbs.twimg.com/profile_images/1092873225615360000/l8Ick8UB_normal.jpg" TargetMode="External" /><Relationship Id="rId142" Type="http://schemas.openxmlformats.org/officeDocument/2006/relationships/hyperlink" Target="http://pbs.twimg.com/profile_images/1092873225615360000/l8Ick8UB_normal.jpg" TargetMode="External" /><Relationship Id="rId143" Type="http://schemas.openxmlformats.org/officeDocument/2006/relationships/hyperlink" Target="http://pbs.twimg.com/profile_images/1092873225615360000/l8Ick8UB_normal.jpg" TargetMode="External" /><Relationship Id="rId144" Type="http://schemas.openxmlformats.org/officeDocument/2006/relationships/hyperlink" Target="http://pbs.twimg.com/profile_images/1092873225615360000/l8Ick8UB_normal.jpg" TargetMode="External" /><Relationship Id="rId145" Type="http://schemas.openxmlformats.org/officeDocument/2006/relationships/hyperlink" Target="http://pbs.twimg.com/profile_images/1092873225615360000/l8Ick8UB_normal.jpg" TargetMode="External" /><Relationship Id="rId146" Type="http://schemas.openxmlformats.org/officeDocument/2006/relationships/hyperlink" Target="http://pbs.twimg.com/profile_images/1095488514358161410/bhFcONbT_normal.png" TargetMode="External" /><Relationship Id="rId147" Type="http://schemas.openxmlformats.org/officeDocument/2006/relationships/hyperlink" Target="http://pbs.twimg.com/profile_images/1095488514358161410/bhFcONbT_normal.png" TargetMode="External" /><Relationship Id="rId148" Type="http://schemas.openxmlformats.org/officeDocument/2006/relationships/hyperlink" Target="http://pbs.twimg.com/profile_images/1095488514358161410/bhFcONbT_normal.png" TargetMode="External" /><Relationship Id="rId149" Type="http://schemas.openxmlformats.org/officeDocument/2006/relationships/hyperlink" Target="http://pbs.twimg.com/profile_images/1095488514358161410/bhFcONbT_normal.png" TargetMode="External" /><Relationship Id="rId150" Type="http://schemas.openxmlformats.org/officeDocument/2006/relationships/hyperlink" Target="http://pbs.twimg.com/profile_images/1095488514358161410/bhFcONbT_normal.png" TargetMode="External" /><Relationship Id="rId151" Type="http://schemas.openxmlformats.org/officeDocument/2006/relationships/hyperlink" Target="http://pbs.twimg.com/profile_images/1095488514358161410/bhFcONbT_normal.png" TargetMode="External" /><Relationship Id="rId152" Type="http://schemas.openxmlformats.org/officeDocument/2006/relationships/hyperlink" Target="http://pbs.twimg.com/profile_images/558650482902573058/h9CkaT2R_normal.jpeg" TargetMode="External" /><Relationship Id="rId153" Type="http://schemas.openxmlformats.org/officeDocument/2006/relationships/hyperlink" Target="http://pbs.twimg.com/profile_images/558650482902573058/h9CkaT2R_normal.jpeg" TargetMode="External" /><Relationship Id="rId154" Type="http://schemas.openxmlformats.org/officeDocument/2006/relationships/hyperlink" Target="http://pbs.twimg.com/profile_images/558650482902573058/h9CkaT2R_normal.jpeg" TargetMode="External" /><Relationship Id="rId155" Type="http://schemas.openxmlformats.org/officeDocument/2006/relationships/hyperlink" Target="http://pbs.twimg.com/profile_images/558650482902573058/h9CkaT2R_normal.jpeg" TargetMode="External" /><Relationship Id="rId156" Type="http://schemas.openxmlformats.org/officeDocument/2006/relationships/hyperlink" Target="http://pbs.twimg.com/profile_images/558650482902573058/h9CkaT2R_normal.jpeg" TargetMode="External" /><Relationship Id="rId157" Type="http://schemas.openxmlformats.org/officeDocument/2006/relationships/hyperlink" Target="http://pbs.twimg.com/profile_images/558650482902573058/h9CkaT2R_normal.jpeg" TargetMode="External" /><Relationship Id="rId158" Type="http://schemas.openxmlformats.org/officeDocument/2006/relationships/hyperlink" Target="http://pbs.twimg.com/profile_images/558650482902573058/h9CkaT2R_normal.jpeg" TargetMode="External" /><Relationship Id="rId159" Type="http://schemas.openxmlformats.org/officeDocument/2006/relationships/hyperlink" Target="http://pbs.twimg.com/profile_images/558650482902573058/h9CkaT2R_normal.jpeg" TargetMode="External" /><Relationship Id="rId160" Type="http://schemas.openxmlformats.org/officeDocument/2006/relationships/hyperlink" Target="http://pbs.twimg.com/profile_images/558650482902573058/h9CkaT2R_normal.jpeg" TargetMode="External" /><Relationship Id="rId161" Type="http://schemas.openxmlformats.org/officeDocument/2006/relationships/hyperlink" Target="http://pbs.twimg.com/profile_images/558650482902573058/h9CkaT2R_normal.jpeg" TargetMode="External" /><Relationship Id="rId162" Type="http://schemas.openxmlformats.org/officeDocument/2006/relationships/hyperlink" Target="http://pbs.twimg.com/profile_images/558650482902573058/h9CkaT2R_normal.jpeg" TargetMode="External" /><Relationship Id="rId163" Type="http://schemas.openxmlformats.org/officeDocument/2006/relationships/hyperlink" Target="http://pbs.twimg.com/profile_images/558650482902573058/h9CkaT2R_normal.jpeg" TargetMode="External" /><Relationship Id="rId164" Type="http://schemas.openxmlformats.org/officeDocument/2006/relationships/hyperlink" Target="http://pbs.twimg.com/profile_images/558650482902573058/h9CkaT2R_normal.jpeg" TargetMode="External" /><Relationship Id="rId165" Type="http://schemas.openxmlformats.org/officeDocument/2006/relationships/hyperlink" Target="https://pbs.twimg.com/media/EIlbMHrX0AAZYhk.jpg" TargetMode="External" /><Relationship Id="rId166" Type="http://schemas.openxmlformats.org/officeDocument/2006/relationships/hyperlink" Target="https://pbs.twimg.com/media/EIlbMHrX0AAZYhk.jpg" TargetMode="External" /><Relationship Id="rId167" Type="http://schemas.openxmlformats.org/officeDocument/2006/relationships/hyperlink" Target="https://pbs.twimg.com/media/EIlbMHrX0AAZYhk.jpg" TargetMode="External" /><Relationship Id="rId168" Type="http://schemas.openxmlformats.org/officeDocument/2006/relationships/hyperlink" Target="https://pbs.twimg.com/media/EIlbMHrX0AAZYhk.jpg" TargetMode="External" /><Relationship Id="rId169" Type="http://schemas.openxmlformats.org/officeDocument/2006/relationships/hyperlink" Target="https://pbs.twimg.com/media/EIlbMHrX0AAZYhk.jpg" TargetMode="External" /><Relationship Id="rId170" Type="http://schemas.openxmlformats.org/officeDocument/2006/relationships/hyperlink" Target="https://pbs.twimg.com/media/EIlbMHrX0AAZYhk.jpg" TargetMode="External" /><Relationship Id="rId171" Type="http://schemas.openxmlformats.org/officeDocument/2006/relationships/hyperlink" Target="https://pbs.twimg.com/media/EIlbMHrX0AAZYhk.jpg" TargetMode="External" /><Relationship Id="rId172" Type="http://schemas.openxmlformats.org/officeDocument/2006/relationships/hyperlink" Target="https://pbs.twimg.com/media/EIlbMHrX0AAZYhk.jpg" TargetMode="External" /><Relationship Id="rId173" Type="http://schemas.openxmlformats.org/officeDocument/2006/relationships/hyperlink" Target="http://pbs.twimg.com/profile_images/1184813969632051201/984PyrFz_normal.jpg" TargetMode="External" /><Relationship Id="rId174" Type="http://schemas.openxmlformats.org/officeDocument/2006/relationships/hyperlink" Target="http://pbs.twimg.com/profile_images/1184813969632051201/984PyrFz_normal.jpg" TargetMode="External" /><Relationship Id="rId175" Type="http://schemas.openxmlformats.org/officeDocument/2006/relationships/hyperlink" Target="http://pbs.twimg.com/profile_images/1184813969632051201/984PyrFz_normal.jpg" TargetMode="External" /><Relationship Id="rId176" Type="http://schemas.openxmlformats.org/officeDocument/2006/relationships/hyperlink" Target="http://pbs.twimg.com/profile_images/1184813969632051201/984PyrFz_normal.jpg" TargetMode="External" /><Relationship Id="rId177" Type="http://schemas.openxmlformats.org/officeDocument/2006/relationships/hyperlink" Target="http://pbs.twimg.com/profile_images/1184813969632051201/984PyrFz_normal.jpg" TargetMode="External" /><Relationship Id="rId178" Type="http://schemas.openxmlformats.org/officeDocument/2006/relationships/hyperlink" Target="http://pbs.twimg.com/profile_images/1184813969632051201/984PyrFz_normal.jpg" TargetMode="External" /><Relationship Id="rId179" Type="http://schemas.openxmlformats.org/officeDocument/2006/relationships/hyperlink" Target="http://pbs.twimg.com/profile_images/1186671633492250625/E_ubXTus_normal.jpg" TargetMode="External" /><Relationship Id="rId180" Type="http://schemas.openxmlformats.org/officeDocument/2006/relationships/hyperlink" Target="http://pbs.twimg.com/profile_images/1184702192336490499/xiuYhert_normal.jpg" TargetMode="External" /><Relationship Id="rId181" Type="http://schemas.openxmlformats.org/officeDocument/2006/relationships/hyperlink" Target="http://pbs.twimg.com/profile_images/1186671633492250625/E_ubXTus_normal.jpg" TargetMode="External" /><Relationship Id="rId182" Type="http://schemas.openxmlformats.org/officeDocument/2006/relationships/hyperlink" Target="http://pbs.twimg.com/profile_images/1184702192336490499/xiuYhert_normal.jpg" TargetMode="External" /><Relationship Id="rId183" Type="http://schemas.openxmlformats.org/officeDocument/2006/relationships/hyperlink" Target="https://pbs.twimg.com/tweet_video_thumb/EIlpuAvXYAAyv0y.jpg" TargetMode="External" /><Relationship Id="rId184" Type="http://schemas.openxmlformats.org/officeDocument/2006/relationships/hyperlink" Target="http://pbs.twimg.com/profile_images/1186671633492250625/E_ubXTus_normal.jpg" TargetMode="External" /><Relationship Id="rId185" Type="http://schemas.openxmlformats.org/officeDocument/2006/relationships/hyperlink" Target="http://pbs.twimg.com/profile_images/1184702192336490499/xiuYhert_normal.jpg" TargetMode="External" /><Relationship Id="rId186" Type="http://schemas.openxmlformats.org/officeDocument/2006/relationships/hyperlink" Target="https://pbs.twimg.com/tweet_video_thumb/EIlpuAvXYAAyv0y.jpg" TargetMode="External" /><Relationship Id="rId187" Type="http://schemas.openxmlformats.org/officeDocument/2006/relationships/hyperlink" Target="http://pbs.twimg.com/profile_images/849132774661308416/pa2Uplq1_normal.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849132774661308416/pa2Uplq1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849132774661308416/pa2Uplq1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pbs.twimg.com/profile_images/849132774661308416/pa2Uplq1_normal.jpg" TargetMode="External" /><Relationship Id="rId194" Type="http://schemas.openxmlformats.org/officeDocument/2006/relationships/hyperlink" Target="http://pbs.twimg.com/profile_images/1186671633492250625/E_ubXTus_normal.jpg" TargetMode="External" /><Relationship Id="rId195" Type="http://schemas.openxmlformats.org/officeDocument/2006/relationships/hyperlink" Target="http://pbs.twimg.com/profile_images/1186671633492250625/E_ubXTus_normal.jpg" TargetMode="External" /><Relationship Id="rId196" Type="http://schemas.openxmlformats.org/officeDocument/2006/relationships/hyperlink" Target="https://pbs.twimg.com/tweet_video_thumb/EIlpuAvXYAAyv0y.jpg" TargetMode="External" /><Relationship Id="rId197" Type="http://schemas.openxmlformats.org/officeDocument/2006/relationships/hyperlink" Target="https://pbs.twimg.com/tweet_video_thumb/EIqzX_IXYAAljB6.jpg" TargetMode="External" /><Relationship Id="rId198" Type="http://schemas.openxmlformats.org/officeDocument/2006/relationships/hyperlink" Target="https://pbs.twimg.com/tweet_video_thumb/EJLXcNzWoAE_tr4.jpg" TargetMode="External" /><Relationship Id="rId199" Type="http://schemas.openxmlformats.org/officeDocument/2006/relationships/hyperlink" Target="http://pbs.twimg.com/profile_images/849132774661308416/pa2Uplq1_normal.jpg" TargetMode="External" /><Relationship Id="rId200" Type="http://schemas.openxmlformats.org/officeDocument/2006/relationships/hyperlink" Target="http://pbs.twimg.com/profile_images/1186671633492250625/E_ubXTus_normal.jpg" TargetMode="External" /><Relationship Id="rId201" Type="http://schemas.openxmlformats.org/officeDocument/2006/relationships/hyperlink" Target="http://pbs.twimg.com/profile_images/1186671633492250625/E_ubXTus_normal.jpg" TargetMode="External" /><Relationship Id="rId202" Type="http://schemas.openxmlformats.org/officeDocument/2006/relationships/hyperlink" Target="http://pbs.twimg.com/profile_images/1186671633492250625/E_ubXTus_normal.jpg" TargetMode="External" /><Relationship Id="rId203" Type="http://schemas.openxmlformats.org/officeDocument/2006/relationships/hyperlink" Target="http://pbs.twimg.com/profile_images/1184702192336490499/xiuYhert_normal.jpg" TargetMode="External" /><Relationship Id="rId204" Type="http://schemas.openxmlformats.org/officeDocument/2006/relationships/hyperlink" Target="https://pbs.twimg.com/tweet_video_thumb/EIlpuAvXYAAyv0y.jpg" TargetMode="External" /><Relationship Id="rId205" Type="http://schemas.openxmlformats.org/officeDocument/2006/relationships/hyperlink" Target="https://pbs.twimg.com/tweet_video_thumb/EIqzX_IXYAAljB6.jpg" TargetMode="External" /><Relationship Id="rId206" Type="http://schemas.openxmlformats.org/officeDocument/2006/relationships/hyperlink" Target="https://pbs.twimg.com/tweet_video_thumb/EJLXcNzWoAE_tr4.jpg" TargetMode="External" /><Relationship Id="rId207" Type="http://schemas.openxmlformats.org/officeDocument/2006/relationships/hyperlink" Target="http://pbs.twimg.com/profile_images/849133030237061120/6hUrNP0a_normal.jpg" TargetMode="External" /><Relationship Id="rId208" Type="http://schemas.openxmlformats.org/officeDocument/2006/relationships/hyperlink" Target="http://pbs.twimg.com/profile_images/849133030237061120/6hUrNP0a_normal.jpg" TargetMode="External" /><Relationship Id="rId209" Type="http://schemas.openxmlformats.org/officeDocument/2006/relationships/hyperlink" Target="http://pbs.twimg.com/profile_images/849133030237061120/6hUrNP0a_normal.jpg" TargetMode="External" /><Relationship Id="rId210" Type="http://schemas.openxmlformats.org/officeDocument/2006/relationships/hyperlink" Target="http://pbs.twimg.com/profile_images/849133030237061120/6hUrNP0a_normal.jpg" TargetMode="External" /><Relationship Id="rId211" Type="http://schemas.openxmlformats.org/officeDocument/2006/relationships/hyperlink" Target="http://pbs.twimg.com/profile_images/849133030237061120/6hUrNP0a_normal.jpg" TargetMode="External" /><Relationship Id="rId212" Type="http://schemas.openxmlformats.org/officeDocument/2006/relationships/hyperlink" Target="http://pbs.twimg.com/profile_images/849133030237061120/6hUrNP0a_normal.jpg" TargetMode="External" /><Relationship Id="rId213" Type="http://schemas.openxmlformats.org/officeDocument/2006/relationships/hyperlink" Target="http://pbs.twimg.com/profile_images/849132774661308416/pa2Uplq1_normal.jpg" TargetMode="External" /><Relationship Id="rId214" Type="http://schemas.openxmlformats.org/officeDocument/2006/relationships/hyperlink" Target="http://pbs.twimg.com/profile_images/1186671633492250625/E_ubXTus_normal.jpg" TargetMode="External" /><Relationship Id="rId215" Type="http://schemas.openxmlformats.org/officeDocument/2006/relationships/hyperlink" Target="http://pbs.twimg.com/profile_images/1186671633492250625/E_ubXTus_normal.jpg" TargetMode="External" /><Relationship Id="rId216" Type="http://schemas.openxmlformats.org/officeDocument/2006/relationships/hyperlink" Target="http://pbs.twimg.com/profile_images/1186671633492250625/E_ubXTus_normal.jpg" TargetMode="External" /><Relationship Id="rId217" Type="http://schemas.openxmlformats.org/officeDocument/2006/relationships/hyperlink" Target="http://pbs.twimg.com/profile_images/1184702192336490499/xiuYhert_normal.jpg" TargetMode="External" /><Relationship Id="rId218" Type="http://schemas.openxmlformats.org/officeDocument/2006/relationships/hyperlink" Target="https://pbs.twimg.com/tweet_video_thumb/EIlpuAvXYAAyv0y.jpg" TargetMode="External" /><Relationship Id="rId219" Type="http://schemas.openxmlformats.org/officeDocument/2006/relationships/hyperlink" Target="https://pbs.twimg.com/tweet_video_thumb/EIqzX_IXYAAljB6.jpg" TargetMode="External" /><Relationship Id="rId220" Type="http://schemas.openxmlformats.org/officeDocument/2006/relationships/hyperlink" Target="https://pbs.twimg.com/tweet_video_thumb/EJLXcNzWoAE_tr4.jpg" TargetMode="External" /><Relationship Id="rId221" Type="http://schemas.openxmlformats.org/officeDocument/2006/relationships/hyperlink" Target="https://pbs.twimg.com/media/EHfeorRXkAYEXvu.jpg" TargetMode="External" /><Relationship Id="rId222" Type="http://schemas.openxmlformats.org/officeDocument/2006/relationships/hyperlink" Target="http://pbs.twimg.com/profile_images/849132774661308416/pa2Uplq1_normal.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943596894831255552/cMOzkc5i_normal.jpg" TargetMode="External" /><Relationship Id="rId225" Type="http://schemas.openxmlformats.org/officeDocument/2006/relationships/hyperlink" Target="http://pbs.twimg.com/profile_images/943596894831255552/cMOzkc5i_normal.jpg" TargetMode="External" /><Relationship Id="rId226" Type="http://schemas.openxmlformats.org/officeDocument/2006/relationships/hyperlink" Target="http://pbs.twimg.com/profile_images/943596894831255552/cMOzkc5i_normal.jpg" TargetMode="External" /><Relationship Id="rId227" Type="http://schemas.openxmlformats.org/officeDocument/2006/relationships/hyperlink" Target="http://pbs.twimg.com/profile_images/943596894831255552/cMOzkc5i_normal.jpg" TargetMode="External" /><Relationship Id="rId228" Type="http://schemas.openxmlformats.org/officeDocument/2006/relationships/hyperlink" Target="http://pbs.twimg.com/profile_images/943596894831255552/cMOzkc5i_normal.jpg" TargetMode="External" /><Relationship Id="rId229" Type="http://schemas.openxmlformats.org/officeDocument/2006/relationships/hyperlink" Target="http://pbs.twimg.com/profile_images/943596894831255552/cMOzkc5i_normal.jpg" TargetMode="External" /><Relationship Id="rId230" Type="http://schemas.openxmlformats.org/officeDocument/2006/relationships/hyperlink" Target="http://pbs.twimg.com/profile_images/943596894831255552/cMOzkc5i_normal.jpg" TargetMode="External" /><Relationship Id="rId231" Type="http://schemas.openxmlformats.org/officeDocument/2006/relationships/hyperlink" Target="http://pbs.twimg.com/profile_images/943596894831255552/cMOzkc5i_normal.jpg" TargetMode="External" /><Relationship Id="rId232" Type="http://schemas.openxmlformats.org/officeDocument/2006/relationships/hyperlink" Target="http://pbs.twimg.com/profile_images/943596894831255552/cMOzkc5i_normal.jpg" TargetMode="External" /><Relationship Id="rId233" Type="http://schemas.openxmlformats.org/officeDocument/2006/relationships/hyperlink" Target="http://pbs.twimg.com/profile_images/943596894831255552/cMOzkc5i_normal.jpg" TargetMode="External" /><Relationship Id="rId234" Type="http://schemas.openxmlformats.org/officeDocument/2006/relationships/hyperlink" Target="http://pbs.twimg.com/profile_images/943596894831255552/cMOzkc5i_normal.jpg" TargetMode="External" /><Relationship Id="rId235" Type="http://schemas.openxmlformats.org/officeDocument/2006/relationships/hyperlink" Target="http://pbs.twimg.com/profile_images/943596894831255552/cMOzkc5i_normal.jpg" TargetMode="External" /><Relationship Id="rId236" Type="http://schemas.openxmlformats.org/officeDocument/2006/relationships/hyperlink" Target="http://pbs.twimg.com/profile_images/1186671633492250625/E_ubXTus_normal.jpg" TargetMode="External" /><Relationship Id="rId237" Type="http://schemas.openxmlformats.org/officeDocument/2006/relationships/hyperlink" Target="http://pbs.twimg.com/profile_images/1186671633492250625/E_ubXTus_normal.jpg" TargetMode="External" /><Relationship Id="rId238" Type="http://schemas.openxmlformats.org/officeDocument/2006/relationships/hyperlink" Target="http://pbs.twimg.com/profile_images/1186671633492250625/E_ubXTus_normal.jpg" TargetMode="External" /><Relationship Id="rId239" Type="http://schemas.openxmlformats.org/officeDocument/2006/relationships/hyperlink" Target="http://pbs.twimg.com/profile_images/1184702192336490499/xiuYhert_normal.jpg" TargetMode="External" /><Relationship Id="rId240" Type="http://schemas.openxmlformats.org/officeDocument/2006/relationships/hyperlink" Target="https://pbs.twimg.com/tweet_video_thumb/EIlpuAvXYAAyv0y.jpg" TargetMode="External" /><Relationship Id="rId241" Type="http://schemas.openxmlformats.org/officeDocument/2006/relationships/hyperlink" Target="https://pbs.twimg.com/tweet_video_thumb/EIqzX_IXYAAljB6.jpg" TargetMode="External" /><Relationship Id="rId242" Type="http://schemas.openxmlformats.org/officeDocument/2006/relationships/hyperlink" Target="http://pbs.twimg.com/profile_images/1184702192336490499/xiuYhert_normal.jpg" TargetMode="External" /><Relationship Id="rId243" Type="http://schemas.openxmlformats.org/officeDocument/2006/relationships/hyperlink" Target="http://pbs.twimg.com/profile_images/1184702192336490499/xiuYhert_normal.jpg" TargetMode="External" /><Relationship Id="rId244" Type="http://schemas.openxmlformats.org/officeDocument/2006/relationships/hyperlink" Target="https://pbs.twimg.com/tweet_video_thumb/EJLXcNzWoAE_tr4.jpg" TargetMode="External" /><Relationship Id="rId245" Type="http://schemas.openxmlformats.org/officeDocument/2006/relationships/hyperlink" Target="https://pbs.twimg.com/media/EHfeorRXkAYEXvu.jpg" TargetMode="External" /><Relationship Id="rId246" Type="http://schemas.openxmlformats.org/officeDocument/2006/relationships/hyperlink" Target="http://pbs.twimg.com/profile_images/849132774661308416/pa2Uplq1_normal.jpg" TargetMode="External" /><Relationship Id="rId247" Type="http://schemas.openxmlformats.org/officeDocument/2006/relationships/hyperlink" Target="http://pbs.twimg.com/profile_images/849132774661308416/pa2Uplq1_normal.jpg" TargetMode="External" /><Relationship Id="rId248" Type="http://schemas.openxmlformats.org/officeDocument/2006/relationships/hyperlink" Target="http://pbs.twimg.com/profile_images/849132774661308416/pa2Uplq1_normal.jpg" TargetMode="External" /><Relationship Id="rId249" Type="http://schemas.openxmlformats.org/officeDocument/2006/relationships/hyperlink" Target="http://pbs.twimg.com/profile_images/849132774661308416/pa2Uplq1_normal.jpg" TargetMode="External" /><Relationship Id="rId250" Type="http://schemas.openxmlformats.org/officeDocument/2006/relationships/hyperlink" Target="http://pbs.twimg.com/profile_images/849132774661308416/pa2Uplq1_normal.jpg" TargetMode="External" /><Relationship Id="rId251" Type="http://schemas.openxmlformats.org/officeDocument/2006/relationships/hyperlink" Target="http://pbs.twimg.com/profile_images/849132774661308416/pa2Uplq1_normal.jpg" TargetMode="External" /><Relationship Id="rId252" Type="http://schemas.openxmlformats.org/officeDocument/2006/relationships/hyperlink" Target="http://pbs.twimg.com/profile_images/849132774661308416/pa2Uplq1_normal.jpg" TargetMode="External" /><Relationship Id="rId253" Type="http://schemas.openxmlformats.org/officeDocument/2006/relationships/hyperlink" Target="http://pbs.twimg.com/profile_images/849132774661308416/pa2Uplq1_normal.jpg" TargetMode="External" /><Relationship Id="rId254" Type="http://schemas.openxmlformats.org/officeDocument/2006/relationships/hyperlink" Target="http://pbs.twimg.com/profile_images/849132774661308416/pa2Uplq1_normal.jpg" TargetMode="External" /><Relationship Id="rId255" Type="http://schemas.openxmlformats.org/officeDocument/2006/relationships/hyperlink" Target="http://pbs.twimg.com/profile_images/849132774661308416/pa2Uplq1_normal.jpg" TargetMode="External" /><Relationship Id="rId256" Type="http://schemas.openxmlformats.org/officeDocument/2006/relationships/hyperlink" Target="http://pbs.twimg.com/profile_images/849132774661308416/pa2Uplq1_normal.jpg" TargetMode="External" /><Relationship Id="rId257" Type="http://schemas.openxmlformats.org/officeDocument/2006/relationships/hyperlink" Target="http://pbs.twimg.com/profile_images/849132774661308416/pa2Uplq1_normal.jpg" TargetMode="External" /><Relationship Id="rId258" Type="http://schemas.openxmlformats.org/officeDocument/2006/relationships/hyperlink" Target="http://pbs.twimg.com/profile_images/849132774661308416/pa2Uplq1_normal.jpg" TargetMode="External" /><Relationship Id="rId259" Type="http://schemas.openxmlformats.org/officeDocument/2006/relationships/hyperlink" Target="http://pbs.twimg.com/profile_images/1186671633492250625/E_ubXTus_normal.jpg" TargetMode="External" /><Relationship Id="rId260" Type="http://schemas.openxmlformats.org/officeDocument/2006/relationships/hyperlink" Target="http://pbs.twimg.com/profile_images/1186671633492250625/E_ubXTus_normal.jpg" TargetMode="External" /><Relationship Id="rId261" Type="http://schemas.openxmlformats.org/officeDocument/2006/relationships/hyperlink" Target="http://pbs.twimg.com/profile_images/1186671633492250625/E_ubXTus_normal.jpg" TargetMode="External" /><Relationship Id="rId262" Type="http://schemas.openxmlformats.org/officeDocument/2006/relationships/hyperlink" Target="http://pbs.twimg.com/profile_images/1184702192336490499/xiuYhert_normal.jpg" TargetMode="External" /><Relationship Id="rId263" Type="http://schemas.openxmlformats.org/officeDocument/2006/relationships/hyperlink" Target="https://pbs.twimg.com/tweet_video_thumb/EIlpuAvXYAAyv0y.jpg" TargetMode="External" /><Relationship Id="rId264" Type="http://schemas.openxmlformats.org/officeDocument/2006/relationships/hyperlink" Target="https://pbs.twimg.com/tweet_video_thumb/EIqzX_IXYAAljB6.jpg" TargetMode="External" /><Relationship Id="rId265" Type="http://schemas.openxmlformats.org/officeDocument/2006/relationships/hyperlink" Target="https://pbs.twimg.com/tweet_video_thumb/EJLXcNzWoAE_tr4.jpg" TargetMode="External" /><Relationship Id="rId266" Type="http://schemas.openxmlformats.org/officeDocument/2006/relationships/hyperlink" Target="http://pbs.twimg.com/profile_images/1186301114939072514/e1Qamz38_normal.jpg" TargetMode="External" /><Relationship Id="rId267" Type="http://schemas.openxmlformats.org/officeDocument/2006/relationships/hyperlink" Target="http://pbs.twimg.com/profile_images/1186301114939072514/e1Qamz38_normal.jpg" TargetMode="External" /><Relationship Id="rId268" Type="http://schemas.openxmlformats.org/officeDocument/2006/relationships/hyperlink" Target="http://pbs.twimg.com/profile_images/1186671633492250625/E_ubXTus_normal.jpg" TargetMode="External" /><Relationship Id="rId269" Type="http://schemas.openxmlformats.org/officeDocument/2006/relationships/hyperlink" Target="http://pbs.twimg.com/profile_images/1186671633492250625/E_ubXTus_normal.jpg" TargetMode="External" /><Relationship Id="rId270" Type="http://schemas.openxmlformats.org/officeDocument/2006/relationships/hyperlink" Target="http://pbs.twimg.com/profile_images/1186671633492250625/E_ubXTus_normal.jpg" TargetMode="External" /><Relationship Id="rId271" Type="http://schemas.openxmlformats.org/officeDocument/2006/relationships/hyperlink" Target="http://pbs.twimg.com/profile_images/1186671633492250625/E_ubXTus_normal.jpg" TargetMode="External" /><Relationship Id="rId272" Type="http://schemas.openxmlformats.org/officeDocument/2006/relationships/hyperlink" Target="http://pbs.twimg.com/profile_images/1186671633492250625/E_ubXTus_normal.jpg" TargetMode="External" /><Relationship Id="rId273" Type="http://schemas.openxmlformats.org/officeDocument/2006/relationships/hyperlink" Target="http://pbs.twimg.com/profile_images/1186671633492250625/E_ubXTus_normal.jpg" TargetMode="External" /><Relationship Id="rId274" Type="http://schemas.openxmlformats.org/officeDocument/2006/relationships/hyperlink" Target="http://pbs.twimg.com/profile_images/1186671633492250625/E_ubXTus_normal.jpg" TargetMode="External" /><Relationship Id="rId275" Type="http://schemas.openxmlformats.org/officeDocument/2006/relationships/hyperlink" Target="http://pbs.twimg.com/profile_images/1186671633492250625/E_ubXTus_normal.jpg" TargetMode="External" /><Relationship Id="rId276" Type="http://schemas.openxmlformats.org/officeDocument/2006/relationships/hyperlink" Target="http://pbs.twimg.com/profile_images/1184702192336490499/xiuYhert_normal.jpg" TargetMode="External" /><Relationship Id="rId277" Type="http://schemas.openxmlformats.org/officeDocument/2006/relationships/hyperlink" Target="http://pbs.twimg.com/profile_images/1184702192336490499/xiuYhert_normal.jpg" TargetMode="External" /><Relationship Id="rId278" Type="http://schemas.openxmlformats.org/officeDocument/2006/relationships/hyperlink" Target="https://pbs.twimg.com/tweet_video_thumb/EIlpuAvXYAAyv0y.jpg" TargetMode="External" /><Relationship Id="rId279" Type="http://schemas.openxmlformats.org/officeDocument/2006/relationships/hyperlink" Target="https://pbs.twimg.com/tweet_video_thumb/EIqzX_IXYAAljB6.jpg" TargetMode="External" /><Relationship Id="rId280" Type="http://schemas.openxmlformats.org/officeDocument/2006/relationships/hyperlink" Target="http://pbs.twimg.com/profile_images/1184702192336490499/xiuYhert_normal.jpg" TargetMode="External" /><Relationship Id="rId281" Type="http://schemas.openxmlformats.org/officeDocument/2006/relationships/hyperlink" Target="http://pbs.twimg.com/profile_images/1184702192336490499/xiuYhert_normal.jpg" TargetMode="External" /><Relationship Id="rId282" Type="http://schemas.openxmlformats.org/officeDocument/2006/relationships/hyperlink" Target="http://pbs.twimg.com/profile_images/1184702192336490499/xiuYhert_normal.jpg" TargetMode="External" /><Relationship Id="rId283" Type="http://schemas.openxmlformats.org/officeDocument/2006/relationships/hyperlink" Target="http://pbs.twimg.com/profile_images/1184702192336490499/xiuYhert_normal.jpg" TargetMode="External" /><Relationship Id="rId284" Type="http://schemas.openxmlformats.org/officeDocument/2006/relationships/hyperlink" Target="http://pbs.twimg.com/profile_images/1184702192336490499/xiuYhert_normal.jpg" TargetMode="External" /><Relationship Id="rId285" Type="http://schemas.openxmlformats.org/officeDocument/2006/relationships/hyperlink" Target="http://pbs.twimg.com/profile_images/1184702192336490499/xiuYhert_normal.jpg" TargetMode="External" /><Relationship Id="rId286" Type="http://schemas.openxmlformats.org/officeDocument/2006/relationships/hyperlink" Target="http://pbs.twimg.com/profile_images/1184702192336490499/xiuYhert_normal.jpg" TargetMode="External" /><Relationship Id="rId287" Type="http://schemas.openxmlformats.org/officeDocument/2006/relationships/hyperlink" Target="http://pbs.twimg.com/profile_images/1184702192336490499/xiuYhert_normal.jpg" TargetMode="External" /><Relationship Id="rId288" Type="http://schemas.openxmlformats.org/officeDocument/2006/relationships/hyperlink" Target="http://pbs.twimg.com/profile_images/1184702192336490499/xiuYhert_normal.jpg"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84702192336490499/xiuYhert_normal.jpg" TargetMode="External" /><Relationship Id="rId291" Type="http://schemas.openxmlformats.org/officeDocument/2006/relationships/hyperlink" Target="http://pbs.twimg.com/profile_images/1184702192336490499/xiuYhert_normal.jpg" TargetMode="External" /><Relationship Id="rId292" Type="http://schemas.openxmlformats.org/officeDocument/2006/relationships/hyperlink" Target="http://pbs.twimg.com/profile_images/1184702192336490499/xiuYhert_normal.jpg" TargetMode="External" /><Relationship Id="rId293" Type="http://schemas.openxmlformats.org/officeDocument/2006/relationships/hyperlink" Target="http://pbs.twimg.com/profile_images/1184702192336490499/xiuYhert_normal.jpg" TargetMode="External" /><Relationship Id="rId294" Type="http://schemas.openxmlformats.org/officeDocument/2006/relationships/hyperlink" Target="http://pbs.twimg.com/profile_images/1184702192336490499/xiuYhert_normal.jpg" TargetMode="External" /><Relationship Id="rId295" Type="http://schemas.openxmlformats.org/officeDocument/2006/relationships/hyperlink" Target="http://pbs.twimg.com/profile_images/1184702192336490499/xiuYhert_normal.jpg" TargetMode="External" /><Relationship Id="rId296" Type="http://schemas.openxmlformats.org/officeDocument/2006/relationships/hyperlink" Target="http://pbs.twimg.com/profile_images/1184702192336490499/xiuYhert_normal.jpg" TargetMode="External" /><Relationship Id="rId297" Type="http://schemas.openxmlformats.org/officeDocument/2006/relationships/hyperlink" Target="http://pbs.twimg.com/profile_images/1184702192336490499/xiuYhert_normal.jpg" TargetMode="External" /><Relationship Id="rId298" Type="http://schemas.openxmlformats.org/officeDocument/2006/relationships/hyperlink" Target="http://pbs.twimg.com/profile_images/1184702192336490499/xiuYhert_normal.jpg" TargetMode="External" /><Relationship Id="rId299" Type="http://schemas.openxmlformats.org/officeDocument/2006/relationships/hyperlink" Target="http://pbs.twimg.com/profile_images/1184702192336490499/xiuYhert_normal.jpg" TargetMode="External" /><Relationship Id="rId300" Type="http://schemas.openxmlformats.org/officeDocument/2006/relationships/hyperlink" Target="http://pbs.twimg.com/profile_images/1184702192336490499/xiuYhert_normal.jpg" TargetMode="External" /><Relationship Id="rId301" Type="http://schemas.openxmlformats.org/officeDocument/2006/relationships/hyperlink" Target="http://pbs.twimg.com/profile_images/1184702192336490499/xiuYhert_normal.jpg" TargetMode="External" /><Relationship Id="rId302" Type="http://schemas.openxmlformats.org/officeDocument/2006/relationships/hyperlink" Target="http://pbs.twimg.com/profile_images/1184702192336490499/xiuYhert_normal.jpg" TargetMode="External" /><Relationship Id="rId303" Type="http://schemas.openxmlformats.org/officeDocument/2006/relationships/hyperlink" Target="http://pbs.twimg.com/profile_images/1184702192336490499/xiuYhert_normal.jpg" TargetMode="External" /><Relationship Id="rId304" Type="http://schemas.openxmlformats.org/officeDocument/2006/relationships/hyperlink" Target="http://pbs.twimg.com/profile_images/1184702192336490499/xiuYhert_normal.jpg" TargetMode="External" /><Relationship Id="rId305" Type="http://schemas.openxmlformats.org/officeDocument/2006/relationships/hyperlink" Target="http://pbs.twimg.com/profile_images/1184702192336490499/xiuYhert_normal.jpg" TargetMode="External" /><Relationship Id="rId306" Type="http://schemas.openxmlformats.org/officeDocument/2006/relationships/hyperlink" Target="http://pbs.twimg.com/profile_images/1184702192336490499/xiuYhert_normal.jpg" TargetMode="External" /><Relationship Id="rId307" Type="http://schemas.openxmlformats.org/officeDocument/2006/relationships/hyperlink" Target="http://pbs.twimg.com/profile_images/1184702192336490499/xiuYhert_normal.jpg" TargetMode="External" /><Relationship Id="rId308" Type="http://schemas.openxmlformats.org/officeDocument/2006/relationships/hyperlink" Target="http://pbs.twimg.com/profile_images/1184702192336490499/xiuYhert_normal.jpg" TargetMode="External" /><Relationship Id="rId309" Type="http://schemas.openxmlformats.org/officeDocument/2006/relationships/hyperlink" Target="http://pbs.twimg.com/profile_images/1184702192336490499/xiuYhert_normal.jpg" TargetMode="External" /><Relationship Id="rId310" Type="http://schemas.openxmlformats.org/officeDocument/2006/relationships/hyperlink" Target="http://pbs.twimg.com/profile_images/1184702192336490499/xiuYhert_normal.jpg" TargetMode="External" /><Relationship Id="rId311" Type="http://schemas.openxmlformats.org/officeDocument/2006/relationships/hyperlink" Target="http://pbs.twimg.com/profile_images/1184702192336490499/xiuYhert_normal.jpg" TargetMode="External" /><Relationship Id="rId312" Type="http://schemas.openxmlformats.org/officeDocument/2006/relationships/hyperlink" Target="http://pbs.twimg.com/profile_images/1184702192336490499/xiuYhert_normal.jpg" TargetMode="External" /><Relationship Id="rId313" Type="http://schemas.openxmlformats.org/officeDocument/2006/relationships/hyperlink" Target="http://pbs.twimg.com/profile_images/1184702192336490499/xiuYhert_normal.jpg" TargetMode="External" /><Relationship Id="rId314" Type="http://schemas.openxmlformats.org/officeDocument/2006/relationships/hyperlink" Target="http://pbs.twimg.com/profile_images/1184702192336490499/xiuYhert_normal.jpg" TargetMode="External" /><Relationship Id="rId315" Type="http://schemas.openxmlformats.org/officeDocument/2006/relationships/hyperlink" Target="http://pbs.twimg.com/profile_images/1184702192336490499/xiuYhert_normal.jpg" TargetMode="External" /><Relationship Id="rId316" Type="http://schemas.openxmlformats.org/officeDocument/2006/relationships/hyperlink" Target="https://pbs.twimg.com/tweet_video_thumb/EJLXcNzWoAE_tr4.jpg" TargetMode="External" /><Relationship Id="rId317" Type="http://schemas.openxmlformats.org/officeDocument/2006/relationships/hyperlink" Target="http://pbs.twimg.com/profile_images/1184702192336490499/xiuYhert_normal.jpg" TargetMode="External" /><Relationship Id="rId318" Type="http://schemas.openxmlformats.org/officeDocument/2006/relationships/hyperlink" Target="http://pbs.twimg.com/profile_images/1184702192336490499/xiuYhert_normal.jpg" TargetMode="External" /><Relationship Id="rId319" Type="http://schemas.openxmlformats.org/officeDocument/2006/relationships/hyperlink" Target="http://pbs.twimg.com/profile_images/1184702192336490499/xiuYhert_normal.jpg" TargetMode="External" /><Relationship Id="rId320" Type="http://schemas.openxmlformats.org/officeDocument/2006/relationships/hyperlink" Target="http://pbs.twimg.com/profile_images/1184702192336490499/xiuYhert_normal.jpg" TargetMode="External" /><Relationship Id="rId321" Type="http://schemas.openxmlformats.org/officeDocument/2006/relationships/hyperlink" Target="http://pbs.twimg.com/profile_images/1058449535112867841/JP-rVYlW_normal.jpg" TargetMode="External" /><Relationship Id="rId322" Type="http://schemas.openxmlformats.org/officeDocument/2006/relationships/hyperlink" Target="http://pbs.twimg.com/profile_images/1058449535112867841/JP-rVYlW_normal.jpg" TargetMode="External" /><Relationship Id="rId323" Type="http://schemas.openxmlformats.org/officeDocument/2006/relationships/hyperlink" Target="http://pbs.twimg.com/profile_images/1058449535112867841/JP-rVYlW_normal.jpg" TargetMode="External" /><Relationship Id="rId324" Type="http://schemas.openxmlformats.org/officeDocument/2006/relationships/hyperlink" Target="http://pbs.twimg.com/profile_images/1058449535112867841/JP-rVYlW_normal.jpg" TargetMode="External" /><Relationship Id="rId325" Type="http://schemas.openxmlformats.org/officeDocument/2006/relationships/hyperlink" Target="http://pbs.twimg.com/profile_images/1058449535112867841/JP-rVYlW_normal.jpg" TargetMode="External" /><Relationship Id="rId326" Type="http://schemas.openxmlformats.org/officeDocument/2006/relationships/hyperlink" Target="http://pbs.twimg.com/profile_images/1058449535112867841/JP-rVYlW_normal.jpg" TargetMode="External" /><Relationship Id="rId327" Type="http://schemas.openxmlformats.org/officeDocument/2006/relationships/hyperlink" Target="http://pbs.twimg.com/profile_images/1058449535112867841/JP-rVYlW_normal.jpg" TargetMode="External" /><Relationship Id="rId328" Type="http://schemas.openxmlformats.org/officeDocument/2006/relationships/hyperlink" Target="http://pbs.twimg.com/profile_images/1058449535112867841/JP-rVYlW_normal.jpg" TargetMode="External" /><Relationship Id="rId329" Type="http://schemas.openxmlformats.org/officeDocument/2006/relationships/hyperlink" Target="http://pbs.twimg.com/profile_images/1186301114939072514/e1Qamz38_normal.jpg" TargetMode="External" /><Relationship Id="rId330" Type="http://schemas.openxmlformats.org/officeDocument/2006/relationships/hyperlink" Target="http://pbs.twimg.com/profile_images/1186301114939072514/e1Qamz38_normal.jpg" TargetMode="External" /><Relationship Id="rId331" Type="http://schemas.openxmlformats.org/officeDocument/2006/relationships/hyperlink" Target="http://pbs.twimg.com/profile_images/1186671633492250625/E_ubXTus_normal.jpg" TargetMode="External" /><Relationship Id="rId332" Type="http://schemas.openxmlformats.org/officeDocument/2006/relationships/hyperlink" Target="http://pbs.twimg.com/profile_images/1186671633492250625/E_ubXTus_normal.jpg" TargetMode="External" /><Relationship Id="rId333" Type="http://schemas.openxmlformats.org/officeDocument/2006/relationships/hyperlink" Target="http://pbs.twimg.com/profile_images/1186671633492250625/E_ubXTus_normal.jpg" TargetMode="External" /><Relationship Id="rId334" Type="http://schemas.openxmlformats.org/officeDocument/2006/relationships/hyperlink" Target="http://pbs.twimg.com/profile_images/1186671633492250625/E_ubXTus_normal.jpg" TargetMode="External" /><Relationship Id="rId335" Type="http://schemas.openxmlformats.org/officeDocument/2006/relationships/hyperlink" Target="http://pbs.twimg.com/profile_images/1186671633492250625/E_ubXTus_normal.jpg" TargetMode="External" /><Relationship Id="rId336" Type="http://schemas.openxmlformats.org/officeDocument/2006/relationships/hyperlink" Target="http://pbs.twimg.com/profile_images/1186671633492250625/E_ubXTus_normal.jpg" TargetMode="External" /><Relationship Id="rId337" Type="http://schemas.openxmlformats.org/officeDocument/2006/relationships/hyperlink" Target="http://pbs.twimg.com/profile_images/1186671633492250625/E_ubXTus_normal.jpg" TargetMode="External" /><Relationship Id="rId338" Type="http://schemas.openxmlformats.org/officeDocument/2006/relationships/hyperlink" Target="http://pbs.twimg.com/profile_images/1058449535112867841/JP-rVYlW_normal.jpg" TargetMode="External" /><Relationship Id="rId339" Type="http://schemas.openxmlformats.org/officeDocument/2006/relationships/hyperlink" Target="http://pbs.twimg.com/profile_images/1058449535112867841/JP-rVYlW_normal.jpg" TargetMode="External" /><Relationship Id="rId340" Type="http://schemas.openxmlformats.org/officeDocument/2006/relationships/hyperlink" Target="http://pbs.twimg.com/profile_images/1058449535112867841/JP-rVYlW_normal.jpg" TargetMode="External" /><Relationship Id="rId341" Type="http://schemas.openxmlformats.org/officeDocument/2006/relationships/hyperlink" Target="http://pbs.twimg.com/profile_images/1058449535112867841/JP-rVYlW_normal.jpg" TargetMode="External" /><Relationship Id="rId342" Type="http://schemas.openxmlformats.org/officeDocument/2006/relationships/hyperlink" Target="http://pbs.twimg.com/profile_images/1058449535112867841/JP-rVYlW_normal.jpg" TargetMode="External" /><Relationship Id="rId343" Type="http://schemas.openxmlformats.org/officeDocument/2006/relationships/hyperlink" Target="http://pbs.twimg.com/profile_images/1058449535112867841/JP-rVYlW_normal.jpg" TargetMode="External" /><Relationship Id="rId344" Type="http://schemas.openxmlformats.org/officeDocument/2006/relationships/hyperlink" Target="http://pbs.twimg.com/profile_images/1058449535112867841/JP-rVYlW_normal.jpg" TargetMode="External" /><Relationship Id="rId345" Type="http://schemas.openxmlformats.org/officeDocument/2006/relationships/hyperlink" Target="http://pbs.twimg.com/profile_images/1058449535112867841/JP-rVYlW_normal.jpg" TargetMode="External" /><Relationship Id="rId346" Type="http://schemas.openxmlformats.org/officeDocument/2006/relationships/hyperlink" Target="http://pbs.twimg.com/profile_images/1058449535112867841/JP-rVYlW_normal.jpg" TargetMode="External" /><Relationship Id="rId347" Type="http://schemas.openxmlformats.org/officeDocument/2006/relationships/hyperlink" Target="http://pbs.twimg.com/profile_images/1058449535112867841/JP-rVYlW_normal.jpg" TargetMode="External" /><Relationship Id="rId348" Type="http://schemas.openxmlformats.org/officeDocument/2006/relationships/hyperlink" Target="http://pbs.twimg.com/profile_images/1058449535112867841/JP-rVYlW_normal.jpg" TargetMode="External" /><Relationship Id="rId349" Type="http://schemas.openxmlformats.org/officeDocument/2006/relationships/hyperlink" Target="http://pbs.twimg.com/profile_images/1058449535112867841/JP-rVYlW_normal.jpg" TargetMode="External" /><Relationship Id="rId350" Type="http://schemas.openxmlformats.org/officeDocument/2006/relationships/hyperlink" Target="http://pbs.twimg.com/profile_images/1058449535112867841/JP-rVYlW_normal.jpg" TargetMode="External" /><Relationship Id="rId351" Type="http://schemas.openxmlformats.org/officeDocument/2006/relationships/hyperlink" Target="http://pbs.twimg.com/profile_images/1058449535112867841/JP-rVYlW_normal.jpg" TargetMode="External" /><Relationship Id="rId352" Type="http://schemas.openxmlformats.org/officeDocument/2006/relationships/hyperlink" Target="http://pbs.twimg.com/profile_images/1058449535112867841/JP-rVYlW_normal.jpg" TargetMode="External" /><Relationship Id="rId353" Type="http://schemas.openxmlformats.org/officeDocument/2006/relationships/hyperlink" Target="http://pbs.twimg.com/profile_images/1058449535112867841/JP-rVYlW_normal.jpg" TargetMode="External" /><Relationship Id="rId354" Type="http://schemas.openxmlformats.org/officeDocument/2006/relationships/hyperlink" Target="https://twitter.com/vicalvarofamily/status/1191622112630456320" TargetMode="External" /><Relationship Id="rId355" Type="http://schemas.openxmlformats.org/officeDocument/2006/relationships/hyperlink" Target="https://twitter.com/vicalvarofamily/status/1191622112630456320" TargetMode="External" /><Relationship Id="rId356" Type="http://schemas.openxmlformats.org/officeDocument/2006/relationships/hyperlink" Target="https://twitter.com/vicalvarofamily/status/1191622112630456320" TargetMode="External" /><Relationship Id="rId357" Type="http://schemas.openxmlformats.org/officeDocument/2006/relationships/hyperlink" Target="https://twitter.com/vicalvarofamily/status/1191622112630456320" TargetMode="External" /><Relationship Id="rId358" Type="http://schemas.openxmlformats.org/officeDocument/2006/relationships/hyperlink" Target="https://twitter.com/vicalvarofamily/status/1191622112630456320" TargetMode="External" /><Relationship Id="rId359" Type="http://schemas.openxmlformats.org/officeDocument/2006/relationships/hyperlink" Target="https://twitter.com/vicalvarofamily/status/1191622112630456320" TargetMode="External" /><Relationship Id="rId360" Type="http://schemas.openxmlformats.org/officeDocument/2006/relationships/hyperlink" Target="https://twitter.com/vicalvarofamily/status/1191622112630456320" TargetMode="External" /><Relationship Id="rId361" Type="http://schemas.openxmlformats.org/officeDocument/2006/relationships/hyperlink" Target="https://twitter.com/vicalvarofamily/status/1191622112630456320" TargetMode="External" /><Relationship Id="rId362" Type="http://schemas.openxmlformats.org/officeDocument/2006/relationships/hyperlink" Target="https://twitter.com/vicalvarofamily/status/1191622112630456320" TargetMode="External" /><Relationship Id="rId363" Type="http://schemas.openxmlformats.org/officeDocument/2006/relationships/hyperlink" Target="https://twitter.com/blogtopseo/status/1192125096191807489" TargetMode="External" /><Relationship Id="rId364" Type="http://schemas.openxmlformats.org/officeDocument/2006/relationships/hyperlink" Target="https://twitter.com/blogtopseo/status/1192125096191807489" TargetMode="External" /><Relationship Id="rId365" Type="http://schemas.openxmlformats.org/officeDocument/2006/relationships/hyperlink" Target="https://twitter.com/blogtopseo/status/1192125096191807489" TargetMode="External" /><Relationship Id="rId366" Type="http://schemas.openxmlformats.org/officeDocument/2006/relationships/hyperlink" Target="https://twitter.com/mjoehlerich/status/1192546420990988289" TargetMode="External" /><Relationship Id="rId367" Type="http://schemas.openxmlformats.org/officeDocument/2006/relationships/hyperlink" Target="https://twitter.com/mjoehlerich/status/1192546420990988289" TargetMode="External" /><Relationship Id="rId368" Type="http://schemas.openxmlformats.org/officeDocument/2006/relationships/hyperlink" Target="https://twitter.com/mjoehlerich/status/1192546420990988289" TargetMode="External" /><Relationship Id="rId369" Type="http://schemas.openxmlformats.org/officeDocument/2006/relationships/hyperlink" Target="https://twitter.com/fmfrancoise/status/1192527498006999042" TargetMode="External" /><Relationship Id="rId370" Type="http://schemas.openxmlformats.org/officeDocument/2006/relationships/hyperlink" Target="https://twitter.com/fmfrancoise/status/1192527498006999042" TargetMode="External" /><Relationship Id="rId371" Type="http://schemas.openxmlformats.org/officeDocument/2006/relationships/hyperlink" Target="https://twitter.com/fmfrancoise/status/1192527498006999042" TargetMode="External" /><Relationship Id="rId372" Type="http://schemas.openxmlformats.org/officeDocument/2006/relationships/hyperlink" Target="https://twitter.com/fmfrancoise/status/1192527802450489344" TargetMode="External" /><Relationship Id="rId373" Type="http://schemas.openxmlformats.org/officeDocument/2006/relationships/hyperlink" Target="https://twitter.com/fmfrancoise/status/1192527802450489344" TargetMode="External" /><Relationship Id="rId374" Type="http://schemas.openxmlformats.org/officeDocument/2006/relationships/hyperlink" Target="https://twitter.com/fmfrancoise/status/1192527802450489344" TargetMode="External" /><Relationship Id="rId375" Type="http://schemas.openxmlformats.org/officeDocument/2006/relationships/hyperlink" Target="https://twitter.com/fmfrancoise/status/1192854568671027201" TargetMode="External" /><Relationship Id="rId376" Type="http://schemas.openxmlformats.org/officeDocument/2006/relationships/hyperlink" Target="https://twitter.com/fmfrancoise/status/1192854568671027201" TargetMode="External" /><Relationship Id="rId377" Type="http://schemas.openxmlformats.org/officeDocument/2006/relationships/hyperlink" Target="https://twitter.com/fmfrancoise/status/1192854568671027201" TargetMode="External" /><Relationship Id="rId378" Type="http://schemas.openxmlformats.org/officeDocument/2006/relationships/hyperlink" Target="https://twitter.com/hashtagteam_/status/1193924900458811393" TargetMode="External" /><Relationship Id="rId379" Type="http://schemas.openxmlformats.org/officeDocument/2006/relationships/hyperlink" Target="https://twitter.com/hashtagteam_/status/1193924900458811393" TargetMode="External" /><Relationship Id="rId380" Type="http://schemas.openxmlformats.org/officeDocument/2006/relationships/hyperlink" Target="https://twitter.com/hashtagteam_/status/1193924900458811393" TargetMode="External" /><Relationship Id="rId381" Type="http://schemas.openxmlformats.org/officeDocument/2006/relationships/hyperlink" Target="https://twitter.com/hashtagteam_/status/1193924900458811393" TargetMode="External" /><Relationship Id="rId382" Type="http://schemas.openxmlformats.org/officeDocument/2006/relationships/hyperlink" Target="https://twitter.com/hashtagteam_/status/1193924900458811393" TargetMode="External" /><Relationship Id="rId383" Type="http://schemas.openxmlformats.org/officeDocument/2006/relationships/hyperlink" Target="https://twitter.com/hashtagteam_/status/1193924900458811393" TargetMode="External" /><Relationship Id="rId384" Type="http://schemas.openxmlformats.org/officeDocument/2006/relationships/hyperlink" Target="https://twitter.com/impulsaeventos/status/1193925162741239808" TargetMode="External" /><Relationship Id="rId385" Type="http://schemas.openxmlformats.org/officeDocument/2006/relationships/hyperlink" Target="https://twitter.com/impulsaeventos/status/1193925162741239808" TargetMode="External" /><Relationship Id="rId386" Type="http://schemas.openxmlformats.org/officeDocument/2006/relationships/hyperlink" Target="https://twitter.com/impulsaeventos/status/1193925162741239808" TargetMode="External" /><Relationship Id="rId387" Type="http://schemas.openxmlformats.org/officeDocument/2006/relationships/hyperlink" Target="https://twitter.com/impulsaeventos/status/1193925364944441346" TargetMode="External" /><Relationship Id="rId388" Type="http://schemas.openxmlformats.org/officeDocument/2006/relationships/hyperlink" Target="https://twitter.com/impulsaeventos/status/1193925364944441346" TargetMode="External" /><Relationship Id="rId389" Type="http://schemas.openxmlformats.org/officeDocument/2006/relationships/hyperlink" Target="https://twitter.com/impulsaeventos/status/1193925364944441346" TargetMode="External" /><Relationship Id="rId390" Type="http://schemas.openxmlformats.org/officeDocument/2006/relationships/hyperlink" Target="https://twitter.com/impulsaeventos/status/1193925364944441346" TargetMode="External" /><Relationship Id="rId391" Type="http://schemas.openxmlformats.org/officeDocument/2006/relationships/hyperlink" Target="https://twitter.com/impulsaeventos/status/1193925364944441346" TargetMode="External" /><Relationship Id="rId392" Type="http://schemas.openxmlformats.org/officeDocument/2006/relationships/hyperlink" Target="https://twitter.com/impulsaeventos/status/1193925364944441346" TargetMode="External" /><Relationship Id="rId393" Type="http://schemas.openxmlformats.org/officeDocument/2006/relationships/hyperlink" Target="https://twitter.com/leikoleo/status/1193965712051724291" TargetMode="External" /><Relationship Id="rId394" Type="http://schemas.openxmlformats.org/officeDocument/2006/relationships/hyperlink" Target="https://twitter.com/leikoleo/status/1193965712051724291" TargetMode="External" /><Relationship Id="rId395" Type="http://schemas.openxmlformats.org/officeDocument/2006/relationships/hyperlink" Target="https://twitter.com/leikoleo/status/1193965712051724291" TargetMode="External" /><Relationship Id="rId396" Type="http://schemas.openxmlformats.org/officeDocument/2006/relationships/hyperlink" Target="https://twitter.com/leikoleo/status/1193965712051724291" TargetMode="External" /><Relationship Id="rId397" Type="http://schemas.openxmlformats.org/officeDocument/2006/relationships/hyperlink" Target="https://twitter.com/leikoleo/status/1193965712051724291" TargetMode="External" /><Relationship Id="rId398" Type="http://schemas.openxmlformats.org/officeDocument/2006/relationships/hyperlink" Target="https://twitter.com/leikoleo/status/1193965712051724291" TargetMode="External" /><Relationship Id="rId399" Type="http://schemas.openxmlformats.org/officeDocument/2006/relationships/hyperlink" Target="https://twitter.com/rosanarosas17/status/1193971150851891201" TargetMode="External" /><Relationship Id="rId400" Type="http://schemas.openxmlformats.org/officeDocument/2006/relationships/hyperlink" Target="https://twitter.com/rosanarosas17/status/1193971150851891201" TargetMode="External" /><Relationship Id="rId401" Type="http://schemas.openxmlformats.org/officeDocument/2006/relationships/hyperlink" Target="https://twitter.com/rosanarosas17/status/1193971150851891201" TargetMode="External" /><Relationship Id="rId402" Type="http://schemas.openxmlformats.org/officeDocument/2006/relationships/hyperlink" Target="https://twitter.com/rosanarosas17/status/1193971150851891201" TargetMode="External" /><Relationship Id="rId403" Type="http://schemas.openxmlformats.org/officeDocument/2006/relationships/hyperlink" Target="https://twitter.com/rosanarosas17/status/1193971150851891201" TargetMode="External" /><Relationship Id="rId404" Type="http://schemas.openxmlformats.org/officeDocument/2006/relationships/hyperlink" Target="https://twitter.com/rosanarosas17/status/1193971150851891201" TargetMode="External" /><Relationship Id="rId405" Type="http://schemas.openxmlformats.org/officeDocument/2006/relationships/hyperlink" Target="https://twitter.com/activithink/status/1193987023578812416" TargetMode="External" /><Relationship Id="rId406" Type="http://schemas.openxmlformats.org/officeDocument/2006/relationships/hyperlink" Target="https://twitter.com/activithink/status/1193987023578812416" TargetMode="External" /><Relationship Id="rId407" Type="http://schemas.openxmlformats.org/officeDocument/2006/relationships/hyperlink" Target="https://twitter.com/activithink/status/1193987023578812416" TargetMode="External" /><Relationship Id="rId408" Type="http://schemas.openxmlformats.org/officeDocument/2006/relationships/hyperlink" Target="https://twitter.com/activithink/status/1193987023578812416" TargetMode="External" /><Relationship Id="rId409" Type="http://schemas.openxmlformats.org/officeDocument/2006/relationships/hyperlink" Target="https://twitter.com/activithink/status/1193987023578812416" TargetMode="External" /><Relationship Id="rId410" Type="http://schemas.openxmlformats.org/officeDocument/2006/relationships/hyperlink" Target="https://twitter.com/activithink/status/1193987023578812416" TargetMode="External" /><Relationship Id="rId411" Type="http://schemas.openxmlformats.org/officeDocument/2006/relationships/hyperlink" Target="https://twitter.com/metoscm/status/1193817371145838592" TargetMode="External" /><Relationship Id="rId412" Type="http://schemas.openxmlformats.org/officeDocument/2006/relationships/hyperlink" Target="https://twitter.com/metoscm/status/1193817371145838592" TargetMode="External" /><Relationship Id="rId413" Type="http://schemas.openxmlformats.org/officeDocument/2006/relationships/hyperlink" Target="https://twitter.com/metoscm/status/1193817371145838592" TargetMode="External" /><Relationship Id="rId414" Type="http://schemas.openxmlformats.org/officeDocument/2006/relationships/hyperlink" Target="https://twitter.com/metoscm/status/1194298696093052928" TargetMode="External" /><Relationship Id="rId415" Type="http://schemas.openxmlformats.org/officeDocument/2006/relationships/hyperlink" Target="https://twitter.com/metoscm/status/1194298696093052928" TargetMode="External" /><Relationship Id="rId416" Type="http://schemas.openxmlformats.org/officeDocument/2006/relationships/hyperlink" Target="https://twitter.com/metoscm/status/1194298696093052928" TargetMode="External" /><Relationship Id="rId417" Type="http://schemas.openxmlformats.org/officeDocument/2006/relationships/hyperlink" Target="https://twitter.com/metoscm/status/1194298807200210946" TargetMode="External" /><Relationship Id="rId418" Type="http://schemas.openxmlformats.org/officeDocument/2006/relationships/hyperlink" Target="https://twitter.com/metoscm/status/1194298807200210946" TargetMode="External" /><Relationship Id="rId419" Type="http://schemas.openxmlformats.org/officeDocument/2006/relationships/hyperlink" Target="https://twitter.com/metoscm/status/1194298807200210946" TargetMode="External" /><Relationship Id="rId420" Type="http://schemas.openxmlformats.org/officeDocument/2006/relationships/hyperlink" Target="https://twitter.com/metoscm/status/1194298807200210946" TargetMode="External" /><Relationship Id="rId421" Type="http://schemas.openxmlformats.org/officeDocument/2006/relationships/hyperlink" Target="https://twitter.com/metoscm/status/1194298807200210946" TargetMode="External" /><Relationship Id="rId422" Type="http://schemas.openxmlformats.org/officeDocument/2006/relationships/hyperlink" Target="https://twitter.com/metoscm/status/1194298807200210946" TargetMode="External" /><Relationship Id="rId423" Type="http://schemas.openxmlformats.org/officeDocument/2006/relationships/hyperlink" Target="https://twitter.com/metoscm/status/1194298807200210946" TargetMode="External" /><Relationship Id="rId424" Type="http://schemas.openxmlformats.org/officeDocument/2006/relationships/hyperlink" Target="https://twitter.com/seohashtag/status/1191583852793339904" TargetMode="External" /><Relationship Id="rId425" Type="http://schemas.openxmlformats.org/officeDocument/2006/relationships/hyperlink" Target="https://twitter.com/seohashtag/status/1191583852793339904" TargetMode="External" /><Relationship Id="rId426" Type="http://schemas.openxmlformats.org/officeDocument/2006/relationships/hyperlink" Target="https://twitter.com/seohashtag/status/1191583852793339904" TargetMode="External" /><Relationship Id="rId427" Type="http://schemas.openxmlformats.org/officeDocument/2006/relationships/hyperlink" Target="https://twitter.com/seohashtag/status/1191583852793339904" TargetMode="External" /><Relationship Id="rId428" Type="http://schemas.openxmlformats.org/officeDocument/2006/relationships/hyperlink" Target="https://twitter.com/seohashtag/status/1191583852793339904" TargetMode="External" /><Relationship Id="rId429" Type="http://schemas.openxmlformats.org/officeDocument/2006/relationships/hyperlink" Target="https://twitter.com/seohashtag/status/1191583852793339904" TargetMode="External" /><Relationship Id="rId430" Type="http://schemas.openxmlformats.org/officeDocument/2006/relationships/hyperlink" Target="https://twitter.com/seohashtag/status/1191583852793339904" TargetMode="External" /><Relationship Id="rId431" Type="http://schemas.openxmlformats.org/officeDocument/2006/relationships/hyperlink" Target="https://twitter.com/seohashtag/status/1191583852793339904" TargetMode="External" /><Relationship Id="rId432" Type="http://schemas.openxmlformats.org/officeDocument/2006/relationships/hyperlink" Target="https://twitter.com/seohashtag/status/1193925526546722816" TargetMode="External" /><Relationship Id="rId433" Type="http://schemas.openxmlformats.org/officeDocument/2006/relationships/hyperlink" Target="https://twitter.com/seohashtag/status/1193925526546722816" TargetMode="External" /><Relationship Id="rId434" Type="http://schemas.openxmlformats.org/officeDocument/2006/relationships/hyperlink" Target="https://twitter.com/seohashtag/status/1193925526546722816" TargetMode="External" /><Relationship Id="rId435" Type="http://schemas.openxmlformats.org/officeDocument/2006/relationships/hyperlink" Target="https://twitter.com/seohashtag/status/1193925526546722816" TargetMode="External" /><Relationship Id="rId436" Type="http://schemas.openxmlformats.org/officeDocument/2006/relationships/hyperlink" Target="https://twitter.com/seohashtag/status/1193925526546722816" TargetMode="External" /><Relationship Id="rId437" Type="http://schemas.openxmlformats.org/officeDocument/2006/relationships/hyperlink" Target="https://twitter.com/seohashtag/status/1193925526546722816" TargetMode="External" /><Relationship Id="rId438" Type="http://schemas.openxmlformats.org/officeDocument/2006/relationships/hyperlink" Target="https://twitter.com/mbruge/status/1191595735495725057" TargetMode="External" /><Relationship Id="rId439" Type="http://schemas.openxmlformats.org/officeDocument/2006/relationships/hyperlink" Target="https://twitter.com/vivianfrancos/status/1191585683267358725" TargetMode="External" /><Relationship Id="rId440" Type="http://schemas.openxmlformats.org/officeDocument/2006/relationships/hyperlink" Target="https://twitter.com/mbruge/status/1191595735495725057" TargetMode="External" /><Relationship Id="rId441" Type="http://schemas.openxmlformats.org/officeDocument/2006/relationships/hyperlink" Target="https://twitter.com/vivianfrancos/status/1191585683267358725" TargetMode="External" /><Relationship Id="rId442" Type="http://schemas.openxmlformats.org/officeDocument/2006/relationships/hyperlink" Target="https://twitter.com/vivianfrancos/status/1191599818063433729" TargetMode="External" /><Relationship Id="rId443" Type="http://schemas.openxmlformats.org/officeDocument/2006/relationships/hyperlink" Target="https://twitter.com/mbruge/status/1191595735495725057" TargetMode="External" /><Relationship Id="rId444" Type="http://schemas.openxmlformats.org/officeDocument/2006/relationships/hyperlink" Target="https://twitter.com/vivianfrancos/status/1191585683267358725" TargetMode="External" /><Relationship Id="rId445" Type="http://schemas.openxmlformats.org/officeDocument/2006/relationships/hyperlink" Target="https://twitter.com/vivianfrancos/status/1191599818063433729" TargetMode="External" /><Relationship Id="rId446" Type="http://schemas.openxmlformats.org/officeDocument/2006/relationships/hyperlink" Target="https://twitter.com/nodexl/status/1194178713614770176" TargetMode="External" /><Relationship Id="rId447" Type="http://schemas.openxmlformats.org/officeDocument/2006/relationships/hyperlink" Target="https://twitter.com/vivianfrancos/status/1193806228897566720" TargetMode="External" /><Relationship Id="rId448" Type="http://schemas.openxmlformats.org/officeDocument/2006/relationships/hyperlink" Target="https://twitter.com/nodexl/status/1194178713614770176" TargetMode="External" /><Relationship Id="rId449" Type="http://schemas.openxmlformats.org/officeDocument/2006/relationships/hyperlink" Target="https://twitter.com/vivianfrancos/status/1193806228897566720" TargetMode="External" /><Relationship Id="rId450" Type="http://schemas.openxmlformats.org/officeDocument/2006/relationships/hyperlink" Target="https://twitter.com/nodexl/status/1194178713614770176" TargetMode="External" /><Relationship Id="rId451" Type="http://schemas.openxmlformats.org/officeDocument/2006/relationships/hyperlink" Target="https://twitter.com/vivianfrancos/status/1193806228897566720" TargetMode="External" /><Relationship Id="rId452" Type="http://schemas.openxmlformats.org/officeDocument/2006/relationships/hyperlink" Target="https://twitter.com/nodexl/status/1194285894112567297" TargetMode="External" /><Relationship Id="rId453" Type="http://schemas.openxmlformats.org/officeDocument/2006/relationships/hyperlink" Target="https://twitter.com/mbruge/status/1192046274670977024" TargetMode="External" /><Relationship Id="rId454" Type="http://schemas.openxmlformats.org/officeDocument/2006/relationships/hyperlink" Target="https://twitter.com/mbruge/status/1194255860438118402" TargetMode="External" /><Relationship Id="rId455" Type="http://schemas.openxmlformats.org/officeDocument/2006/relationships/hyperlink" Target="https://twitter.com/vivianfrancos/status/1191599818063433729" TargetMode="External" /><Relationship Id="rId456" Type="http://schemas.openxmlformats.org/officeDocument/2006/relationships/hyperlink" Target="https://twitter.com/vivianfrancos/status/1191962286744915968" TargetMode="External" /><Relationship Id="rId457" Type="http://schemas.openxmlformats.org/officeDocument/2006/relationships/hyperlink" Target="https://twitter.com/vivianfrancos/status/1194253736299974656" TargetMode="External" /><Relationship Id="rId458" Type="http://schemas.openxmlformats.org/officeDocument/2006/relationships/hyperlink" Target="https://twitter.com/nodexl/status/1194285894112567297" TargetMode="External" /><Relationship Id="rId459" Type="http://schemas.openxmlformats.org/officeDocument/2006/relationships/hyperlink" Target="https://twitter.com/mbruge/status/1191595735495725057" TargetMode="External" /><Relationship Id="rId460" Type="http://schemas.openxmlformats.org/officeDocument/2006/relationships/hyperlink" Target="https://twitter.com/mbruge/status/1192046274670977024" TargetMode="External" /><Relationship Id="rId461" Type="http://schemas.openxmlformats.org/officeDocument/2006/relationships/hyperlink" Target="https://twitter.com/mbruge/status/1194255860438118402" TargetMode="External" /><Relationship Id="rId462" Type="http://schemas.openxmlformats.org/officeDocument/2006/relationships/hyperlink" Target="https://twitter.com/vivianfrancos/status/1191585683267358725" TargetMode="External" /><Relationship Id="rId463" Type="http://schemas.openxmlformats.org/officeDocument/2006/relationships/hyperlink" Target="https://twitter.com/vivianfrancos/status/1191599818063433729" TargetMode="External" /><Relationship Id="rId464" Type="http://schemas.openxmlformats.org/officeDocument/2006/relationships/hyperlink" Target="https://twitter.com/vivianfrancos/status/1191962286744915968" TargetMode="External" /><Relationship Id="rId465" Type="http://schemas.openxmlformats.org/officeDocument/2006/relationships/hyperlink" Target="https://twitter.com/vivianfrancos/status/1194253736299974656" TargetMode="External" /><Relationship Id="rId466" Type="http://schemas.openxmlformats.org/officeDocument/2006/relationships/hyperlink" Target="https://twitter.com/smr_foundation/status/1193198277866479619" TargetMode="External" /><Relationship Id="rId467" Type="http://schemas.openxmlformats.org/officeDocument/2006/relationships/hyperlink" Target="https://twitter.com/smr_foundation/status/1193198277866479619" TargetMode="External" /><Relationship Id="rId468" Type="http://schemas.openxmlformats.org/officeDocument/2006/relationships/hyperlink" Target="https://twitter.com/smr_foundation/status/1193198277866479619" TargetMode="External" /><Relationship Id="rId469" Type="http://schemas.openxmlformats.org/officeDocument/2006/relationships/hyperlink" Target="https://twitter.com/smr_foundation/status/1193780943984742400" TargetMode="External" /><Relationship Id="rId470" Type="http://schemas.openxmlformats.org/officeDocument/2006/relationships/hyperlink" Target="https://twitter.com/smr_foundation/status/1193780943984742400" TargetMode="External" /><Relationship Id="rId471" Type="http://schemas.openxmlformats.org/officeDocument/2006/relationships/hyperlink" Target="https://twitter.com/smr_foundation/status/1193780943984742400" TargetMode="External" /><Relationship Id="rId472" Type="http://schemas.openxmlformats.org/officeDocument/2006/relationships/hyperlink" Target="https://twitter.com/nodexl/status/1194285894112567297" TargetMode="External" /><Relationship Id="rId473" Type="http://schemas.openxmlformats.org/officeDocument/2006/relationships/hyperlink" Target="https://twitter.com/mbruge/status/1191595735495725057" TargetMode="External" /><Relationship Id="rId474" Type="http://schemas.openxmlformats.org/officeDocument/2006/relationships/hyperlink" Target="https://twitter.com/mbruge/status/1192046274670977024" TargetMode="External" /><Relationship Id="rId475" Type="http://schemas.openxmlformats.org/officeDocument/2006/relationships/hyperlink" Target="https://twitter.com/mbruge/status/1194255860438118402" TargetMode="External" /><Relationship Id="rId476" Type="http://schemas.openxmlformats.org/officeDocument/2006/relationships/hyperlink" Target="https://twitter.com/vivianfrancos/status/1191585683267358725" TargetMode="External" /><Relationship Id="rId477" Type="http://schemas.openxmlformats.org/officeDocument/2006/relationships/hyperlink" Target="https://twitter.com/vivianfrancos/status/1191599818063433729" TargetMode="External" /><Relationship Id="rId478" Type="http://schemas.openxmlformats.org/officeDocument/2006/relationships/hyperlink" Target="https://twitter.com/vivianfrancos/status/1191962286744915968" TargetMode="External" /><Relationship Id="rId479" Type="http://schemas.openxmlformats.org/officeDocument/2006/relationships/hyperlink" Target="https://twitter.com/vivianfrancos/status/1194253736299974656" TargetMode="External" /><Relationship Id="rId480" Type="http://schemas.openxmlformats.org/officeDocument/2006/relationships/hyperlink" Target="https://twitter.com/agence_socialty/status/1186661822339919873" TargetMode="External" /><Relationship Id="rId481" Type="http://schemas.openxmlformats.org/officeDocument/2006/relationships/hyperlink" Target="https://twitter.com/nodexl/status/1194178713614770176" TargetMode="External" /><Relationship Id="rId482" Type="http://schemas.openxmlformats.org/officeDocument/2006/relationships/hyperlink" Target="https://twitter.com/nodexl/status/1194285894112567297" TargetMode="External" /><Relationship Id="rId483" Type="http://schemas.openxmlformats.org/officeDocument/2006/relationships/hyperlink" Target="https://twitter.com/marc_smith/status/1192541852181975041" TargetMode="External" /><Relationship Id="rId484" Type="http://schemas.openxmlformats.org/officeDocument/2006/relationships/hyperlink" Target="https://twitter.com/marc_smith/status/1192541852181975041" TargetMode="External" /><Relationship Id="rId485" Type="http://schemas.openxmlformats.org/officeDocument/2006/relationships/hyperlink" Target="https://twitter.com/marc_smith/status/1192541852181975041" TargetMode="External" /><Relationship Id="rId486" Type="http://schemas.openxmlformats.org/officeDocument/2006/relationships/hyperlink" Target="https://twitter.com/marc_smith/status/1192724006509658113" TargetMode="External" /><Relationship Id="rId487" Type="http://schemas.openxmlformats.org/officeDocument/2006/relationships/hyperlink" Target="https://twitter.com/marc_smith/status/1192724006509658113" TargetMode="External" /><Relationship Id="rId488" Type="http://schemas.openxmlformats.org/officeDocument/2006/relationships/hyperlink" Target="https://twitter.com/marc_smith/status/1192724006509658113" TargetMode="External" /><Relationship Id="rId489" Type="http://schemas.openxmlformats.org/officeDocument/2006/relationships/hyperlink" Target="https://twitter.com/marc_smith/status/1194177871977361408" TargetMode="External" /><Relationship Id="rId490" Type="http://schemas.openxmlformats.org/officeDocument/2006/relationships/hyperlink" Target="https://twitter.com/marc_smith/status/1194177871977361408" TargetMode="External" /><Relationship Id="rId491" Type="http://schemas.openxmlformats.org/officeDocument/2006/relationships/hyperlink" Target="https://twitter.com/marc_smith/status/1194177871977361408" TargetMode="External" /><Relationship Id="rId492" Type="http://schemas.openxmlformats.org/officeDocument/2006/relationships/hyperlink" Target="https://twitter.com/marc_smith/status/1194346965728923648" TargetMode="External" /><Relationship Id="rId493" Type="http://schemas.openxmlformats.org/officeDocument/2006/relationships/hyperlink" Target="https://twitter.com/marc_smith/status/1194346965728923648" TargetMode="External" /><Relationship Id="rId494" Type="http://schemas.openxmlformats.org/officeDocument/2006/relationships/hyperlink" Target="https://twitter.com/marc_smith/status/1194346965728923648" TargetMode="External" /><Relationship Id="rId495" Type="http://schemas.openxmlformats.org/officeDocument/2006/relationships/hyperlink" Target="https://twitter.com/mbruge/status/1191595735495725057" TargetMode="External" /><Relationship Id="rId496" Type="http://schemas.openxmlformats.org/officeDocument/2006/relationships/hyperlink" Target="https://twitter.com/mbruge/status/1192046274670977024" TargetMode="External" /><Relationship Id="rId497" Type="http://schemas.openxmlformats.org/officeDocument/2006/relationships/hyperlink" Target="https://twitter.com/mbruge/status/1194255860438118402" TargetMode="External" /><Relationship Id="rId498" Type="http://schemas.openxmlformats.org/officeDocument/2006/relationships/hyperlink" Target="https://twitter.com/vivianfrancos/status/1191585683267358725" TargetMode="External" /><Relationship Id="rId499" Type="http://schemas.openxmlformats.org/officeDocument/2006/relationships/hyperlink" Target="https://twitter.com/vivianfrancos/status/1191599818063433729" TargetMode="External" /><Relationship Id="rId500" Type="http://schemas.openxmlformats.org/officeDocument/2006/relationships/hyperlink" Target="https://twitter.com/vivianfrancos/status/1191962286744915968" TargetMode="External" /><Relationship Id="rId501" Type="http://schemas.openxmlformats.org/officeDocument/2006/relationships/hyperlink" Target="https://twitter.com/vivianfrancos/status/1191968114898087936" TargetMode="External" /><Relationship Id="rId502" Type="http://schemas.openxmlformats.org/officeDocument/2006/relationships/hyperlink" Target="https://twitter.com/vivianfrancos/status/1193806228897566720" TargetMode="External" /><Relationship Id="rId503" Type="http://schemas.openxmlformats.org/officeDocument/2006/relationships/hyperlink" Target="https://twitter.com/vivianfrancos/status/1194253736299974656" TargetMode="External" /><Relationship Id="rId504" Type="http://schemas.openxmlformats.org/officeDocument/2006/relationships/hyperlink" Target="https://twitter.com/agence_socialty/status/1186661822339919873" TargetMode="External" /><Relationship Id="rId505" Type="http://schemas.openxmlformats.org/officeDocument/2006/relationships/hyperlink" Target="https://twitter.com/nodexl/status/1192200369411149828" TargetMode="External" /><Relationship Id="rId506" Type="http://schemas.openxmlformats.org/officeDocument/2006/relationships/hyperlink" Target="https://twitter.com/nodexl/status/1192200369411149828" TargetMode="External" /><Relationship Id="rId507" Type="http://schemas.openxmlformats.org/officeDocument/2006/relationships/hyperlink" Target="https://twitter.com/nodexl/status/1192200369411149828" TargetMode="External" /><Relationship Id="rId508" Type="http://schemas.openxmlformats.org/officeDocument/2006/relationships/hyperlink" Target="https://twitter.com/nodexl/status/1193778814209462272" TargetMode="External" /><Relationship Id="rId509" Type="http://schemas.openxmlformats.org/officeDocument/2006/relationships/hyperlink" Target="https://twitter.com/nodexl/status/1193778814209462272" TargetMode="External" /><Relationship Id="rId510" Type="http://schemas.openxmlformats.org/officeDocument/2006/relationships/hyperlink" Target="https://twitter.com/nodexl/status/1193778814209462272" TargetMode="External" /><Relationship Id="rId511" Type="http://schemas.openxmlformats.org/officeDocument/2006/relationships/hyperlink" Target="https://twitter.com/nodexl/status/1194178713614770176" TargetMode="External" /><Relationship Id="rId512" Type="http://schemas.openxmlformats.org/officeDocument/2006/relationships/hyperlink" Target="https://twitter.com/nodexl/status/1194178713614770176" TargetMode="External" /><Relationship Id="rId513" Type="http://schemas.openxmlformats.org/officeDocument/2006/relationships/hyperlink" Target="https://twitter.com/nodexl/status/1194285894112567297" TargetMode="External" /><Relationship Id="rId514" Type="http://schemas.openxmlformats.org/officeDocument/2006/relationships/hyperlink" Target="https://twitter.com/nodexl/status/1194285894112567297" TargetMode="External" /><Relationship Id="rId515" Type="http://schemas.openxmlformats.org/officeDocument/2006/relationships/hyperlink" Target="https://twitter.com/nodexl/status/1194286006167576577" TargetMode="External" /><Relationship Id="rId516" Type="http://schemas.openxmlformats.org/officeDocument/2006/relationships/hyperlink" Target="https://twitter.com/nodexl/status/1194286006167576577" TargetMode="External" /><Relationship Id="rId517" Type="http://schemas.openxmlformats.org/officeDocument/2006/relationships/hyperlink" Target="https://twitter.com/nodexl/status/1194286006167576577" TargetMode="External" /><Relationship Id="rId518" Type="http://schemas.openxmlformats.org/officeDocument/2006/relationships/hyperlink" Target="https://twitter.com/mbruge/status/1191595735495725057" TargetMode="External" /><Relationship Id="rId519" Type="http://schemas.openxmlformats.org/officeDocument/2006/relationships/hyperlink" Target="https://twitter.com/mbruge/status/1192046274670977024" TargetMode="External" /><Relationship Id="rId520" Type="http://schemas.openxmlformats.org/officeDocument/2006/relationships/hyperlink" Target="https://twitter.com/mbruge/status/1194255860438118402" TargetMode="External" /><Relationship Id="rId521" Type="http://schemas.openxmlformats.org/officeDocument/2006/relationships/hyperlink" Target="https://twitter.com/vivianfrancos/status/1191585683267358725" TargetMode="External" /><Relationship Id="rId522" Type="http://schemas.openxmlformats.org/officeDocument/2006/relationships/hyperlink" Target="https://twitter.com/vivianfrancos/status/1191599818063433729" TargetMode="External" /><Relationship Id="rId523" Type="http://schemas.openxmlformats.org/officeDocument/2006/relationships/hyperlink" Target="https://twitter.com/vivianfrancos/status/1191962286744915968" TargetMode="External" /><Relationship Id="rId524" Type="http://schemas.openxmlformats.org/officeDocument/2006/relationships/hyperlink" Target="https://twitter.com/vivianfrancos/status/1194253736299974656" TargetMode="External" /><Relationship Id="rId525" Type="http://schemas.openxmlformats.org/officeDocument/2006/relationships/hyperlink" Target="https://twitter.com/agence_socialty/status/1193189410088636419" TargetMode="External" /><Relationship Id="rId526" Type="http://schemas.openxmlformats.org/officeDocument/2006/relationships/hyperlink" Target="https://twitter.com/agence_socialty/status/1194044696705871872" TargetMode="External" /><Relationship Id="rId527" Type="http://schemas.openxmlformats.org/officeDocument/2006/relationships/hyperlink" Target="https://twitter.com/mbruge/status/1192046274670977024" TargetMode="External" /><Relationship Id="rId528" Type="http://schemas.openxmlformats.org/officeDocument/2006/relationships/hyperlink" Target="https://twitter.com/mbruge/status/1192497879585308673" TargetMode="External" /><Relationship Id="rId529" Type="http://schemas.openxmlformats.org/officeDocument/2006/relationships/hyperlink" Target="https://twitter.com/mbruge/status/1192725266474426368" TargetMode="External" /><Relationship Id="rId530" Type="http://schemas.openxmlformats.org/officeDocument/2006/relationships/hyperlink" Target="https://twitter.com/mbruge/status/1192914696845828096" TargetMode="External" /><Relationship Id="rId531" Type="http://schemas.openxmlformats.org/officeDocument/2006/relationships/hyperlink" Target="https://twitter.com/mbruge/status/1193094730038595584" TargetMode="External" /><Relationship Id="rId532" Type="http://schemas.openxmlformats.org/officeDocument/2006/relationships/hyperlink" Target="https://twitter.com/mbruge/status/1193595046232244226" TargetMode="External" /><Relationship Id="rId533" Type="http://schemas.openxmlformats.org/officeDocument/2006/relationships/hyperlink" Target="https://twitter.com/mbruge/status/1194255860438118402" TargetMode="External" /><Relationship Id="rId534" Type="http://schemas.openxmlformats.org/officeDocument/2006/relationships/hyperlink" Target="https://twitter.com/mbruge/status/1194349152269938695" TargetMode="External" /><Relationship Id="rId535" Type="http://schemas.openxmlformats.org/officeDocument/2006/relationships/hyperlink" Target="https://twitter.com/vivianfrancos/status/1191585683267358725" TargetMode="External" /><Relationship Id="rId536" Type="http://schemas.openxmlformats.org/officeDocument/2006/relationships/hyperlink" Target="https://twitter.com/vivianfrancos/status/1191585683267358725" TargetMode="External" /><Relationship Id="rId537" Type="http://schemas.openxmlformats.org/officeDocument/2006/relationships/hyperlink" Target="https://twitter.com/vivianfrancos/status/1191599818063433729" TargetMode="External" /><Relationship Id="rId538" Type="http://schemas.openxmlformats.org/officeDocument/2006/relationships/hyperlink" Target="https://twitter.com/vivianfrancos/status/1191962286744915968" TargetMode="External" /><Relationship Id="rId539" Type="http://schemas.openxmlformats.org/officeDocument/2006/relationships/hyperlink" Target="https://twitter.com/vivianfrancos/status/1191966625391624192" TargetMode="External" /><Relationship Id="rId540" Type="http://schemas.openxmlformats.org/officeDocument/2006/relationships/hyperlink" Target="https://twitter.com/vivianfrancos/status/1191968114898087936" TargetMode="External" /><Relationship Id="rId541" Type="http://schemas.openxmlformats.org/officeDocument/2006/relationships/hyperlink" Target="https://twitter.com/vivianfrancos/status/1192038451836796928" TargetMode="External" /><Relationship Id="rId542" Type="http://schemas.openxmlformats.org/officeDocument/2006/relationships/hyperlink" Target="https://twitter.com/vivianfrancos/status/1192038451836796928" TargetMode="External" /><Relationship Id="rId543" Type="http://schemas.openxmlformats.org/officeDocument/2006/relationships/hyperlink" Target="https://twitter.com/vivianfrancos/status/1192100358555865089" TargetMode="External" /><Relationship Id="rId544" Type="http://schemas.openxmlformats.org/officeDocument/2006/relationships/hyperlink" Target="https://twitter.com/vivianfrancos/status/1192100358555865089" TargetMode="External" /><Relationship Id="rId545" Type="http://schemas.openxmlformats.org/officeDocument/2006/relationships/hyperlink" Target="https://twitter.com/vivianfrancos/status/1192311510300803072" TargetMode="External" /><Relationship Id="rId546" Type="http://schemas.openxmlformats.org/officeDocument/2006/relationships/hyperlink" Target="https://twitter.com/vivianfrancos/status/1192311510300803072" TargetMode="External" /><Relationship Id="rId547" Type="http://schemas.openxmlformats.org/officeDocument/2006/relationships/hyperlink" Target="https://twitter.com/vivianfrancos/status/1192462747243597825" TargetMode="External" /><Relationship Id="rId548" Type="http://schemas.openxmlformats.org/officeDocument/2006/relationships/hyperlink" Target="https://twitter.com/vivianfrancos/status/1192462747243597825" TargetMode="External" /><Relationship Id="rId549" Type="http://schemas.openxmlformats.org/officeDocument/2006/relationships/hyperlink" Target="https://twitter.com/vivianfrancos/status/1192491428414443520" TargetMode="External" /><Relationship Id="rId550" Type="http://schemas.openxmlformats.org/officeDocument/2006/relationships/hyperlink" Target="https://twitter.com/vivianfrancos/status/1192491428414443520" TargetMode="External" /><Relationship Id="rId551" Type="http://schemas.openxmlformats.org/officeDocument/2006/relationships/hyperlink" Target="https://twitter.com/vivianfrancos/status/1192673882542608384" TargetMode="External" /><Relationship Id="rId552" Type="http://schemas.openxmlformats.org/officeDocument/2006/relationships/hyperlink" Target="https://twitter.com/vivianfrancos/status/1192673882542608384" TargetMode="External" /><Relationship Id="rId553" Type="http://schemas.openxmlformats.org/officeDocument/2006/relationships/hyperlink" Target="https://twitter.com/vivianfrancos/status/1192825131388813314" TargetMode="External" /><Relationship Id="rId554" Type="http://schemas.openxmlformats.org/officeDocument/2006/relationships/hyperlink" Target="https://twitter.com/vivianfrancos/status/1192825131388813314" TargetMode="External" /><Relationship Id="rId555" Type="http://schemas.openxmlformats.org/officeDocument/2006/relationships/hyperlink" Target="https://twitter.com/vivianfrancos/status/1192914214769348609" TargetMode="External" /><Relationship Id="rId556" Type="http://schemas.openxmlformats.org/officeDocument/2006/relationships/hyperlink" Target="https://twitter.com/vivianfrancos/status/1192914214769348609" TargetMode="External" /><Relationship Id="rId557" Type="http://schemas.openxmlformats.org/officeDocument/2006/relationships/hyperlink" Target="https://twitter.com/vivianfrancos/status/1193036277274292224" TargetMode="External" /><Relationship Id="rId558" Type="http://schemas.openxmlformats.org/officeDocument/2006/relationships/hyperlink" Target="https://twitter.com/vivianfrancos/status/1193036277274292224" TargetMode="External" /><Relationship Id="rId559" Type="http://schemas.openxmlformats.org/officeDocument/2006/relationships/hyperlink" Target="https://twitter.com/vivianfrancos/status/1193187514175102976" TargetMode="External" /><Relationship Id="rId560" Type="http://schemas.openxmlformats.org/officeDocument/2006/relationships/hyperlink" Target="https://twitter.com/vivianfrancos/status/1193187514175102976" TargetMode="External" /><Relationship Id="rId561" Type="http://schemas.openxmlformats.org/officeDocument/2006/relationships/hyperlink" Target="https://twitter.com/vivianfrancos/status/1193398659657932811" TargetMode="External" /><Relationship Id="rId562" Type="http://schemas.openxmlformats.org/officeDocument/2006/relationships/hyperlink" Target="https://twitter.com/vivianfrancos/status/1193398659657932811" TargetMode="External" /><Relationship Id="rId563" Type="http://schemas.openxmlformats.org/officeDocument/2006/relationships/hyperlink" Target="https://twitter.com/vivianfrancos/status/1193549901822676992" TargetMode="External" /><Relationship Id="rId564" Type="http://schemas.openxmlformats.org/officeDocument/2006/relationships/hyperlink" Target="https://twitter.com/vivianfrancos/status/1193549901822676992" TargetMode="External" /><Relationship Id="rId565" Type="http://schemas.openxmlformats.org/officeDocument/2006/relationships/hyperlink" Target="https://twitter.com/vivianfrancos/status/1193761043438358529" TargetMode="External" /><Relationship Id="rId566" Type="http://schemas.openxmlformats.org/officeDocument/2006/relationships/hyperlink" Target="https://twitter.com/vivianfrancos/status/1193761043438358529" TargetMode="External" /><Relationship Id="rId567" Type="http://schemas.openxmlformats.org/officeDocument/2006/relationships/hyperlink" Target="https://twitter.com/vivianfrancos/status/1193806228897566720" TargetMode="External" /><Relationship Id="rId568" Type="http://schemas.openxmlformats.org/officeDocument/2006/relationships/hyperlink" Target="https://twitter.com/vivianfrancos/status/1193912298102034433" TargetMode="External" /><Relationship Id="rId569" Type="http://schemas.openxmlformats.org/officeDocument/2006/relationships/hyperlink" Target="https://twitter.com/vivianfrancos/status/1193912298102034433" TargetMode="External" /><Relationship Id="rId570" Type="http://schemas.openxmlformats.org/officeDocument/2006/relationships/hyperlink" Target="https://twitter.com/vivianfrancos/status/1194123439902253056" TargetMode="External" /><Relationship Id="rId571" Type="http://schemas.openxmlformats.org/officeDocument/2006/relationships/hyperlink" Target="https://twitter.com/vivianfrancos/status/1194123439902253056" TargetMode="External" /><Relationship Id="rId572" Type="http://schemas.openxmlformats.org/officeDocument/2006/relationships/hyperlink" Target="https://twitter.com/vivianfrancos/status/1194253470687211521" TargetMode="External" /><Relationship Id="rId573" Type="http://schemas.openxmlformats.org/officeDocument/2006/relationships/hyperlink" Target="https://twitter.com/vivianfrancos/status/1194253470687211521" TargetMode="External" /><Relationship Id="rId574" Type="http://schemas.openxmlformats.org/officeDocument/2006/relationships/hyperlink" Target="https://twitter.com/vivianfrancos/status/1194253470687211521" TargetMode="External" /><Relationship Id="rId575" Type="http://schemas.openxmlformats.org/officeDocument/2006/relationships/hyperlink" Target="https://twitter.com/vivianfrancos/status/1194253736299974656" TargetMode="External" /><Relationship Id="rId576" Type="http://schemas.openxmlformats.org/officeDocument/2006/relationships/hyperlink" Target="https://twitter.com/vivianfrancos/status/1194274677771980800" TargetMode="External" /><Relationship Id="rId577" Type="http://schemas.openxmlformats.org/officeDocument/2006/relationships/hyperlink" Target="https://twitter.com/vivianfrancos/status/1194274677771980800" TargetMode="External" /><Relationship Id="rId578" Type="http://schemas.openxmlformats.org/officeDocument/2006/relationships/hyperlink" Target="https://twitter.com/vivianfrancos/status/1194485826824085504" TargetMode="External" /><Relationship Id="rId579" Type="http://schemas.openxmlformats.org/officeDocument/2006/relationships/hyperlink" Target="https://twitter.com/vivianfrancos/status/1194485826824085504" TargetMode="External" /><Relationship Id="rId580" Type="http://schemas.openxmlformats.org/officeDocument/2006/relationships/hyperlink" Target="https://twitter.com/connectedaction/status/1192211478914441217" TargetMode="External" /><Relationship Id="rId581" Type="http://schemas.openxmlformats.org/officeDocument/2006/relationships/hyperlink" Target="https://twitter.com/connectedaction/status/1192555135353999360" TargetMode="External" /><Relationship Id="rId582" Type="http://schemas.openxmlformats.org/officeDocument/2006/relationships/hyperlink" Target="https://twitter.com/connectedaction/status/1193133291983003648" TargetMode="External" /><Relationship Id="rId583" Type="http://schemas.openxmlformats.org/officeDocument/2006/relationships/hyperlink" Target="https://twitter.com/connectedaction/status/1193197793214697473" TargetMode="External" /><Relationship Id="rId584" Type="http://schemas.openxmlformats.org/officeDocument/2006/relationships/hyperlink" Target="https://twitter.com/connectedaction/status/1193445753143930880" TargetMode="External" /><Relationship Id="rId585" Type="http://schemas.openxmlformats.org/officeDocument/2006/relationships/hyperlink" Target="https://twitter.com/connectedaction/status/1193794373676421121" TargetMode="External" /><Relationship Id="rId586" Type="http://schemas.openxmlformats.org/officeDocument/2006/relationships/hyperlink" Target="https://twitter.com/connectedaction/status/1194304454474027009" TargetMode="External" /><Relationship Id="rId587" Type="http://schemas.openxmlformats.org/officeDocument/2006/relationships/hyperlink" Target="https://twitter.com/connectedaction/status/1194513929671774208" TargetMode="External" /><Relationship Id="rId588" Type="http://schemas.openxmlformats.org/officeDocument/2006/relationships/hyperlink" Target="https://twitter.com/agence_socialty/status/1193189410088636419" TargetMode="External" /><Relationship Id="rId589" Type="http://schemas.openxmlformats.org/officeDocument/2006/relationships/hyperlink" Target="https://twitter.com/agence_socialty/status/1194044696705871872" TargetMode="External" /><Relationship Id="rId590" Type="http://schemas.openxmlformats.org/officeDocument/2006/relationships/hyperlink" Target="https://twitter.com/mbruge/status/1191595735495725057" TargetMode="External" /><Relationship Id="rId591" Type="http://schemas.openxmlformats.org/officeDocument/2006/relationships/hyperlink" Target="https://twitter.com/mbruge/status/1192497879585308673" TargetMode="External" /><Relationship Id="rId592" Type="http://schemas.openxmlformats.org/officeDocument/2006/relationships/hyperlink" Target="https://twitter.com/mbruge/status/1192725266474426368" TargetMode="External" /><Relationship Id="rId593" Type="http://schemas.openxmlformats.org/officeDocument/2006/relationships/hyperlink" Target="https://twitter.com/mbruge/status/1192914696845828096" TargetMode="External" /><Relationship Id="rId594" Type="http://schemas.openxmlformats.org/officeDocument/2006/relationships/hyperlink" Target="https://twitter.com/mbruge/status/1193094730038595584" TargetMode="External" /><Relationship Id="rId595" Type="http://schemas.openxmlformats.org/officeDocument/2006/relationships/hyperlink" Target="https://twitter.com/mbruge/status/1193595046232244226" TargetMode="External" /><Relationship Id="rId596" Type="http://schemas.openxmlformats.org/officeDocument/2006/relationships/hyperlink" Target="https://twitter.com/mbruge/status/1194349152269938695" TargetMode="External" /><Relationship Id="rId597" Type="http://schemas.openxmlformats.org/officeDocument/2006/relationships/hyperlink" Target="https://twitter.com/connectedaction/status/1192211478914441217" TargetMode="External" /><Relationship Id="rId598" Type="http://schemas.openxmlformats.org/officeDocument/2006/relationships/hyperlink" Target="https://twitter.com/connectedaction/status/1192555135353999360" TargetMode="External" /><Relationship Id="rId599" Type="http://schemas.openxmlformats.org/officeDocument/2006/relationships/hyperlink" Target="https://twitter.com/connectedaction/status/1193133291983003648" TargetMode="External" /><Relationship Id="rId600" Type="http://schemas.openxmlformats.org/officeDocument/2006/relationships/hyperlink" Target="https://twitter.com/connectedaction/status/1193197793214697473" TargetMode="External" /><Relationship Id="rId601" Type="http://schemas.openxmlformats.org/officeDocument/2006/relationships/hyperlink" Target="https://twitter.com/connectedaction/status/1193445753143930880" TargetMode="External" /><Relationship Id="rId602" Type="http://schemas.openxmlformats.org/officeDocument/2006/relationships/hyperlink" Target="https://twitter.com/connectedaction/status/1193794373676421121" TargetMode="External" /><Relationship Id="rId603" Type="http://schemas.openxmlformats.org/officeDocument/2006/relationships/hyperlink" Target="https://twitter.com/connectedaction/status/1194304454474027009" TargetMode="External" /><Relationship Id="rId604" Type="http://schemas.openxmlformats.org/officeDocument/2006/relationships/hyperlink" Target="https://twitter.com/connectedaction/status/1194513929671774208" TargetMode="External" /><Relationship Id="rId605" Type="http://schemas.openxmlformats.org/officeDocument/2006/relationships/hyperlink" Target="https://twitter.com/connectedaction/status/1192211478914441217" TargetMode="External" /><Relationship Id="rId606" Type="http://schemas.openxmlformats.org/officeDocument/2006/relationships/hyperlink" Target="https://twitter.com/connectedaction/status/1192555135353999360" TargetMode="External" /><Relationship Id="rId607" Type="http://schemas.openxmlformats.org/officeDocument/2006/relationships/hyperlink" Target="https://twitter.com/connectedaction/status/1193133291983003648" TargetMode="External" /><Relationship Id="rId608" Type="http://schemas.openxmlformats.org/officeDocument/2006/relationships/hyperlink" Target="https://twitter.com/connectedaction/status/1193197793214697473" TargetMode="External" /><Relationship Id="rId609" Type="http://schemas.openxmlformats.org/officeDocument/2006/relationships/hyperlink" Target="https://twitter.com/connectedaction/status/1193445753143930880" TargetMode="External" /><Relationship Id="rId610" Type="http://schemas.openxmlformats.org/officeDocument/2006/relationships/hyperlink" Target="https://twitter.com/connectedaction/status/1193794373676421121" TargetMode="External" /><Relationship Id="rId611" Type="http://schemas.openxmlformats.org/officeDocument/2006/relationships/hyperlink" Target="https://twitter.com/connectedaction/status/1194304454474027009" TargetMode="External" /><Relationship Id="rId612" Type="http://schemas.openxmlformats.org/officeDocument/2006/relationships/hyperlink" Target="https://twitter.com/connectedaction/status/1194513929671774208" TargetMode="External" /><Relationship Id="rId613" Type="http://schemas.openxmlformats.org/officeDocument/2006/relationships/comments" Target="../comments1.xml" /><Relationship Id="rId614" Type="http://schemas.openxmlformats.org/officeDocument/2006/relationships/vmlDrawing" Target="../drawings/vmlDrawing1.vml" /><Relationship Id="rId615" Type="http://schemas.openxmlformats.org/officeDocument/2006/relationships/table" Target="../tables/table1.xml" /><Relationship Id="rId6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ha5IXza2I" TargetMode="External" /><Relationship Id="rId2" Type="http://schemas.openxmlformats.org/officeDocument/2006/relationships/hyperlink" Target="https://t.co/CM4huFUqm1" TargetMode="External" /><Relationship Id="rId3" Type="http://schemas.openxmlformats.org/officeDocument/2006/relationships/hyperlink" Target="https://t.co/rsDnCbYcTI" TargetMode="External" /><Relationship Id="rId4" Type="http://schemas.openxmlformats.org/officeDocument/2006/relationships/hyperlink" Target="https://t.co/xNaNFEMqth" TargetMode="External" /><Relationship Id="rId5" Type="http://schemas.openxmlformats.org/officeDocument/2006/relationships/hyperlink" Target="https://t.co/eUJLtrtePs" TargetMode="External" /><Relationship Id="rId6" Type="http://schemas.openxmlformats.org/officeDocument/2006/relationships/hyperlink" Target="https://t.co/LhecLereaz" TargetMode="External" /><Relationship Id="rId7" Type="http://schemas.openxmlformats.org/officeDocument/2006/relationships/hyperlink" Target="http://t.co/X1s40eTq9M" TargetMode="External" /><Relationship Id="rId8" Type="http://schemas.openxmlformats.org/officeDocument/2006/relationships/hyperlink" Target="https://t.co/FKKr76FLpx" TargetMode="External" /><Relationship Id="rId9" Type="http://schemas.openxmlformats.org/officeDocument/2006/relationships/hyperlink" Target="https://t.co/07FJDHtdVd" TargetMode="External" /><Relationship Id="rId10" Type="http://schemas.openxmlformats.org/officeDocument/2006/relationships/hyperlink" Target="https://t.co/b6ey2HY6iZ" TargetMode="External" /><Relationship Id="rId11" Type="http://schemas.openxmlformats.org/officeDocument/2006/relationships/hyperlink" Target="https://t.co/r5tdcbXDzV" TargetMode="External" /><Relationship Id="rId12" Type="http://schemas.openxmlformats.org/officeDocument/2006/relationships/hyperlink" Target="https://t.co/YsKIxquoRj" TargetMode="External" /><Relationship Id="rId13" Type="http://schemas.openxmlformats.org/officeDocument/2006/relationships/hyperlink" Target="https://t.co/gdIKtSXw2Y" TargetMode="External" /><Relationship Id="rId14" Type="http://schemas.openxmlformats.org/officeDocument/2006/relationships/hyperlink" Target="http://t.co/gbEml6DdR3" TargetMode="External" /><Relationship Id="rId15" Type="http://schemas.openxmlformats.org/officeDocument/2006/relationships/hyperlink" Target="https://t.co/sbXg9yHEpU" TargetMode="External" /><Relationship Id="rId16" Type="http://schemas.openxmlformats.org/officeDocument/2006/relationships/hyperlink" Target="https://t.co/RDzajTaZDZ" TargetMode="External" /><Relationship Id="rId17" Type="http://schemas.openxmlformats.org/officeDocument/2006/relationships/hyperlink" Target="https://t.co/zHiws75d7e" TargetMode="External" /><Relationship Id="rId18" Type="http://schemas.openxmlformats.org/officeDocument/2006/relationships/hyperlink" Target="https://t.co/OkJTtXZCIo" TargetMode="External" /><Relationship Id="rId19" Type="http://schemas.openxmlformats.org/officeDocument/2006/relationships/hyperlink" Target="https://t.co/l8eibQue2F" TargetMode="External" /><Relationship Id="rId20" Type="http://schemas.openxmlformats.org/officeDocument/2006/relationships/hyperlink" Target="https://t.co/JBGQ4OgY5w" TargetMode="External" /><Relationship Id="rId21" Type="http://schemas.openxmlformats.org/officeDocument/2006/relationships/hyperlink" Target="https://pbs.twimg.com/profile_banners/1454586679/1568484580" TargetMode="External" /><Relationship Id="rId22" Type="http://schemas.openxmlformats.org/officeDocument/2006/relationships/hyperlink" Target="https://pbs.twimg.com/profile_banners/1020867748707160064/1571316699" TargetMode="External" /><Relationship Id="rId23" Type="http://schemas.openxmlformats.org/officeDocument/2006/relationships/hyperlink" Target="https://pbs.twimg.com/profile_banners/53391497/1571759719" TargetMode="External" /><Relationship Id="rId24" Type="http://schemas.openxmlformats.org/officeDocument/2006/relationships/hyperlink" Target="https://pbs.twimg.com/profile_banners/2893445801/1562244670" TargetMode="External" /><Relationship Id="rId25" Type="http://schemas.openxmlformats.org/officeDocument/2006/relationships/hyperlink" Target="https://pbs.twimg.com/profile_banners/2176358690/1555151295" TargetMode="External" /><Relationship Id="rId26" Type="http://schemas.openxmlformats.org/officeDocument/2006/relationships/hyperlink" Target="https://pbs.twimg.com/profile_banners/864995845673897984/1495066628" TargetMode="External" /><Relationship Id="rId27" Type="http://schemas.openxmlformats.org/officeDocument/2006/relationships/hyperlink" Target="https://pbs.twimg.com/profile_banners/87606674/1405285356" TargetMode="External" /><Relationship Id="rId28" Type="http://schemas.openxmlformats.org/officeDocument/2006/relationships/hyperlink" Target="https://pbs.twimg.com/profile_banners/98097823/1538797822" TargetMode="External" /><Relationship Id="rId29" Type="http://schemas.openxmlformats.org/officeDocument/2006/relationships/hyperlink" Target="https://pbs.twimg.com/profile_banners/12160482/1423267766" TargetMode="External" /><Relationship Id="rId30" Type="http://schemas.openxmlformats.org/officeDocument/2006/relationships/hyperlink" Target="https://pbs.twimg.com/profile_banners/151934168/1391403981" TargetMode="External" /><Relationship Id="rId31" Type="http://schemas.openxmlformats.org/officeDocument/2006/relationships/hyperlink" Target="https://pbs.twimg.com/profile_banners/1130514804421070848/1561939101" TargetMode="External" /><Relationship Id="rId32" Type="http://schemas.openxmlformats.org/officeDocument/2006/relationships/hyperlink" Target="https://pbs.twimg.com/profile_banners/76935934/1571052477" TargetMode="External" /><Relationship Id="rId33" Type="http://schemas.openxmlformats.org/officeDocument/2006/relationships/hyperlink" Target="https://pbs.twimg.com/profile_banners/1186283998156349441/1571758256" TargetMode="External" /><Relationship Id="rId34" Type="http://schemas.openxmlformats.org/officeDocument/2006/relationships/hyperlink" Target="https://pbs.twimg.com/profile_banners/3229980963/1572706221" TargetMode="External" /><Relationship Id="rId35" Type="http://schemas.openxmlformats.org/officeDocument/2006/relationships/hyperlink" Target="https://pbs.twimg.com/profile_banners/3199960483/1573489121" TargetMode="External" /><Relationship Id="rId36" Type="http://schemas.openxmlformats.org/officeDocument/2006/relationships/hyperlink" Target="https://pbs.twimg.com/profile_banners/3091531222/1542361598" TargetMode="External" /><Relationship Id="rId37" Type="http://schemas.openxmlformats.org/officeDocument/2006/relationships/hyperlink" Target="https://pbs.twimg.com/profile_banners/2229553418/1545124323" TargetMode="External" /><Relationship Id="rId38" Type="http://schemas.openxmlformats.org/officeDocument/2006/relationships/hyperlink" Target="https://pbs.twimg.com/profile_banners/143426394/1568044328" TargetMode="External" /><Relationship Id="rId39" Type="http://schemas.openxmlformats.org/officeDocument/2006/relationships/hyperlink" Target="https://pbs.twimg.com/profile_banners/960791825693933568/1573449026" TargetMode="External" /><Relationship Id="rId40" Type="http://schemas.openxmlformats.org/officeDocument/2006/relationships/hyperlink" Target="https://pbs.twimg.com/profile_banners/583601492/1563987834" TargetMode="External" /><Relationship Id="rId41" Type="http://schemas.openxmlformats.org/officeDocument/2006/relationships/hyperlink" Target="https://pbs.twimg.com/profile_banners/324445524/1553276862" TargetMode="External" /><Relationship Id="rId42" Type="http://schemas.openxmlformats.org/officeDocument/2006/relationships/hyperlink" Target="https://pbs.twimg.com/profile_banners/1029896662855176194/1558532614" TargetMode="External" /><Relationship Id="rId43" Type="http://schemas.openxmlformats.org/officeDocument/2006/relationships/hyperlink" Target="https://pbs.twimg.com/profile_banners/2994261783/1422091520" TargetMode="External" /><Relationship Id="rId44" Type="http://schemas.openxmlformats.org/officeDocument/2006/relationships/hyperlink" Target="https://pbs.twimg.com/profile_banners/20337164/1571644650" TargetMode="External" /><Relationship Id="rId45" Type="http://schemas.openxmlformats.org/officeDocument/2006/relationships/hyperlink" Target="https://pbs.twimg.com/profile_banners/20593971/1568969233"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3/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4/bg.gif" TargetMode="External" /><Relationship Id="rId58" Type="http://schemas.openxmlformats.org/officeDocument/2006/relationships/hyperlink" Target="http://abs.twimg.com/images/themes/theme15/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5/bg.png" TargetMode="External" /><Relationship Id="rId63" Type="http://schemas.openxmlformats.org/officeDocument/2006/relationships/hyperlink" Target="http://abs.twimg.com/images/themes/theme18/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7/bg.gif" TargetMode="External" /><Relationship Id="rId68" Type="http://schemas.openxmlformats.org/officeDocument/2006/relationships/hyperlink" Target="http://pbs.twimg.com/profile_images/1166348718246977539/y9ZF1YvG_normal.jpg" TargetMode="External" /><Relationship Id="rId69" Type="http://schemas.openxmlformats.org/officeDocument/2006/relationships/hyperlink" Target="http://pbs.twimg.com/profile_images/1184813969632051201/984PyrFz_normal.jpg" TargetMode="External" /><Relationship Id="rId70" Type="http://schemas.openxmlformats.org/officeDocument/2006/relationships/hyperlink" Target="http://pbs.twimg.com/profile_images/1186671633492250625/E_ubXTus_normal.jpg" TargetMode="External" /><Relationship Id="rId71" Type="http://schemas.openxmlformats.org/officeDocument/2006/relationships/hyperlink" Target="http://pbs.twimg.com/profile_images/690218859895373824/JEdDRzpE_normal.jpg" TargetMode="External" /><Relationship Id="rId72" Type="http://schemas.openxmlformats.org/officeDocument/2006/relationships/hyperlink" Target="http://pbs.twimg.com/profile_images/1102940827075203073/3Ywj3wKa_normal.png" TargetMode="External" /><Relationship Id="rId73" Type="http://schemas.openxmlformats.org/officeDocument/2006/relationships/hyperlink" Target="http://pbs.twimg.com/profile_images/864997760621174784/AUqwmm07_normal.jpg" TargetMode="External" /><Relationship Id="rId74" Type="http://schemas.openxmlformats.org/officeDocument/2006/relationships/hyperlink" Target="http://pbs.twimg.com/profile_images/849132774661308416/pa2Uplq1_normal.jpg" TargetMode="External" /><Relationship Id="rId75" Type="http://schemas.openxmlformats.org/officeDocument/2006/relationships/hyperlink" Target="http://pbs.twimg.com/profile_images/1058449535112867841/JP-rVYlW_normal.jpg" TargetMode="External" /><Relationship Id="rId76" Type="http://schemas.openxmlformats.org/officeDocument/2006/relationships/hyperlink" Target="http://pbs.twimg.com/profile_images/943596894831255552/cMOzkc5i_normal.jpg" TargetMode="External" /><Relationship Id="rId77" Type="http://schemas.openxmlformats.org/officeDocument/2006/relationships/hyperlink" Target="http://pbs.twimg.com/profile_images/849133030237061120/6hUrNP0a_normal.jpg" TargetMode="External" /><Relationship Id="rId78" Type="http://schemas.openxmlformats.org/officeDocument/2006/relationships/hyperlink" Target="http://pbs.twimg.com/profile_images/1130514941616766976/1iIXTQnn_normal.jpg" TargetMode="External" /><Relationship Id="rId79" Type="http://schemas.openxmlformats.org/officeDocument/2006/relationships/hyperlink" Target="http://pbs.twimg.com/profile_images/1184702192336490499/xiuYhert_normal.jpg" TargetMode="External" /><Relationship Id="rId80" Type="http://schemas.openxmlformats.org/officeDocument/2006/relationships/hyperlink" Target="http://pbs.twimg.com/profile_images/1186301114939072514/e1Qamz38_normal.jpg" TargetMode="External" /><Relationship Id="rId81" Type="http://schemas.openxmlformats.org/officeDocument/2006/relationships/hyperlink" Target="http://pbs.twimg.com/profile_images/430046644684341248/-WZKVmST_normal.jpeg" TargetMode="External" /><Relationship Id="rId82" Type="http://schemas.openxmlformats.org/officeDocument/2006/relationships/hyperlink" Target="http://pbs.twimg.com/profile_images/1170717480047845376/lHUkep8R_normal.jpg" TargetMode="External" /><Relationship Id="rId83" Type="http://schemas.openxmlformats.org/officeDocument/2006/relationships/hyperlink" Target="http://pbs.twimg.com/profile_images/1121756619413557248/sDOlH0vB_normal.png" TargetMode="External" /><Relationship Id="rId84" Type="http://schemas.openxmlformats.org/officeDocument/2006/relationships/hyperlink" Target="http://pbs.twimg.com/profile_images/698831525861855232/xn0x0nUe_normal.png" TargetMode="External" /><Relationship Id="rId85" Type="http://schemas.openxmlformats.org/officeDocument/2006/relationships/hyperlink" Target="http://pbs.twimg.com/profile_images/877616498268925953/dmwySTMS_normal.jpg" TargetMode="External" /><Relationship Id="rId86" Type="http://schemas.openxmlformats.org/officeDocument/2006/relationships/hyperlink" Target="http://pbs.twimg.com/profile_images/1040638066321485824/OxvJSxqH_normal.jpg" TargetMode="External" /><Relationship Id="rId87" Type="http://schemas.openxmlformats.org/officeDocument/2006/relationships/hyperlink" Target="http://pbs.twimg.com/profile_images/1012552959698325505/avZOHudc_normal.jpg" TargetMode="External" /><Relationship Id="rId88" Type="http://schemas.openxmlformats.org/officeDocument/2006/relationships/hyperlink" Target="http://pbs.twimg.com/profile_images/775315922785538048/mWzEN1W1_normal.jpg" TargetMode="External" /><Relationship Id="rId89" Type="http://schemas.openxmlformats.org/officeDocument/2006/relationships/hyperlink" Target="http://pbs.twimg.com/profile_images/1092873225615360000/l8Ick8UB_normal.jpg" TargetMode="External" /><Relationship Id="rId90" Type="http://schemas.openxmlformats.org/officeDocument/2006/relationships/hyperlink" Target="http://pbs.twimg.com/profile_images/1095488514358161410/bhFcONbT_normal.png" TargetMode="External" /><Relationship Id="rId91" Type="http://schemas.openxmlformats.org/officeDocument/2006/relationships/hyperlink" Target="http://pbs.twimg.com/profile_images/558650482902573058/h9CkaT2R_normal.jpeg" TargetMode="External" /><Relationship Id="rId92" Type="http://schemas.openxmlformats.org/officeDocument/2006/relationships/hyperlink" Target="http://pbs.twimg.com/profile_images/1082666160951312390/7fySiNFl_normal.jpg" TargetMode="External" /><Relationship Id="rId93" Type="http://schemas.openxmlformats.org/officeDocument/2006/relationships/hyperlink" Target="http://pbs.twimg.com/profile_images/1023847341403656192/GxpS7Xa8_normal.jpg" TargetMode="External" /><Relationship Id="rId94" Type="http://schemas.openxmlformats.org/officeDocument/2006/relationships/hyperlink" Target="https://twitter.com/vicalvarofamily" TargetMode="External" /><Relationship Id="rId95" Type="http://schemas.openxmlformats.org/officeDocument/2006/relationships/hyperlink" Target="https://twitter.com/seohashtag" TargetMode="External" /><Relationship Id="rId96" Type="http://schemas.openxmlformats.org/officeDocument/2006/relationships/hyperlink" Target="https://twitter.com/mbruge" TargetMode="External" /><Relationship Id="rId97" Type="http://schemas.openxmlformats.org/officeDocument/2006/relationships/hyperlink" Target="https://twitter.com/digitalspacelab" TargetMode="External" /><Relationship Id="rId98" Type="http://schemas.openxmlformats.org/officeDocument/2006/relationships/hyperlink" Target="https://twitter.com/was3210" TargetMode="External" /><Relationship Id="rId99" Type="http://schemas.openxmlformats.org/officeDocument/2006/relationships/hyperlink" Target="https://twitter.com/nodexl_mktng" TargetMode="External" /><Relationship Id="rId100" Type="http://schemas.openxmlformats.org/officeDocument/2006/relationships/hyperlink" Target="https://twitter.com/nodexl" TargetMode="External" /><Relationship Id="rId101" Type="http://schemas.openxmlformats.org/officeDocument/2006/relationships/hyperlink" Target="https://twitter.com/connectedaction" TargetMode="External" /><Relationship Id="rId102" Type="http://schemas.openxmlformats.org/officeDocument/2006/relationships/hyperlink" Target="https://twitter.com/marc_smith" TargetMode="External" /><Relationship Id="rId103" Type="http://schemas.openxmlformats.org/officeDocument/2006/relationships/hyperlink" Target="https://twitter.com/smr_foundation" TargetMode="External" /><Relationship Id="rId104" Type="http://schemas.openxmlformats.org/officeDocument/2006/relationships/hyperlink" Target="https://twitter.com/blogtopseo" TargetMode="External" /><Relationship Id="rId105" Type="http://schemas.openxmlformats.org/officeDocument/2006/relationships/hyperlink" Target="https://twitter.com/vivianfrancos" TargetMode="External" /><Relationship Id="rId106" Type="http://schemas.openxmlformats.org/officeDocument/2006/relationships/hyperlink" Target="https://twitter.com/agence_socialty" TargetMode="External" /><Relationship Id="rId107" Type="http://schemas.openxmlformats.org/officeDocument/2006/relationships/hyperlink" Target="https://twitter.com/mjoehlerich" TargetMode="External" /><Relationship Id="rId108" Type="http://schemas.openxmlformats.org/officeDocument/2006/relationships/hyperlink" Target="https://twitter.com/fmfrancoise" TargetMode="External" /><Relationship Id="rId109" Type="http://schemas.openxmlformats.org/officeDocument/2006/relationships/hyperlink" Target="https://twitter.com/hashtagteam_" TargetMode="External" /><Relationship Id="rId110" Type="http://schemas.openxmlformats.org/officeDocument/2006/relationships/hyperlink" Target="https://twitter.com/feriaempleofeed" TargetMode="External" /><Relationship Id="rId111" Type="http://schemas.openxmlformats.org/officeDocument/2006/relationships/hyperlink" Target="https://twitter.com/elcheemprende_" TargetMode="External" /><Relationship Id="rId112" Type="http://schemas.openxmlformats.org/officeDocument/2006/relationships/hyperlink" Target="https://twitter.com/webcongress" TargetMode="External" /><Relationship Id="rId113" Type="http://schemas.openxmlformats.org/officeDocument/2006/relationships/hyperlink" Target="https://twitter.com/impulsaeventos" TargetMode="External" /><Relationship Id="rId114" Type="http://schemas.openxmlformats.org/officeDocument/2006/relationships/hyperlink" Target="https://twitter.com/leikoleo" TargetMode="External" /><Relationship Id="rId115" Type="http://schemas.openxmlformats.org/officeDocument/2006/relationships/hyperlink" Target="https://twitter.com/rosanarosas17" TargetMode="External" /><Relationship Id="rId116" Type="http://schemas.openxmlformats.org/officeDocument/2006/relationships/hyperlink" Target="https://twitter.com/activithink" TargetMode="External" /><Relationship Id="rId117" Type="http://schemas.openxmlformats.org/officeDocument/2006/relationships/hyperlink" Target="https://twitter.com/metoscm" TargetMode="External" /><Relationship Id="rId118" Type="http://schemas.openxmlformats.org/officeDocument/2006/relationships/hyperlink" Target="https://twitter.com/mas_conf" TargetMode="External" /><Relationship Id="rId119" Type="http://schemas.openxmlformats.org/officeDocument/2006/relationships/hyperlink" Target="https://twitter.com/sheffhallamuni" TargetMode="External" /><Relationship Id="rId120" Type="http://schemas.openxmlformats.org/officeDocument/2006/relationships/comments" Target="../comments2.xml" /><Relationship Id="rId121" Type="http://schemas.openxmlformats.org/officeDocument/2006/relationships/vmlDrawing" Target="../drawings/vmlDrawing2.vml" /><Relationship Id="rId122" Type="http://schemas.openxmlformats.org/officeDocument/2006/relationships/table" Target="../tables/table2.xml" /><Relationship Id="rId123" Type="http://schemas.openxmlformats.org/officeDocument/2006/relationships/drawing" Target="../drawings/drawing1.xml" /><Relationship Id="rId1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ventbrite.fr/e/billets-its-time-think-link-with-nodexl-77801764171" TargetMode="External" /><Relationship Id="rId2" Type="http://schemas.openxmlformats.org/officeDocument/2006/relationships/hyperlink" Target="https://www.eventbrite.fr/e/billets-its-time-think-link-with-nodexl-77801764171" TargetMode="External" /><Relationship Id="rId3" Type="http://schemas.openxmlformats.org/officeDocument/2006/relationships/hyperlink" Target="https://eventbrite.com/e/social-media-digital-humanities-social-network-analysis-using-nodexl-tickets-72083937999" TargetMode="External" /><Relationship Id="rId4" Type="http://schemas.openxmlformats.org/officeDocument/2006/relationships/hyperlink" Target="https://vivianfrancos.com/proximos-eventos-marketing/" TargetMode="External" /><Relationship Id="rId5" Type="http://schemas.openxmlformats.org/officeDocument/2006/relationships/hyperlink" Target="https://www.linkedin.com/slink?code=d_bJByM" TargetMode="External" /><Relationship Id="rId6" Type="http://schemas.openxmlformats.org/officeDocument/2006/relationships/hyperlink" Target="https://www.linkedin.com/slink?code=dDyqCsq" TargetMode="External" /><Relationship Id="rId7" Type="http://schemas.openxmlformats.org/officeDocument/2006/relationships/hyperlink" Target="https://eventbrite.fr/e/billets-its-time-think-link-with-nodexl-77801764171" TargetMode="External" /><Relationship Id="rId8" Type="http://schemas.openxmlformats.org/officeDocument/2006/relationships/hyperlink" Target="https://www.eventbrite.fr/e/billets-its-time-think-link-with-nodexl-77801764171" TargetMode="External" /><Relationship Id="rId9" Type="http://schemas.openxmlformats.org/officeDocument/2006/relationships/hyperlink" Target="https://eventbrite.com/e/social-media-digital-humanities-social-network-analysis-using-nodexl-tickets-72083937999" TargetMode="External" /><Relationship Id="rId10" Type="http://schemas.openxmlformats.org/officeDocument/2006/relationships/hyperlink" Target="https://www.linkedin.com/slink?code=dDyqCsq" TargetMode="External" /><Relationship Id="rId11" Type="http://schemas.openxmlformats.org/officeDocument/2006/relationships/hyperlink" Target="https://www.linkedin.com/slink?code=d_bJByM" TargetMode="External" /><Relationship Id="rId12" Type="http://schemas.openxmlformats.org/officeDocument/2006/relationships/hyperlink" Target="https://vivianfrancos.com/proximos-eventos-marketing/"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777</v>
      </c>
      <c r="BD2" s="13" t="s">
        <v>785</v>
      </c>
      <c r="BE2" s="13" t="s">
        <v>786</v>
      </c>
      <c r="BF2" s="121" t="s">
        <v>1019</v>
      </c>
      <c r="BG2" s="121" t="s">
        <v>1020</v>
      </c>
      <c r="BH2" s="121" t="s">
        <v>1021</v>
      </c>
      <c r="BI2" s="121" t="s">
        <v>1022</v>
      </c>
      <c r="BJ2" s="121" t="s">
        <v>1023</v>
      </c>
      <c r="BK2" s="121" t="s">
        <v>1024</v>
      </c>
      <c r="BL2" s="121" t="s">
        <v>1025</v>
      </c>
      <c r="BM2" s="121" t="s">
        <v>1026</v>
      </c>
      <c r="BN2" s="121" t="s">
        <v>1027</v>
      </c>
    </row>
    <row r="3" spans="1:66" ht="15" customHeight="1">
      <c r="A3" s="64" t="s">
        <v>214</v>
      </c>
      <c r="B3" s="64" t="s">
        <v>224</v>
      </c>
      <c r="C3" s="65" t="s">
        <v>1061</v>
      </c>
      <c r="D3" s="66">
        <v>3</v>
      </c>
      <c r="E3" s="67" t="s">
        <v>132</v>
      </c>
      <c r="F3" s="68">
        <v>32</v>
      </c>
      <c r="G3" s="65"/>
      <c r="H3" s="69"/>
      <c r="I3" s="70"/>
      <c r="J3" s="70"/>
      <c r="K3" s="34" t="s">
        <v>65</v>
      </c>
      <c r="L3" s="71">
        <v>3</v>
      </c>
      <c r="M3" s="71"/>
      <c r="N3" s="72"/>
      <c r="O3" s="78" t="s">
        <v>240</v>
      </c>
      <c r="P3" s="80">
        <v>43774.32204861111</v>
      </c>
      <c r="Q3" s="78" t="s">
        <v>242</v>
      </c>
      <c r="R3" s="78"/>
      <c r="S3" s="78"/>
      <c r="T3" s="78" t="s">
        <v>277</v>
      </c>
      <c r="U3" s="78"/>
      <c r="V3" s="83" t="s">
        <v>295</v>
      </c>
      <c r="W3" s="80">
        <v>43774.32204861111</v>
      </c>
      <c r="X3" s="84">
        <v>43774</v>
      </c>
      <c r="Y3" s="86" t="s">
        <v>313</v>
      </c>
      <c r="Z3" s="83" t="s">
        <v>379</v>
      </c>
      <c r="AA3" s="78"/>
      <c r="AB3" s="78"/>
      <c r="AC3" s="86" t="s">
        <v>452</v>
      </c>
      <c r="AD3" s="78"/>
      <c r="AE3" s="78" t="b">
        <v>0</v>
      </c>
      <c r="AF3" s="78">
        <v>0</v>
      </c>
      <c r="AG3" s="86" t="s">
        <v>525</v>
      </c>
      <c r="AH3" s="78" t="b">
        <v>0</v>
      </c>
      <c r="AI3" s="78" t="s">
        <v>526</v>
      </c>
      <c r="AJ3" s="78"/>
      <c r="AK3" s="86" t="s">
        <v>525</v>
      </c>
      <c r="AL3" s="78" t="b">
        <v>0</v>
      </c>
      <c r="AM3" s="78">
        <v>3</v>
      </c>
      <c r="AN3" s="86" t="s">
        <v>467</v>
      </c>
      <c r="AO3" s="78" t="s">
        <v>529</v>
      </c>
      <c r="AP3" s="78" t="b">
        <v>0</v>
      </c>
      <c r="AQ3" s="86" t="s">
        <v>467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225</v>
      </c>
      <c r="C4" s="65" t="s">
        <v>1061</v>
      </c>
      <c r="D4" s="66">
        <v>3</v>
      </c>
      <c r="E4" s="67" t="s">
        <v>132</v>
      </c>
      <c r="F4" s="68">
        <v>32</v>
      </c>
      <c r="G4" s="65"/>
      <c r="H4" s="69"/>
      <c r="I4" s="70"/>
      <c r="J4" s="70"/>
      <c r="K4" s="34" t="s">
        <v>65</v>
      </c>
      <c r="L4" s="77">
        <v>4</v>
      </c>
      <c r="M4" s="77"/>
      <c r="N4" s="72"/>
      <c r="O4" s="79" t="s">
        <v>241</v>
      </c>
      <c r="P4" s="81">
        <v>43774.32204861111</v>
      </c>
      <c r="Q4" s="79" t="s">
        <v>242</v>
      </c>
      <c r="R4" s="79"/>
      <c r="S4" s="79"/>
      <c r="T4" s="79" t="s">
        <v>277</v>
      </c>
      <c r="U4" s="79"/>
      <c r="V4" s="82" t="s">
        <v>295</v>
      </c>
      <c r="W4" s="81">
        <v>43774.32204861111</v>
      </c>
      <c r="X4" s="85">
        <v>43774</v>
      </c>
      <c r="Y4" s="87" t="s">
        <v>313</v>
      </c>
      <c r="Z4" s="82" t="s">
        <v>379</v>
      </c>
      <c r="AA4" s="79"/>
      <c r="AB4" s="79"/>
      <c r="AC4" s="87" t="s">
        <v>452</v>
      </c>
      <c r="AD4" s="79"/>
      <c r="AE4" s="79" t="b">
        <v>0</v>
      </c>
      <c r="AF4" s="79">
        <v>0</v>
      </c>
      <c r="AG4" s="87" t="s">
        <v>525</v>
      </c>
      <c r="AH4" s="79" t="b">
        <v>0</v>
      </c>
      <c r="AI4" s="79" t="s">
        <v>526</v>
      </c>
      <c r="AJ4" s="79"/>
      <c r="AK4" s="87" t="s">
        <v>525</v>
      </c>
      <c r="AL4" s="79" t="b">
        <v>0</v>
      </c>
      <c r="AM4" s="79">
        <v>3</v>
      </c>
      <c r="AN4" s="87" t="s">
        <v>467</v>
      </c>
      <c r="AO4" s="79" t="s">
        <v>529</v>
      </c>
      <c r="AP4" s="79" t="b">
        <v>0</v>
      </c>
      <c r="AQ4" s="87" t="s">
        <v>467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232</v>
      </c>
      <c r="C5" s="65" t="s">
        <v>1061</v>
      </c>
      <c r="D5" s="66">
        <v>3</v>
      </c>
      <c r="E5" s="67" t="s">
        <v>132</v>
      </c>
      <c r="F5" s="68">
        <v>32</v>
      </c>
      <c r="G5" s="65"/>
      <c r="H5" s="69"/>
      <c r="I5" s="70"/>
      <c r="J5" s="70"/>
      <c r="K5" s="34" t="s">
        <v>65</v>
      </c>
      <c r="L5" s="77">
        <v>5</v>
      </c>
      <c r="M5" s="77"/>
      <c r="N5" s="72"/>
      <c r="O5" s="79" t="s">
        <v>241</v>
      </c>
      <c r="P5" s="81">
        <v>43774.32204861111</v>
      </c>
      <c r="Q5" s="79" t="s">
        <v>242</v>
      </c>
      <c r="R5" s="79"/>
      <c r="S5" s="79"/>
      <c r="T5" s="79" t="s">
        <v>277</v>
      </c>
      <c r="U5" s="79"/>
      <c r="V5" s="82" t="s">
        <v>295</v>
      </c>
      <c r="W5" s="81">
        <v>43774.32204861111</v>
      </c>
      <c r="X5" s="85">
        <v>43774</v>
      </c>
      <c r="Y5" s="87" t="s">
        <v>313</v>
      </c>
      <c r="Z5" s="82" t="s">
        <v>379</v>
      </c>
      <c r="AA5" s="79"/>
      <c r="AB5" s="79"/>
      <c r="AC5" s="87" t="s">
        <v>452</v>
      </c>
      <c r="AD5" s="79"/>
      <c r="AE5" s="79" t="b">
        <v>0</v>
      </c>
      <c r="AF5" s="79">
        <v>0</v>
      </c>
      <c r="AG5" s="87" t="s">
        <v>525</v>
      </c>
      <c r="AH5" s="79" t="b">
        <v>0</v>
      </c>
      <c r="AI5" s="79" t="s">
        <v>526</v>
      </c>
      <c r="AJ5" s="79"/>
      <c r="AK5" s="87" t="s">
        <v>525</v>
      </c>
      <c r="AL5" s="79" t="b">
        <v>0</v>
      </c>
      <c r="AM5" s="79">
        <v>3</v>
      </c>
      <c r="AN5" s="87" t="s">
        <v>467</v>
      </c>
      <c r="AO5" s="79" t="s">
        <v>529</v>
      </c>
      <c r="AP5" s="79" t="b">
        <v>0</v>
      </c>
      <c r="AQ5" s="87" t="s">
        <v>467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233</v>
      </c>
      <c r="C6" s="65" t="s">
        <v>1061</v>
      </c>
      <c r="D6" s="66">
        <v>3</v>
      </c>
      <c r="E6" s="67" t="s">
        <v>132</v>
      </c>
      <c r="F6" s="68">
        <v>32</v>
      </c>
      <c r="G6" s="65"/>
      <c r="H6" s="69"/>
      <c r="I6" s="70"/>
      <c r="J6" s="70"/>
      <c r="K6" s="34" t="s">
        <v>65</v>
      </c>
      <c r="L6" s="77">
        <v>6</v>
      </c>
      <c r="M6" s="77"/>
      <c r="N6" s="72"/>
      <c r="O6" s="79" t="s">
        <v>241</v>
      </c>
      <c r="P6" s="81">
        <v>43774.32204861111</v>
      </c>
      <c r="Q6" s="79" t="s">
        <v>242</v>
      </c>
      <c r="R6" s="79"/>
      <c r="S6" s="79"/>
      <c r="T6" s="79" t="s">
        <v>277</v>
      </c>
      <c r="U6" s="79"/>
      <c r="V6" s="82" t="s">
        <v>295</v>
      </c>
      <c r="W6" s="81">
        <v>43774.32204861111</v>
      </c>
      <c r="X6" s="85">
        <v>43774</v>
      </c>
      <c r="Y6" s="87" t="s">
        <v>313</v>
      </c>
      <c r="Z6" s="82" t="s">
        <v>379</v>
      </c>
      <c r="AA6" s="79"/>
      <c r="AB6" s="79"/>
      <c r="AC6" s="87" t="s">
        <v>452</v>
      </c>
      <c r="AD6" s="79"/>
      <c r="AE6" s="79" t="b">
        <v>0</v>
      </c>
      <c r="AF6" s="79">
        <v>0</v>
      </c>
      <c r="AG6" s="87" t="s">
        <v>525</v>
      </c>
      <c r="AH6" s="79" t="b">
        <v>0</v>
      </c>
      <c r="AI6" s="79" t="s">
        <v>526</v>
      </c>
      <c r="AJ6" s="79"/>
      <c r="AK6" s="87" t="s">
        <v>525</v>
      </c>
      <c r="AL6" s="79" t="b">
        <v>0</v>
      </c>
      <c r="AM6" s="79">
        <v>3</v>
      </c>
      <c r="AN6" s="87" t="s">
        <v>467</v>
      </c>
      <c r="AO6" s="79" t="s">
        <v>529</v>
      </c>
      <c r="AP6" s="79" t="b">
        <v>0</v>
      </c>
      <c r="AQ6" s="87" t="s">
        <v>467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214</v>
      </c>
      <c r="B7" s="64" t="s">
        <v>234</v>
      </c>
      <c r="C7" s="65" t="s">
        <v>1061</v>
      </c>
      <c r="D7" s="66">
        <v>3</v>
      </c>
      <c r="E7" s="67" t="s">
        <v>132</v>
      </c>
      <c r="F7" s="68">
        <v>32</v>
      </c>
      <c r="G7" s="65"/>
      <c r="H7" s="69"/>
      <c r="I7" s="70"/>
      <c r="J7" s="70"/>
      <c r="K7" s="34" t="s">
        <v>65</v>
      </c>
      <c r="L7" s="77">
        <v>7</v>
      </c>
      <c r="M7" s="77"/>
      <c r="N7" s="72"/>
      <c r="O7" s="79" t="s">
        <v>241</v>
      </c>
      <c r="P7" s="81">
        <v>43774.32204861111</v>
      </c>
      <c r="Q7" s="79" t="s">
        <v>242</v>
      </c>
      <c r="R7" s="79"/>
      <c r="S7" s="79"/>
      <c r="T7" s="79" t="s">
        <v>277</v>
      </c>
      <c r="U7" s="79"/>
      <c r="V7" s="82" t="s">
        <v>295</v>
      </c>
      <c r="W7" s="81">
        <v>43774.32204861111</v>
      </c>
      <c r="X7" s="85">
        <v>43774</v>
      </c>
      <c r="Y7" s="87" t="s">
        <v>313</v>
      </c>
      <c r="Z7" s="82" t="s">
        <v>379</v>
      </c>
      <c r="AA7" s="79"/>
      <c r="AB7" s="79"/>
      <c r="AC7" s="87" t="s">
        <v>452</v>
      </c>
      <c r="AD7" s="79"/>
      <c r="AE7" s="79" t="b">
        <v>0</v>
      </c>
      <c r="AF7" s="79">
        <v>0</v>
      </c>
      <c r="AG7" s="87" t="s">
        <v>525</v>
      </c>
      <c r="AH7" s="79" t="b">
        <v>0</v>
      </c>
      <c r="AI7" s="79" t="s">
        <v>526</v>
      </c>
      <c r="AJ7" s="79"/>
      <c r="AK7" s="87" t="s">
        <v>525</v>
      </c>
      <c r="AL7" s="79" t="b">
        <v>0</v>
      </c>
      <c r="AM7" s="79">
        <v>3</v>
      </c>
      <c r="AN7" s="87" t="s">
        <v>467</v>
      </c>
      <c r="AO7" s="79" t="s">
        <v>529</v>
      </c>
      <c r="AP7" s="79" t="b">
        <v>0</v>
      </c>
      <c r="AQ7" s="87" t="s">
        <v>467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214</v>
      </c>
      <c r="B8" s="64" t="s">
        <v>227</v>
      </c>
      <c r="C8" s="65" t="s">
        <v>1061</v>
      </c>
      <c r="D8" s="66">
        <v>3</v>
      </c>
      <c r="E8" s="67" t="s">
        <v>132</v>
      </c>
      <c r="F8" s="68">
        <v>32</v>
      </c>
      <c r="G8" s="65"/>
      <c r="H8" s="69"/>
      <c r="I8" s="70"/>
      <c r="J8" s="70"/>
      <c r="K8" s="34" t="s">
        <v>65</v>
      </c>
      <c r="L8" s="77">
        <v>8</v>
      </c>
      <c r="M8" s="77"/>
      <c r="N8" s="72"/>
      <c r="O8" s="79" t="s">
        <v>241</v>
      </c>
      <c r="P8" s="81">
        <v>43774.32204861111</v>
      </c>
      <c r="Q8" s="79" t="s">
        <v>242</v>
      </c>
      <c r="R8" s="79"/>
      <c r="S8" s="79"/>
      <c r="T8" s="79" t="s">
        <v>277</v>
      </c>
      <c r="U8" s="79"/>
      <c r="V8" s="82" t="s">
        <v>295</v>
      </c>
      <c r="W8" s="81">
        <v>43774.32204861111</v>
      </c>
      <c r="X8" s="85">
        <v>43774</v>
      </c>
      <c r="Y8" s="87" t="s">
        <v>313</v>
      </c>
      <c r="Z8" s="82" t="s">
        <v>379</v>
      </c>
      <c r="AA8" s="79"/>
      <c r="AB8" s="79"/>
      <c r="AC8" s="87" t="s">
        <v>452</v>
      </c>
      <c r="AD8" s="79"/>
      <c r="AE8" s="79" t="b">
        <v>0</v>
      </c>
      <c r="AF8" s="79">
        <v>0</v>
      </c>
      <c r="AG8" s="87" t="s">
        <v>525</v>
      </c>
      <c r="AH8" s="79" t="b">
        <v>0</v>
      </c>
      <c r="AI8" s="79" t="s">
        <v>526</v>
      </c>
      <c r="AJ8" s="79"/>
      <c r="AK8" s="87" t="s">
        <v>525</v>
      </c>
      <c r="AL8" s="79" t="b">
        <v>0</v>
      </c>
      <c r="AM8" s="79">
        <v>3</v>
      </c>
      <c r="AN8" s="87" t="s">
        <v>467</v>
      </c>
      <c r="AO8" s="79" t="s">
        <v>529</v>
      </c>
      <c r="AP8" s="79" t="b">
        <v>0</v>
      </c>
      <c r="AQ8" s="87" t="s">
        <v>467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214</v>
      </c>
      <c r="B9" s="64" t="s">
        <v>231</v>
      </c>
      <c r="C9" s="65" t="s">
        <v>1061</v>
      </c>
      <c r="D9" s="66">
        <v>3</v>
      </c>
      <c r="E9" s="67" t="s">
        <v>132</v>
      </c>
      <c r="F9" s="68">
        <v>32</v>
      </c>
      <c r="G9" s="65"/>
      <c r="H9" s="69"/>
      <c r="I9" s="70"/>
      <c r="J9" s="70"/>
      <c r="K9" s="34" t="s">
        <v>65</v>
      </c>
      <c r="L9" s="77">
        <v>9</v>
      </c>
      <c r="M9" s="77"/>
      <c r="N9" s="72"/>
      <c r="O9" s="79" t="s">
        <v>241</v>
      </c>
      <c r="P9" s="81">
        <v>43774.32204861111</v>
      </c>
      <c r="Q9" s="79" t="s">
        <v>242</v>
      </c>
      <c r="R9" s="79"/>
      <c r="S9" s="79"/>
      <c r="T9" s="79" t="s">
        <v>277</v>
      </c>
      <c r="U9" s="79"/>
      <c r="V9" s="82" t="s">
        <v>295</v>
      </c>
      <c r="W9" s="81">
        <v>43774.32204861111</v>
      </c>
      <c r="X9" s="85">
        <v>43774</v>
      </c>
      <c r="Y9" s="87" t="s">
        <v>313</v>
      </c>
      <c r="Z9" s="82" t="s">
        <v>379</v>
      </c>
      <c r="AA9" s="79"/>
      <c r="AB9" s="79"/>
      <c r="AC9" s="87" t="s">
        <v>452</v>
      </c>
      <c r="AD9" s="79"/>
      <c r="AE9" s="79" t="b">
        <v>0</v>
      </c>
      <c r="AF9" s="79">
        <v>0</v>
      </c>
      <c r="AG9" s="87" t="s">
        <v>525</v>
      </c>
      <c r="AH9" s="79" t="b">
        <v>0</v>
      </c>
      <c r="AI9" s="79" t="s">
        <v>526</v>
      </c>
      <c r="AJ9" s="79"/>
      <c r="AK9" s="87" t="s">
        <v>525</v>
      </c>
      <c r="AL9" s="79" t="b">
        <v>0</v>
      </c>
      <c r="AM9" s="79">
        <v>3</v>
      </c>
      <c r="AN9" s="87" t="s">
        <v>467</v>
      </c>
      <c r="AO9" s="79" t="s">
        <v>529</v>
      </c>
      <c r="AP9" s="79" t="b">
        <v>0</v>
      </c>
      <c r="AQ9" s="87" t="s">
        <v>467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8"/>
      <c r="BG9" s="49"/>
      <c r="BH9" s="48"/>
      <c r="BI9" s="49"/>
      <c r="BJ9" s="48"/>
      <c r="BK9" s="49"/>
      <c r="BL9" s="48"/>
      <c r="BM9" s="49"/>
      <c r="BN9" s="48"/>
    </row>
    <row r="10" spans="1:66" ht="15">
      <c r="A10" s="64" t="s">
        <v>214</v>
      </c>
      <c r="B10" s="64" t="s">
        <v>230</v>
      </c>
      <c r="C10" s="65" t="s">
        <v>1061</v>
      </c>
      <c r="D10" s="66">
        <v>3</v>
      </c>
      <c r="E10" s="67" t="s">
        <v>132</v>
      </c>
      <c r="F10" s="68">
        <v>32</v>
      </c>
      <c r="G10" s="65"/>
      <c r="H10" s="69"/>
      <c r="I10" s="70"/>
      <c r="J10" s="70"/>
      <c r="K10" s="34" t="s">
        <v>65</v>
      </c>
      <c r="L10" s="77">
        <v>10</v>
      </c>
      <c r="M10" s="77"/>
      <c r="N10" s="72"/>
      <c r="O10" s="79" t="s">
        <v>241</v>
      </c>
      <c r="P10" s="81">
        <v>43774.32204861111</v>
      </c>
      <c r="Q10" s="79" t="s">
        <v>242</v>
      </c>
      <c r="R10" s="79"/>
      <c r="S10" s="79"/>
      <c r="T10" s="79" t="s">
        <v>277</v>
      </c>
      <c r="U10" s="79"/>
      <c r="V10" s="82" t="s">
        <v>295</v>
      </c>
      <c r="W10" s="81">
        <v>43774.32204861111</v>
      </c>
      <c r="X10" s="85">
        <v>43774</v>
      </c>
      <c r="Y10" s="87" t="s">
        <v>313</v>
      </c>
      <c r="Z10" s="82" t="s">
        <v>379</v>
      </c>
      <c r="AA10" s="79"/>
      <c r="AB10" s="79"/>
      <c r="AC10" s="87" t="s">
        <v>452</v>
      </c>
      <c r="AD10" s="79"/>
      <c r="AE10" s="79" t="b">
        <v>0</v>
      </c>
      <c r="AF10" s="79">
        <v>0</v>
      </c>
      <c r="AG10" s="87" t="s">
        <v>525</v>
      </c>
      <c r="AH10" s="79" t="b">
        <v>0</v>
      </c>
      <c r="AI10" s="79" t="s">
        <v>526</v>
      </c>
      <c r="AJ10" s="79"/>
      <c r="AK10" s="87" t="s">
        <v>525</v>
      </c>
      <c r="AL10" s="79" t="b">
        <v>0</v>
      </c>
      <c r="AM10" s="79">
        <v>3</v>
      </c>
      <c r="AN10" s="87" t="s">
        <v>467</v>
      </c>
      <c r="AO10" s="79" t="s">
        <v>529</v>
      </c>
      <c r="AP10" s="79" t="b">
        <v>0</v>
      </c>
      <c r="AQ10" s="87" t="s">
        <v>467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8"/>
      <c r="BG10" s="49"/>
      <c r="BH10" s="48"/>
      <c r="BI10" s="49"/>
      <c r="BJ10" s="48"/>
      <c r="BK10" s="49"/>
      <c r="BL10" s="48"/>
      <c r="BM10" s="49"/>
      <c r="BN10" s="48"/>
    </row>
    <row r="11" spans="1:66" ht="15">
      <c r="A11" s="64" t="s">
        <v>214</v>
      </c>
      <c r="B11" s="64" t="s">
        <v>228</v>
      </c>
      <c r="C11" s="65" t="s">
        <v>1061</v>
      </c>
      <c r="D11" s="66">
        <v>3</v>
      </c>
      <c r="E11" s="67" t="s">
        <v>132</v>
      </c>
      <c r="F11" s="68">
        <v>32</v>
      </c>
      <c r="G11" s="65"/>
      <c r="H11" s="69"/>
      <c r="I11" s="70"/>
      <c r="J11" s="70"/>
      <c r="K11" s="34" t="s">
        <v>65</v>
      </c>
      <c r="L11" s="77">
        <v>11</v>
      </c>
      <c r="M11" s="77"/>
      <c r="N11" s="72"/>
      <c r="O11" s="79" t="s">
        <v>241</v>
      </c>
      <c r="P11" s="81">
        <v>43774.32204861111</v>
      </c>
      <c r="Q11" s="79" t="s">
        <v>242</v>
      </c>
      <c r="R11" s="79"/>
      <c r="S11" s="79"/>
      <c r="T11" s="79" t="s">
        <v>277</v>
      </c>
      <c r="U11" s="79"/>
      <c r="V11" s="82" t="s">
        <v>295</v>
      </c>
      <c r="W11" s="81">
        <v>43774.32204861111</v>
      </c>
      <c r="X11" s="85">
        <v>43774</v>
      </c>
      <c r="Y11" s="87" t="s">
        <v>313</v>
      </c>
      <c r="Z11" s="82" t="s">
        <v>379</v>
      </c>
      <c r="AA11" s="79"/>
      <c r="AB11" s="79"/>
      <c r="AC11" s="87" t="s">
        <v>452</v>
      </c>
      <c r="AD11" s="79"/>
      <c r="AE11" s="79" t="b">
        <v>0</v>
      </c>
      <c r="AF11" s="79">
        <v>0</v>
      </c>
      <c r="AG11" s="87" t="s">
        <v>525</v>
      </c>
      <c r="AH11" s="79" t="b">
        <v>0</v>
      </c>
      <c r="AI11" s="79" t="s">
        <v>526</v>
      </c>
      <c r="AJ11" s="79"/>
      <c r="AK11" s="87" t="s">
        <v>525</v>
      </c>
      <c r="AL11" s="79" t="b">
        <v>0</v>
      </c>
      <c r="AM11" s="79">
        <v>3</v>
      </c>
      <c r="AN11" s="87" t="s">
        <v>467</v>
      </c>
      <c r="AO11" s="79" t="s">
        <v>529</v>
      </c>
      <c r="AP11" s="79" t="b">
        <v>0</v>
      </c>
      <c r="AQ11" s="87" t="s">
        <v>467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28</v>
      </c>
      <c r="BM11" s="49">
        <v>100</v>
      </c>
      <c r="BN11" s="48">
        <v>28</v>
      </c>
    </row>
    <row r="12" spans="1:66" ht="15">
      <c r="A12" s="64" t="s">
        <v>215</v>
      </c>
      <c r="B12" s="64" t="s">
        <v>226</v>
      </c>
      <c r="C12" s="65" t="s">
        <v>1061</v>
      </c>
      <c r="D12" s="66">
        <v>3</v>
      </c>
      <c r="E12" s="67" t="s">
        <v>132</v>
      </c>
      <c r="F12" s="68">
        <v>32</v>
      </c>
      <c r="G12" s="65"/>
      <c r="H12" s="69"/>
      <c r="I12" s="70"/>
      <c r="J12" s="70"/>
      <c r="K12" s="34" t="s">
        <v>65</v>
      </c>
      <c r="L12" s="77">
        <v>12</v>
      </c>
      <c r="M12" s="77"/>
      <c r="N12" s="72"/>
      <c r="O12" s="79" t="s">
        <v>240</v>
      </c>
      <c r="P12" s="81">
        <v>43775.710023148145</v>
      </c>
      <c r="Q12" s="79" t="s">
        <v>243</v>
      </c>
      <c r="R12" s="79"/>
      <c r="S12" s="79"/>
      <c r="T12" s="79" t="s">
        <v>278</v>
      </c>
      <c r="U12" s="79"/>
      <c r="V12" s="82" t="s">
        <v>296</v>
      </c>
      <c r="W12" s="81">
        <v>43775.710023148145</v>
      </c>
      <c r="X12" s="85">
        <v>43775</v>
      </c>
      <c r="Y12" s="87" t="s">
        <v>314</v>
      </c>
      <c r="Z12" s="82" t="s">
        <v>380</v>
      </c>
      <c r="AA12" s="79"/>
      <c r="AB12" s="79"/>
      <c r="AC12" s="87" t="s">
        <v>453</v>
      </c>
      <c r="AD12" s="79"/>
      <c r="AE12" s="79" t="b">
        <v>0</v>
      </c>
      <c r="AF12" s="79">
        <v>0</v>
      </c>
      <c r="AG12" s="87" t="s">
        <v>525</v>
      </c>
      <c r="AH12" s="79" t="b">
        <v>0</v>
      </c>
      <c r="AI12" s="79" t="s">
        <v>527</v>
      </c>
      <c r="AJ12" s="79"/>
      <c r="AK12" s="87" t="s">
        <v>525</v>
      </c>
      <c r="AL12" s="79" t="b">
        <v>0</v>
      </c>
      <c r="AM12" s="79">
        <v>1</v>
      </c>
      <c r="AN12" s="87" t="s">
        <v>500</v>
      </c>
      <c r="AO12" s="79" t="s">
        <v>530</v>
      </c>
      <c r="AP12" s="79" t="b">
        <v>0</v>
      </c>
      <c r="AQ12" s="87" t="s">
        <v>500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215</v>
      </c>
      <c r="B13" s="64" t="s">
        <v>225</v>
      </c>
      <c r="C13" s="65" t="s">
        <v>1061</v>
      </c>
      <c r="D13" s="66">
        <v>3</v>
      </c>
      <c r="E13" s="67" t="s">
        <v>132</v>
      </c>
      <c r="F13" s="68">
        <v>32</v>
      </c>
      <c r="G13" s="65"/>
      <c r="H13" s="69"/>
      <c r="I13" s="70"/>
      <c r="J13" s="70"/>
      <c r="K13" s="34" t="s">
        <v>65</v>
      </c>
      <c r="L13" s="77">
        <v>13</v>
      </c>
      <c r="M13" s="77"/>
      <c r="N13" s="72"/>
      <c r="O13" s="79" t="s">
        <v>241</v>
      </c>
      <c r="P13" s="81">
        <v>43775.710023148145</v>
      </c>
      <c r="Q13" s="79" t="s">
        <v>243</v>
      </c>
      <c r="R13" s="79"/>
      <c r="S13" s="79"/>
      <c r="T13" s="79" t="s">
        <v>278</v>
      </c>
      <c r="U13" s="79"/>
      <c r="V13" s="82" t="s">
        <v>296</v>
      </c>
      <c r="W13" s="81">
        <v>43775.710023148145</v>
      </c>
      <c r="X13" s="85">
        <v>43775</v>
      </c>
      <c r="Y13" s="87" t="s">
        <v>314</v>
      </c>
      <c r="Z13" s="82" t="s">
        <v>380</v>
      </c>
      <c r="AA13" s="79"/>
      <c r="AB13" s="79"/>
      <c r="AC13" s="87" t="s">
        <v>453</v>
      </c>
      <c r="AD13" s="79"/>
      <c r="AE13" s="79" t="b">
        <v>0</v>
      </c>
      <c r="AF13" s="79">
        <v>0</v>
      </c>
      <c r="AG13" s="87" t="s">
        <v>525</v>
      </c>
      <c r="AH13" s="79" t="b">
        <v>0</v>
      </c>
      <c r="AI13" s="79" t="s">
        <v>527</v>
      </c>
      <c r="AJ13" s="79"/>
      <c r="AK13" s="87" t="s">
        <v>525</v>
      </c>
      <c r="AL13" s="79" t="b">
        <v>0</v>
      </c>
      <c r="AM13" s="79">
        <v>1</v>
      </c>
      <c r="AN13" s="87" t="s">
        <v>500</v>
      </c>
      <c r="AO13" s="79" t="s">
        <v>530</v>
      </c>
      <c r="AP13" s="79" t="b">
        <v>0</v>
      </c>
      <c r="AQ13" s="87" t="s">
        <v>500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8"/>
      <c r="BG13" s="49"/>
      <c r="BH13" s="48"/>
      <c r="BI13" s="49"/>
      <c r="BJ13" s="48"/>
      <c r="BK13" s="49"/>
      <c r="BL13" s="48"/>
      <c r="BM13" s="49"/>
      <c r="BN13" s="48"/>
    </row>
    <row r="14" spans="1:66" ht="15">
      <c r="A14" s="64" t="s">
        <v>215</v>
      </c>
      <c r="B14" s="64" t="s">
        <v>229</v>
      </c>
      <c r="C14" s="65" t="s">
        <v>1061</v>
      </c>
      <c r="D14" s="66">
        <v>3</v>
      </c>
      <c r="E14" s="67" t="s">
        <v>132</v>
      </c>
      <c r="F14" s="68">
        <v>32</v>
      </c>
      <c r="G14" s="65"/>
      <c r="H14" s="69"/>
      <c r="I14" s="70"/>
      <c r="J14" s="70"/>
      <c r="K14" s="34" t="s">
        <v>65</v>
      </c>
      <c r="L14" s="77">
        <v>14</v>
      </c>
      <c r="M14" s="77"/>
      <c r="N14" s="72"/>
      <c r="O14" s="79" t="s">
        <v>241</v>
      </c>
      <c r="P14" s="81">
        <v>43775.710023148145</v>
      </c>
      <c r="Q14" s="79" t="s">
        <v>243</v>
      </c>
      <c r="R14" s="79"/>
      <c r="S14" s="79"/>
      <c r="T14" s="79" t="s">
        <v>278</v>
      </c>
      <c r="U14" s="79"/>
      <c r="V14" s="82" t="s">
        <v>296</v>
      </c>
      <c r="W14" s="81">
        <v>43775.710023148145</v>
      </c>
      <c r="X14" s="85">
        <v>43775</v>
      </c>
      <c r="Y14" s="87" t="s">
        <v>314</v>
      </c>
      <c r="Z14" s="82" t="s">
        <v>380</v>
      </c>
      <c r="AA14" s="79"/>
      <c r="AB14" s="79"/>
      <c r="AC14" s="87" t="s">
        <v>453</v>
      </c>
      <c r="AD14" s="79"/>
      <c r="AE14" s="79" t="b">
        <v>0</v>
      </c>
      <c r="AF14" s="79">
        <v>0</v>
      </c>
      <c r="AG14" s="87" t="s">
        <v>525</v>
      </c>
      <c r="AH14" s="79" t="b">
        <v>0</v>
      </c>
      <c r="AI14" s="79" t="s">
        <v>527</v>
      </c>
      <c r="AJ14" s="79"/>
      <c r="AK14" s="87" t="s">
        <v>525</v>
      </c>
      <c r="AL14" s="79" t="b">
        <v>0</v>
      </c>
      <c r="AM14" s="79">
        <v>1</v>
      </c>
      <c r="AN14" s="87" t="s">
        <v>500</v>
      </c>
      <c r="AO14" s="79" t="s">
        <v>530</v>
      </c>
      <c r="AP14" s="79" t="b">
        <v>0</v>
      </c>
      <c r="AQ14" s="87" t="s">
        <v>500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1</v>
      </c>
      <c r="BG14" s="49">
        <v>4.545454545454546</v>
      </c>
      <c r="BH14" s="48">
        <v>0</v>
      </c>
      <c r="BI14" s="49">
        <v>0</v>
      </c>
      <c r="BJ14" s="48">
        <v>0</v>
      </c>
      <c r="BK14" s="49">
        <v>0</v>
      </c>
      <c r="BL14" s="48">
        <v>21</v>
      </c>
      <c r="BM14" s="49">
        <v>95.45454545454545</v>
      </c>
      <c r="BN14" s="48">
        <v>22</v>
      </c>
    </row>
    <row r="15" spans="1:66" ht="15">
      <c r="A15" s="64" t="s">
        <v>216</v>
      </c>
      <c r="B15" s="64" t="s">
        <v>226</v>
      </c>
      <c r="C15" s="65" t="s">
        <v>1061</v>
      </c>
      <c r="D15" s="66">
        <v>3</v>
      </c>
      <c r="E15" s="67" t="s">
        <v>132</v>
      </c>
      <c r="F15" s="68">
        <v>32</v>
      </c>
      <c r="G15" s="65"/>
      <c r="H15" s="69"/>
      <c r="I15" s="70"/>
      <c r="J15" s="70"/>
      <c r="K15" s="34" t="s">
        <v>65</v>
      </c>
      <c r="L15" s="77">
        <v>15</v>
      </c>
      <c r="M15" s="77"/>
      <c r="N15" s="72"/>
      <c r="O15" s="79" t="s">
        <v>240</v>
      </c>
      <c r="P15" s="81">
        <v>43776.87265046296</v>
      </c>
      <c r="Q15" s="79" t="s">
        <v>244</v>
      </c>
      <c r="R15" s="79"/>
      <c r="S15" s="79"/>
      <c r="T15" s="79" t="s">
        <v>278</v>
      </c>
      <c r="U15" s="79"/>
      <c r="V15" s="82" t="s">
        <v>297</v>
      </c>
      <c r="W15" s="81">
        <v>43776.87265046296</v>
      </c>
      <c r="X15" s="85">
        <v>43776</v>
      </c>
      <c r="Y15" s="87" t="s">
        <v>315</v>
      </c>
      <c r="Z15" s="82" t="s">
        <v>381</v>
      </c>
      <c r="AA15" s="79"/>
      <c r="AB15" s="79"/>
      <c r="AC15" s="87" t="s">
        <v>454</v>
      </c>
      <c r="AD15" s="79"/>
      <c r="AE15" s="79" t="b">
        <v>0</v>
      </c>
      <c r="AF15" s="79">
        <v>0</v>
      </c>
      <c r="AG15" s="87" t="s">
        <v>525</v>
      </c>
      <c r="AH15" s="79" t="b">
        <v>0</v>
      </c>
      <c r="AI15" s="79" t="s">
        <v>527</v>
      </c>
      <c r="AJ15" s="79"/>
      <c r="AK15" s="87" t="s">
        <v>525</v>
      </c>
      <c r="AL15" s="79" t="b">
        <v>0</v>
      </c>
      <c r="AM15" s="79">
        <v>5</v>
      </c>
      <c r="AN15" s="87" t="s">
        <v>499</v>
      </c>
      <c r="AO15" s="79" t="s">
        <v>531</v>
      </c>
      <c r="AP15" s="79" t="b">
        <v>0</v>
      </c>
      <c r="AQ15" s="87" t="s">
        <v>499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216</v>
      </c>
      <c r="B16" s="64" t="s">
        <v>225</v>
      </c>
      <c r="C16" s="65" t="s">
        <v>1061</v>
      </c>
      <c r="D16" s="66">
        <v>3</v>
      </c>
      <c r="E16" s="67" t="s">
        <v>132</v>
      </c>
      <c r="F16" s="68">
        <v>32</v>
      </c>
      <c r="G16" s="65"/>
      <c r="H16" s="69"/>
      <c r="I16" s="70"/>
      <c r="J16" s="70"/>
      <c r="K16" s="34" t="s">
        <v>65</v>
      </c>
      <c r="L16" s="77">
        <v>16</v>
      </c>
      <c r="M16" s="77"/>
      <c r="N16" s="72"/>
      <c r="O16" s="79" t="s">
        <v>241</v>
      </c>
      <c r="P16" s="81">
        <v>43776.87265046296</v>
      </c>
      <c r="Q16" s="79" t="s">
        <v>244</v>
      </c>
      <c r="R16" s="79"/>
      <c r="S16" s="79"/>
      <c r="T16" s="79" t="s">
        <v>278</v>
      </c>
      <c r="U16" s="79"/>
      <c r="V16" s="82" t="s">
        <v>297</v>
      </c>
      <c r="W16" s="81">
        <v>43776.87265046296</v>
      </c>
      <c r="X16" s="85">
        <v>43776</v>
      </c>
      <c r="Y16" s="87" t="s">
        <v>315</v>
      </c>
      <c r="Z16" s="82" t="s">
        <v>381</v>
      </c>
      <c r="AA16" s="79"/>
      <c r="AB16" s="79"/>
      <c r="AC16" s="87" t="s">
        <v>454</v>
      </c>
      <c r="AD16" s="79"/>
      <c r="AE16" s="79" t="b">
        <v>0</v>
      </c>
      <c r="AF16" s="79">
        <v>0</v>
      </c>
      <c r="AG16" s="87" t="s">
        <v>525</v>
      </c>
      <c r="AH16" s="79" t="b">
        <v>0</v>
      </c>
      <c r="AI16" s="79" t="s">
        <v>527</v>
      </c>
      <c r="AJ16" s="79"/>
      <c r="AK16" s="87" t="s">
        <v>525</v>
      </c>
      <c r="AL16" s="79" t="b">
        <v>0</v>
      </c>
      <c r="AM16" s="79">
        <v>5</v>
      </c>
      <c r="AN16" s="87" t="s">
        <v>499</v>
      </c>
      <c r="AO16" s="79" t="s">
        <v>531</v>
      </c>
      <c r="AP16" s="79" t="b">
        <v>0</v>
      </c>
      <c r="AQ16" s="87"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8"/>
      <c r="BG16" s="49"/>
      <c r="BH16" s="48"/>
      <c r="BI16" s="49"/>
      <c r="BJ16" s="48"/>
      <c r="BK16" s="49"/>
      <c r="BL16" s="48"/>
      <c r="BM16" s="49"/>
      <c r="BN16" s="48"/>
    </row>
    <row r="17" spans="1:66" ht="15">
      <c r="A17" s="64" t="s">
        <v>216</v>
      </c>
      <c r="B17" s="64" t="s">
        <v>229</v>
      </c>
      <c r="C17" s="65" t="s">
        <v>1061</v>
      </c>
      <c r="D17" s="66">
        <v>3</v>
      </c>
      <c r="E17" s="67" t="s">
        <v>132</v>
      </c>
      <c r="F17" s="68">
        <v>32</v>
      </c>
      <c r="G17" s="65"/>
      <c r="H17" s="69"/>
      <c r="I17" s="70"/>
      <c r="J17" s="70"/>
      <c r="K17" s="34" t="s">
        <v>65</v>
      </c>
      <c r="L17" s="77">
        <v>17</v>
      </c>
      <c r="M17" s="77"/>
      <c r="N17" s="72"/>
      <c r="O17" s="79" t="s">
        <v>241</v>
      </c>
      <c r="P17" s="81">
        <v>43776.87265046296</v>
      </c>
      <c r="Q17" s="79" t="s">
        <v>244</v>
      </c>
      <c r="R17" s="79"/>
      <c r="S17" s="79"/>
      <c r="T17" s="79" t="s">
        <v>278</v>
      </c>
      <c r="U17" s="79"/>
      <c r="V17" s="82" t="s">
        <v>297</v>
      </c>
      <c r="W17" s="81">
        <v>43776.87265046296</v>
      </c>
      <c r="X17" s="85">
        <v>43776</v>
      </c>
      <c r="Y17" s="87" t="s">
        <v>315</v>
      </c>
      <c r="Z17" s="82" t="s">
        <v>381</v>
      </c>
      <c r="AA17" s="79"/>
      <c r="AB17" s="79"/>
      <c r="AC17" s="87" t="s">
        <v>454</v>
      </c>
      <c r="AD17" s="79"/>
      <c r="AE17" s="79" t="b">
        <v>0</v>
      </c>
      <c r="AF17" s="79">
        <v>0</v>
      </c>
      <c r="AG17" s="87" t="s">
        <v>525</v>
      </c>
      <c r="AH17" s="79" t="b">
        <v>0</v>
      </c>
      <c r="AI17" s="79" t="s">
        <v>527</v>
      </c>
      <c r="AJ17" s="79"/>
      <c r="AK17" s="87" t="s">
        <v>525</v>
      </c>
      <c r="AL17" s="79" t="b">
        <v>0</v>
      </c>
      <c r="AM17" s="79">
        <v>5</v>
      </c>
      <c r="AN17" s="87" t="s">
        <v>499</v>
      </c>
      <c r="AO17" s="79" t="s">
        <v>531</v>
      </c>
      <c r="AP17" s="79" t="b">
        <v>0</v>
      </c>
      <c r="AQ17" s="87"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1</v>
      </c>
      <c r="BG17" s="49">
        <v>4.545454545454546</v>
      </c>
      <c r="BH17" s="48">
        <v>0</v>
      </c>
      <c r="BI17" s="49">
        <v>0</v>
      </c>
      <c r="BJ17" s="48">
        <v>0</v>
      </c>
      <c r="BK17" s="49">
        <v>0</v>
      </c>
      <c r="BL17" s="48">
        <v>21</v>
      </c>
      <c r="BM17" s="49">
        <v>95.45454545454545</v>
      </c>
      <c r="BN17" s="48">
        <v>22</v>
      </c>
    </row>
    <row r="18" spans="1:66" ht="15">
      <c r="A18" s="64" t="s">
        <v>217</v>
      </c>
      <c r="B18" s="64" t="s">
        <v>229</v>
      </c>
      <c r="C18" s="65" t="s">
        <v>1061</v>
      </c>
      <c r="D18" s="66">
        <v>3</v>
      </c>
      <c r="E18" s="67" t="s">
        <v>132</v>
      </c>
      <c r="F18" s="68">
        <v>32</v>
      </c>
      <c r="G18" s="65"/>
      <c r="H18" s="69"/>
      <c r="I18" s="70"/>
      <c r="J18" s="70"/>
      <c r="K18" s="34" t="s">
        <v>65</v>
      </c>
      <c r="L18" s="77">
        <v>18</v>
      </c>
      <c r="M18" s="77"/>
      <c r="N18" s="72"/>
      <c r="O18" s="79" t="s">
        <v>240</v>
      </c>
      <c r="P18" s="81">
        <v>43776.820439814815</v>
      </c>
      <c r="Q18" s="79" t="s">
        <v>245</v>
      </c>
      <c r="R18" s="79"/>
      <c r="S18" s="79"/>
      <c r="T18" s="79" t="s">
        <v>279</v>
      </c>
      <c r="U18" s="79"/>
      <c r="V18" s="82" t="s">
        <v>298</v>
      </c>
      <c r="W18" s="81">
        <v>43776.820439814815</v>
      </c>
      <c r="X18" s="85">
        <v>43776</v>
      </c>
      <c r="Y18" s="87" t="s">
        <v>316</v>
      </c>
      <c r="Z18" s="82" t="s">
        <v>382</v>
      </c>
      <c r="AA18" s="79"/>
      <c r="AB18" s="79"/>
      <c r="AC18" s="87" t="s">
        <v>455</v>
      </c>
      <c r="AD18" s="79"/>
      <c r="AE18" s="79" t="b">
        <v>0</v>
      </c>
      <c r="AF18" s="79">
        <v>0</v>
      </c>
      <c r="AG18" s="87" t="s">
        <v>525</v>
      </c>
      <c r="AH18" s="79" t="b">
        <v>0</v>
      </c>
      <c r="AI18" s="79" t="s">
        <v>528</v>
      </c>
      <c r="AJ18" s="79"/>
      <c r="AK18" s="87" t="s">
        <v>525</v>
      </c>
      <c r="AL18" s="79" t="b">
        <v>0</v>
      </c>
      <c r="AM18" s="79">
        <v>7</v>
      </c>
      <c r="AN18" s="87" t="s">
        <v>481</v>
      </c>
      <c r="AO18" s="79" t="s">
        <v>531</v>
      </c>
      <c r="AP18" s="79" t="b">
        <v>0</v>
      </c>
      <c r="AQ18" s="87" t="s">
        <v>481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217</v>
      </c>
      <c r="B19" s="64" t="s">
        <v>227</v>
      </c>
      <c r="C19" s="65" t="s">
        <v>1061</v>
      </c>
      <c r="D19" s="66">
        <v>3</v>
      </c>
      <c r="E19" s="67" t="s">
        <v>132</v>
      </c>
      <c r="F19" s="68">
        <v>32</v>
      </c>
      <c r="G19" s="65"/>
      <c r="H19" s="69"/>
      <c r="I19" s="70"/>
      <c r="J19" s="70"/>
      <c r="K19" s="34" t="s">
        <v>65</v>
      </c>
      <c r="L19" s="77">
        <v>19</v>
      </c>
      <c r="M19" s="77"/>
      <c r="N19" s="72"/>
      <c r="O19" s="79" t="s">
        <v>241</v>
      </c>
      <c r="P19" s="81">
        <v>43776.820439814815</v>
      </c>
      <c r="Q19" s="79" t="s">
        <v>245</v>
      </c>
      <c r="R19" s="79"/>
      <c r="S19" s="79"/>
      <c r="T19" s="79" t="s">
        <v>279</v>
      </c>
      <c r="U19" s="79"/>
      <c r="V19" s="82" t="s">
        <v>298</v>
      </c>
      <c r="W19" s="81">
        <v>43776.820439814815</v>
      </c>
      <c r="X19" s="85">
        <v>43776</v>
      </c>
      <c r="Y19" s="87" t="s">
        <v>316</v>
      </c>
      <c r="Z19" s="82" t="s">
        <v>382</v>
      </c>
      <c r="AA19" s="79"/>
      <c r="AB19" s="79"/>
      <c r="AC19" s="87" t="s">
        <v>455</v>
      </c>
      <c r="AD19" s="79"/>
      <c r="AE19" s="79" t="b">
        <v>0</v>
      </c>
      <c r="AF19" s="79">
        <v>0</v>
      </c>
      <c r="AG19" s="87" t="s">
        <v>525</v>
      </c>
      <c r="AH19" s="79" t="b">
        <v>0</v>
      </c>
      <c r="AI19" s="79" t="s">
        <v>528</v>
      </c>
      <c r="AJ19" s="79"/>
      <c r="AK19" s="87" t="s">
        <v>525</v>
      </c>
      <c r="AL19" s="79" t="b">
        <v>0</v>
      </c>
      <c r="AM19" s="79">
        <v>7</v>
      </c>
      <c r="AN19" s="87" t="s">
        <v>481</v>
      </c>
      <c r="AO19" s="79" t="s">
        <v>531</v>
      </c>
      <c r="AP19" s="79" t="b">
        <v>0</v>
      </c>
      <c r="AQ19" s="87" t="s">
        <v>481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8"/>
      <c r="BG19" s="49"/>
      <c r="BH19" s="48"/>
      <c r="BI19" s="49"/>
      <c r="BJ19" s="48"/>
      <c r="BK19" s="49"/>
      <c r="BL19" s="48"/>
      <c r="BM19" s="49"/>
      <c r="BN19" s="48"/>
    </row>
    <row r="20" spans="1:66" ht="15">
      <c r="A20" s="64" t="s">
        <v>217</v>
      </c>
      <c r="B20" s="64" t="s">
        <v>230</v>
      </c>
      <c r="C20" s="65" t="s">
        <v>1061</v>
      </c>
      <c r="D20" s="66">
        <v>3</v>
      </c>
      <c r="E20" s="67" t="s">
        <v>132</v>
      </c>
      <c r="F20" s="68">
        <v>32</v>
      </c>
      <c r="G20" s="65"/>
      <c r="H20" s="69"/>
      <c r="I20" s="70"/>
      <c r="J20" s="70"/>
      <c r="K20" s="34" t="s">
        <v>65</v>
      </c>
      <c r="L20" s="77">
        <v>20</v>
      </c>
      <c r="M20" s="77"/>
      <c r="N20" s="72"/>
      <c r="O20" s="79" t="s">
        <v>241</v>
      </c>
      <c r="P20" s="81">
        <v>43776.820439814815</v>
      </c>
      <c r="Q20" s="79" t="s">
        <v>245</v>
      </c>
      <c r="R20" s="79"/>
      <c r="S20" s="79"/>
      <c r="T20" s="79" t="s">
        <v>279</v>
      </c>
      <c r="U20" s="79"/>
      <c r="V20" s="82" t="s">
        <v>298</v>
      </c>
      <c r="W20" s="81">
        <v>43776.820439814815</v>
      </c>
      <c r="X20" s="85">
        <v>43776</v>
      </c>
      <c r="Y20" s="87" t="s">
        <v>316</v>
      </c>
      <c r="Z20" s="82" t="s">
        <v>382</v>
      </c>
      <c r="AA20" s="79"/>
      <c r="AB20" s="79"/>
      <c r="AC20" s="87" t="s">
        <v>455</v>
      </c>
      <c r="AD20" s="79"/>
      <c r="AE20" s="79" t="b">
        <v>0</v>
      </c>
      <c r="AF20" s="79">
        <v>0</v>
      </c>
      <c r="AG20" s="87" t="s">
        <v>525</v>
      </c>
      <c r="AH20" s="79" t="b">
        <v>0</v>
      </c>
      <c r="AI20" s="79" t="s">
        <v>528</v>
      </c>
      <c r="AJ20" s="79"/>
      <c r="AK20" s="87" t="s">
        <v>525</v>
      </c>
      <c r="AL20" s="79" t="b">
        <v>0</v>
      </c>
      <c r="AM20" s="79">
        <v>7</v>
      </c>
      <c r="AN20" s="87" t="s">
        <v>481</v>
      </c>
      <c r="AO20" s="79" t="s">
        <v>531</v>
      </c>
      <c r="AP20" s="79" t="b">
        <v>0</v>
      </c>
      <c r="AQ20" s="87" t="s">
        <v>481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8">
        <v>0</v>
      </c>
      <c r="BG20" s="49">
        <v>0</v>
      </c>
      <c r="BH20" s="48">
        <v>0</v>
      </c>
      <c r="BI20" s="49">
        <v>0</v>
      </c>
      <c r="BJ20" s="48">
        <v>0</v>
      </c>
      <c r="BK20" s="49">
        <v>0</v>
      </c>
      <c r="BL20" s="48">
        <v>32</v>
      </c>
      <c r="BM20" s="49">
        <v>100</v>
      </c>
      <c r="BN20" s="48">
        <v>32</v>
      </c>
    </row>
    <row r="21" spans="1:66" ht="15">
      <c r="A21" s="64" t="s">
        <v>217</v>
      </c>
      <c r="B21" s="64" t="s">
        <v>226</v>
      </c>
      <c r="C21" s="65" t="s">
        <v>1062</v>
      </c>
      <c r="D21" s="66">
        <v>4</v>
      </c>
      <c r="E21" s="67" t="s">
        <v>136</v>
      </c>
      <c r="F21" s="68">
        <v>30.869565217391305</v>
      </c>
      <c r="G21" s="65"/>
      <c r="H21" s="69"/>
      <c r="I21" s="70"/>
      <c r="J21" s="70"/>
      <c r="K21" s="34" t="s">
        <v>65</v>
      </c>
      <c r="L21" s="77">
        <v>21</v>
      </c>
      <c r="M21" s="77"/>
      <c r="N21" s="72"/>
      <c r="O21" s="79" t="s">
        <v>240</v>
      </c>
      <c r="P21" s="81">
        <v>43776.82127314815</v>
      </c>
      <c r="Q21" s="79" t="s">
        <v>244</v>
      </c>
      <c r="R21" s="79"/>
      <c r="S21" s="79"/>
      <c r="T21" s="79" t="s">
        <v>278</v>
      </c>
      <c r="U21" s="79"/>
      <c r="V21" s="82" t="s">
        <v>298</v>
      </c>
      <c r="W21" s="81">
        <v>43776.82127314815</v>
      </c>
      <c r="X21" s="85">
        <v>43776</v>
      </c>
      <c r="Y21" s="87" t="s">
        <v>317</v>
      </c>
      <c r="Z21" s="82" t="s">
        <v>383</v>
      </c>
      <c r="AA21" s="79"/>
      <c r="AB21" s="79"/>
      <c r="AC21" s="87" t="s">
        <v>456</v>
      </c>
      <c r="AD21" s="79"/>
      <c r="AE21" s="79" t="b">
        <v>0</v>
      </c>
      <c r="AF21" s="79">
        <v>0</v>
      </c>
      <c r="AG21" s="87" t="s">
        <v>525</v>
      </c>
      <c r="AH21" s="79" t="b">
        <v>0</v>
      </c>
      <c r="AI21" s="79" t="s">
        <v>527</v>
      </c>
      <c r="AJ21" s="79"/>
      <c r="AK21" s="87" t="s">
        <v>525</v>
      </c>
      <c r="AL21" s="79" t="b">
        <v>0</v>
      </c>
      <c r="AM21" s="79">
        <v>5</v>
      </c>
      <c r="AN21" s="87" t="s">
        <v>499</v>
      </c>
      <c r="AO21" s="79" t="s">
        <v>531</v>
      </c>
      <c r="AP21" s="79" t="b">
        <v>0</v>
      </c>
      <c r="AQ21" s="87" t="s">
        <v>499</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217</v>
      </c>
      <c r="B22" s="64" t="s">
        <v>225</v>
      </c>
      <c r="C22" s="65" t="s">
        <v>1062</v>
      </c>
      <c r="D22" s="66">
        <v>4</v>
      </c>
      <c r="E22" s="67" t="s">
        <v>136</v>
      </c>
      <c r="F22" s="68">
        <v>30.869565217391305</v>
      </c>
      <c r="G22" s="65"/>
      <c r="H22" s="69"/>
      <c r="I22" s="70"/>
      <c r="J22" s="70"/>
      <c r="K22" s="34" t="s">
        <v>65</v>
      </c>
      <c r="L22" s="77">
        <v>22</v>
      </c>
      <c r="M22" s="77"/>
      <c r="N22" s="72"/>
      <c r="O22" s="79" t="s">
        <v>241</v>
      </c>
      <c r="P22" s="81">
        <v>43776.82127314815</v>
      </c>
      <c r="Q22" s="79" t="s">
        <v>244</v>
      </c>
      <c r="R22" s="79"/>
      <c r="S22" s="79"/>
      <c r="T22" s="79" t="s">
        <v>278</v>
      </c>
      <c r="U22" s="79"/>
      <c r="V22" s="82" t="s">
        <v>298</v>
      </c>
      <c r="W22" s="81">
        <v>43776.82127314815</v>
      </c>
      <c r="X22" s="85">
        <v>43776</v>
      </c>
      <c r="Y22" s="87" t="s">
        <v>317</v>
      </c>
      <c r="Z22" s="82" t="s">
        <v>383</v>
      </c>
      <c r="AA22" s="79"/>
      <c r="AB22" s="79"/>
      <c r="AC22" s="87" t="s">
        <v>456</v>
      </c>
      <c r="AD22" s="79"/>
      <c r="AE22" s="79" t="b">
        <v>0</v>
      </c>
      <c r="AF22" s="79">
        <v>0</v>
      </c>
      <c r="AG22" s="87" t="s">
        <v>525</v>
      </c>
      <c r="AH22" s="79" t="b">
        <v>0</v>
      </c>
      <c r="AI22" s="79" t="s">
        <v>527</v>
      </c>
      <c r="AJ22" s="79"/>
      <c r="AK22" s="87" t="s">
        <v>525</v>
      </c>
      <c r="AL22" s="79" t="b">
        <v>0</v>
      </c>
      <c r="AM22" s="79">
        <v>5</v>
      </c>
      <c r="AN22" s="87" t="s">
        <v>499</v>
      </c>
      <c r="AO22" s="79" t="s">
        <v>531</v>
      </c>
      <c r="AP22" s="79" t="b">
        <v>0</v>
      </c>
      <c r="AQ22" s="87" t="s">
        <v>499</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1</v>
      </c>
      <c r="BF22" s="48"/>
      <c r="BG22" s="49"/>
      <c r="BH22" s="48"/>
      <c r="BI22" s="49"/>
      <c r="BJ22" s="48"/>
      <c r="BK22" s="49"/>
      <c r="BL22" s="48"/>
      <c r="BM22" s="49"/>
      <c r="BN22" s="48"/>
    </row>
    <row r="23" spans="1:66" ht="15">
      <c r="A23" s="64" t="s">
        <v>217</v>
      </c>
      <c r="B23" s="64" t="s">
        <v>229</v>
      </c>
      <c r="C23" s="65" t="s">
        <v>1062</v>
      </c>
      <c r="D23" s="66">
        <v>4</v>
      </c>
      <c r="E23" s="67" t="s">
        <v>136</v>
      </c>
      <c r="F23" s="68">
        <v>30.869565217391305</v>
      </c>
      <c r="G23" s="65"/>
      <c r="H23" s="69"/>
      <c r="I23" s="70"/>
      <c r="J23" s="70"/>
      <c r="K23" s="34" t="s">
        <v>65</v>
      </c>
      <c r="L23" s="77">
        <v>23</v>
      </c>
      <c r="M23" s="77"/>
      <c r="N23" s="72"/>
      <c r="O23" s="79" t="s">
        <v>241</v>
      </c>
      <c r="P23" s="81">
        <v>43776.82127314815</v>
      </c>
      <c r="Q23" s="79" t="s">
        <v>244</v>
      </c>
      <c r="R23" s="79"/>
      <c r="S23" s="79"/>
      <c r="T23" s="79" t="s">
        <v>278</v>
      </c>
      <c r="U23" s="79"/>
      <c r="V23" s="82" t="s">
        <v>298</v>
      </c>
      <c r="W23" s="81">
        <v>43776.82127314815</v>
      </c>
      <c r="X23" s="85">
        <v>43776</v>
      </c>
      <c r="Y23" s="87" t="s">
        <v>317</v>
      </c>
      <c r="Z23" s="82" t="s">
        <v>383</v>
      </c>
      <c r="AA23" s="79"/>
      <c r="AB23" s="79"/>
      <c r="AC23" s="87" t="s">
        <v>456</v>
      </c>
      <c r="AD23" s="79"/>
      <c r="AE23" s="79" t="b">
        <v>0</v>
      </c>
      <c r="AF23" s="79">
        <v>0</v>
      </c>
      <c r="AG23" s="87" t="s">
        <v>525</v>
      </c>
      <c r="AH23" s="79" t="b">
        <v>0</v>
      </c>
      <c r="AI23" s="79" t="s">
        <v>527</v>
      </c>
      <c r="AJ23" s="79"/>
      <c r="AK23" s="87" t="s">
        <v>525</v>
      </c>
      <c r="AL23" s="79" t="b">
        <v>0</v>
      </c>
      <c r="AM23" s="79">
        <v>5</v>
      </c>
      <c r="AN23" s="87" t="s">
        <v>499</v>
      </c>
      <c r="AO23" s="79" t="s">
        <v>531</v>
      </c>
      <c r="AP23" s="79" t="b">
        <v>0</v>
      </c>
      <c r="AQ23" s="87" t="s">
        <v>499</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8">
        <v>1</v>
      </c>
      <c r="BG23" s="49">
        <v>4.545454545454546</v>
      </c>
      <c r="BH23" s="48">
        <v>0</v>
      </c>
      <c r="BI23" s="49">
        <v>0</v>
      </c>
      <c r="BJ23" s="48">
        <v>0</v>
      </c>
      <c r="BK23" s="49">
        <v>0</v>
      </c>
      <c r="BL23" s="48">
        <v>21</v>
      </c>
      <c r="BM23" s="49">
        <v>95.45454545454545</v>
      </c>
      <c r="BN23" s="48">
        <v>22</v>
      </c>
    </row>
    <row r="24" spans="1:66" ht="15">
      <c r="A24" s="64" t="s">
        <v>217</v>
      </c>
      <c r="B24" s="64" t="s">
        <v>226</v>
      </c>
      <c r="C24" s="65" t="s">
        <v>1062</v>
      </c>
      <c r="D24" s="66">
        <v>4</v>
      </c>
      <c r="E24" s="67" t="s">
        <v>136</v>
      </c>
      <c r="F24" s="68">
        <v>30.869565217391305</v>
      </c>
      <c r="G24" s="65"/>
      <c r="H24" s="69"/>
      <c r="I24" s="70"/>
      <c r="J24" s="70"/>
      <c r="K24" s="34" t="s">
        <v>65</v>
      </c>
      <c r="L24" s="77">
        <v>24</v>
      </c>
      <c r="M24" s="77"/>
      <c r="N24" s="72"/>
      <c r="O24" s="79" t="s">
        <v>240</v>
      </c>
      <c r="P24" s="81">
        <v>43777.722974537035</v>
      </c>
      <c r="Q24" s="79" t="s">
        <v>246</v>
      </c>
      <c r="R24" s="79"/>
      <c r="S24" s="79"/>
      <c r="T24" s="79" t="s">
        <v>280</v>
      </c>
      <c r="U24" s="79"/>
      <c r="V24" s="82" t="s">
        <v>298</v>
      </c>
      <c r="W24" s="81">
        <v>43777.722974537035</v>
      </c>
      <c r="X24" s="85">
        <v>43777</v>
      </c>
      <c r="Y24" s="87" t="s">
        <v>318</v>
      </c>
      <c r="Z24" s="82" t="s">
        <v>384</v>
      </c>
      <c r="AA24" s="79"/>
      <c r="AB24" s="79"/>
      <c r="AC24" s="87" t="s">
        <v>457</v>
      </c>
      <c r="AD24" s="79"/>
      <c r="AE24" s="79" t="b">
        <v>0</v>
      </c>
      <c r="AF24" s="79">
        <v>0</v>
      </c>
      <c r="AG24" s="87" t="s">
        <v>525</v>
      </c>
      <c r="AH24" s="79" t="b">
        <v>0</v>
      </c>
      <c r="AI24" s="79" t="s">
        <v>527</v>
      </c>
      <c r="AJ24" s="79"/>
      <c r="AK24" s="87" t="s">
        <v>525</v>
      </c>
      <c r="AL24" s="79" t="b">
        <v>0</v>
      </c>
      <c r="AM24" s="79">
        <v>3</v>
      </c>
      <c r="AN24" s="87" t="s">
        <v>504</v>
      </c>
      <c r="AO24" s="79" t="s">
        <v>531</v>
      </c>
      <c r="AP24" s="79" t="b">
        <v>0</v>
      </c>
      <c r="AQ24" s="87" t="s">
        <v>504</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217</v>
      </c>
      <c r="B25" s="64" t="s">
        <v>225</v>
      </c>
      <c r="C25" s="65" t="s">
        <v>1062</v>
      </c>
      <c r="D25" s="66">
        <v>4</v>
      </c>
      <c r="E25" s="67" t="s">
        <v>136</v>
      </c>
      <c r="F25" s="68">
        <v>30.869565217391305</v>
      </c>
      <c r="G25" s="65"/>
      <c r="H25" s="69"/>
      <c r="I25" s="70"/>
      <c r="J25" s="70"/>
      <c r="K25" s="34" t="s">
        <v>65</v>
      </c>
      <c r="L25" s="77">
        <v>25</v>
      </c>
      <c r="M25" s="77"/>
      <c r="N25" s="72"/>
      <c r="O25" s="79" t="s">
        <v>241</v>
      </c>
      <c r="P25" s="81">
        <v>43777.722974537035</v>
      </c>
      <c r="Q25" s="79" t="s">
        <v>246</v>
      </c>
      <c r="R25" s="79"/>
      <c r="S25" s="79"/>
      <c r="T25" s="79" t="s">
        <v>280</v>
      </c>
      <c r="U25" s="79"/>
      <c r="V25" s="82" t="s">
        <v>298</v>
      </c>
      <c r="W25" s="81">
        <v>43777.722974537035</v>
      </c>
      <c r="X25" s="85">
        <v>43777</v>
      </c>
      <c r="Y25" s="87" t="s">
        <v>318</v>
      </c>
      <c r="Z25" s="82" t="s">
        <v>384</v>
      </c>
      <c r="AA25" s="79"/>
      <c r="AB25" s="79"/>
      <c r="AC25" s="87" t="s">
        <v>457</v>
      </c>
      <c r="AD25" s="79"/>
      <c r="AE25" s="79" t="b">
        <v>0</v>
      </c>
      <c r="AF25" s="79">
        <v>0</v>
      </c>
      <c r="AG25" s="87" t="s">
        <v>525</v>
      </c>
      <c r="AH25" s="79" t="b">
        <v>0</v>
      </c>
      <c r="AI25" s="79" t="s">
        <v>527</v>
      </c>
      <c r="AJ25" s="79"/>
      <c r="AK25" s="87" t="s">
        <v>525</v>
      </c>
      <c r="AL25" s="79" t="b">
        <v>0</v>
      </c>
      <c r="AM25" s="79">
        <v>3</v>
      </c>
      <c r="AN25" s="87" t="s">
        <v>504</v>
      </c>
      <c r="AO25" s="79" t="s">
        <v>531</v>
      </c>
      <c r="AP25" s="79" t="b">
        <v>0</v>
      </c>
      <c r="AQ25" s="87" t="s">
        <v>504</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1</v>
      </c>
      <c r="BF25" s="48"/>
      <c r="BG25" s="49"/>
      <c r="BH25" s="48"/>
      <c r="BI25" s="49"/>
      <c r="BJ25" s="48"/>
      <c r="BK25" s="49"/>
      <c r="BL25" s="48"/>
      <c r="BM25" s="49"/>
      <c r="BN25" s="48"/>
    </row>
    <row r="26" spans="1:66" ht="15">
      <c r="A26" s="64" t="s">
        <v>217</v>
      </c>
      <c r="B26" s="64" t="s">
        <v>229</v>
      </c>
      <c r="C26" s="65" t="s">
        <v>1062</v>
      </c>
      <c r="D26" s="66">
        <v>4</v>
      </c>
      <c r="E26" s="67" t="s">
        <v>136</v>
      </c>
      <c r="F26" s="68">
        <v>30.869565217391305</v>
      </c>
      <c r="G26" s="65"/>
      <c r="H26" s="69"/>
      <c r="I26" s="70"/>
      <c r="J26" s="70"/>
      <c r="K26" s="34" t="s">
        <v>65</v>
      </c>
      <c r="L26" s="77">
        <v>26</v>
      </c>
      <c r="M26" s="77"/>
      <c r="N26" s="72"/>
      <c r="O26" s="79" t="s">
        <v>241</v>
      </c>
      <c r="P26" s="81">
        <v>43777.722974537035</v>
      </c>
      <c r="Q26" s="79" t="s">
        <v>246</v>
      </c>
      <c r="R26" s="79"/>
      <c r="S26" s="79"/>
      <c r="T26" s="79" t="s">
        <v>280</v>
      </c>
      <c r="U26" s="79"/>
      <c r="V26" s="82" t="s">
        <v>298</v>
      </c>
      <c r="W26" s="81">
        <v>43777.722974537035</v>
      </c>
      <c r="X26" s="85">
        <v>43777</v>
      </c>
      <c r="Y26" s="87" t="s">
        <v>318</v>
      </c>
      <c r="Z26" s="82" t="s">
        <v>384</v>
      </c>
      <c r="AA26" s="79"/>
      <c r="AB26" s="79"/>
      <c r="AC26" s="87" t="s">
        <v>457</v>
      </c>
      <c r="AD26" s="79"/>
      <c r="AE26" s="79" t="b">
        <v>0</v>
      </c>
      <c r="AF26" s="79">
        <v>0</v>
      </c>
      <c r="AG26" s="87" t="s">
        <v>525</v>
      </c>
      <c r="AH26" s="79" t="b">
        <v>0</v>
      </c>
      <c r="AI26" s="79" t="s">
        <v>527</v>
      </c>
      <c r="AJ26" s="79"/>
      <c r="AK26" s="87" t="s">
        <v>525</v>
      </c>
      <c r="AL26" s="79" t="b">
        <v>0</v>
      </c>
      <c r="AM26" s="79">
        <v>3</v>
      </c>
      <c r="AN26" s="87" t="s">
        <v>504</v>
      </c>
      <c r="AO26" s="79" t="s">
        <v>531</v>
      </c>
      <c r="AP26" s="79" t="b">
        <v>0</v>
      </c>
      <c r="AQ26" s="87" t="s">
        <v>504</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8">
        <v>1</v>
      </c>
      <c r="BG26" s="49">
        <v>4.761904761904762</v>
      </c>
      <c r="BH26" s="48">
        <v>0</v>
      </c>
      <c r="BI26" s="49">
        <v>0</v>
      </c>
      <c r="BJ26" s="48">
        <v>0</v>
      </c>
      <c r="BK26" s="49">
        <v>0</v>
      </c>
      <c r="BL26" s="48">
        <v>20</v>
      </c>
      <c r="BM26" s="49">
        <v>95.23809523809524</v>
      </c>
      <c r="BN26" s="48">
        <v>21</v>
      </c>
    </row>
    <row r="27" spans="1:66" ht="15">
      <c r="A27" s="64" t="s">
        <v>218</v>
      </c>
      <c r="B27" s="64" t="s">
        <v>226</v>
      </c>
      <c r="C27" s="65" t="s">
        <v>1061</v>
      </c>
      <c r="D27" s="66">
        <v>3</v>
      </c>
      <c r="E27" s="67" t="s">
        <v>132</v>
      </c>
      <c r="F27" s="68">
        <v>32</v>
      </c>
      <c r="G27" s="65"/>
      <c r="H27" s="69"/>
      <c r="I27" s="70"/>
      <c r="J27" s="70"/>
      <c r="K27" s="34" t="s">
        <v>65</v>
      </c>
      <c r="L27" s="77">
        <v>27</v>
      </c>
      <c r="M27" s="77"/>
      <c r="N27" s="72"/>
      <c r="O27" s="79" t="s">
        <v>240</v>
      </c>
      <c r="P27" s="81">
        <v>43780.67652777778</v>
      </c>
      <c r="Q27" s="79" t="s">
        <v>247</v>
      </c>
      <c r="R27" s="79"/>
      <c r="S27" s="79"/>
      <c r="T27" s="79" t="s">
        <v>281</v>
      </c>
      <c r="U27" s="79"/>
      <c r="V27" s="82" t="s">
        <v>299</v>
      </c>
      <c r="W27" s="81">
        <v>43780.67652777778</v>
      </c>
      <c r="X27" s="85">
        <v>43780</v>
      </c>
      <c r="Y27" s="87" t="s">
        <v>319</v>
      </c>
      <c r="Z27" s="82" t="s">
        <v>385</v>
      </c>
      <c r="AA27" s="79"/>
      <c r="AB27" s="79"/>
      <c r="AC27" s="87" t="s">
        <v>458</v>
      </c>
      <c r="AD27" s="79"/>
      <c r="AE27" s="79" t="b">
        <v>0</v>
      </c>
      <c r="AF27" s="79">
        <v>0</v>
      </c>
      <c r="AG27" s="87" t="s">
        <v>525</v>
      </c>
      <c r="AH27" s="79" t="b">
        <v>0</v>
      </c>
      <c r="AI27" s="79" t="s">
        <v>526</v>
      </c>
      <c r="AJ27" s="79"/>
      <c r="AK27" s="87" t="s">
        <v>525</v>
      </c>
      <c r="AL27" s="79" t="b">
        <v>0</v>
      </c>
      <c r="AM27" s="79">
        <v>7</v>
      </c>
      <c r="AN27" s="87" t="s">
        <v>473</v>
      </c>
      <c r="AO27" s="79" t="s">
        <v>530</v>
      </c>
      <c r="AP27" s="79" t="b">
        <v>0</v>
      </c>
      <c r="AQ27" s="87" t="s">
        <v>473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3</v>
      </c>
      <c r="BF27" s="48"/>
      <c r="BG27" s="49"/>
      <c r="BH27" s="48"/>
      <c r="BI27" s="49"/>
      <c r="BJ27" s="48"/>
      <c r="BK27" s="49"/>
      <c r="BL27" s="48"/>
      <c r="BM27" s="49"/>
      <c r="BN27" s="48"/>
    </row>
    <row r="28" spans="1:66" ht="15">
      <c r="A28" s="64" t="s">
        <v>218</v>
      </c>
      <c r="B28" s="64" t="s">
        <v>235</v>
      </c>
      <c r="C28" s="65" t="s">
        <v>1061</v>
      </c>
      <c r="D28" s="66">
        <v>3</v>
      </c>
      <c r="E28" s="67" t="s">
        <v>132</v>
      </c>
      <c r="F28" s="68">
        <v>32</v>
      </c>
      <c r="G28" s="65"/>
      <c r="H28" s="69"/>
      <c r="I28" s="70"/>
      <c r="J28" s="70"/>
      <c r="K28" s="34" t="s">
        <v>65</v>
      </c>
      <c r="L28" s="77">
        <v>28</v>
      </c>
      <c r="M28" s="77"/>
      <c r="N28" s="72"/>
      <c r="O28" s="79" t="s">
        <v>241</v>
      </c>
      <c r="P28" s="81">
        <v>43780.67652777778</v>
      </c>
      <c r="Q28" s="79" t="s">
        <v>247</v>
      </c>
      <c r="R28" s="79"/>
      <c r="S28" s="79"/>
      <c r="T28" s="79" t="s">
        <v>281</v>
      </c>
      <c r="U28" s="79"/>
      <c r="V28" s="82" t="s">
        <v>299</v>
      </c>
      <c r="W28" s="81">
        <v>43780.67652777778</v>
      </c>
      <c r="X28" s="85">
        <v>43780</v>
      </c>
      <c r="Y28" s="87" t="s">
        <v>319</v>
      </c>
      <c r="Z28" s="82" t="s">
        <v>385</v>
      </c>
      <c r="AA28" s="79"/>
      <c r="AB28" s="79"/>
      <c r="AC28" s="87" t="s">
        <v>458</v>
      </c>
      <c r="AD28" s="79"/>
      <c r="AE28" s="79" t="b">
        <v>0</v>
      </c>
      <c r="AF28" s="79">
        <v>0</v>
      </c>
      <c r="AG28" s="87" t="s">
        <v>525</v>
      </c>
      <c r="AH28" s="79" t="b">
        <v>0</v>
      </c>
      <c r="AI28" s="79" t="s">
        <v>526</v>
      </c>
      <c r="AJ28" s="79"/>
      <c r="AK28" s="87" t="s">
        <v>525</v>
      </c>
      <c r="AL28" s="79" t="b">
        <v>0</v>
      </c>
      <c r="AM28" s="79">
        <v>7</v>
      </c>
      <c r="AN28" s="87" t="s">
        <v>473</v>
      </c>
      <c r="AO28" s="79" t="s">
        <v>530</v>
      </c>
      <c r="AP28" s="79" t="b">
        <v>0</v>
      </c>
      <c r="AQ28" s="87" t="s">
        <v>473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218</v>
      </c>
      <c r="B29" s="64" t="s">
        <v>236</v>
      </c>
      <c r="C29" s="65" t="s">
        <v>1061</v>
      </c>
      <c r="D29" s="66">
        <v>3</v>
      </c>
      <c r="E29" s="67" t="s">
        <v>132</v>
      </c>
      <c r="F29" s="68">
        <v>32</v>
      </c>
      <c r="G29" s="65"/>
      <c r="H29" s="69"/>
      <c r="I29" s="70"/>
      <c r="J29" s="70"/>
      <c r="K29" s="34" t="s">
        <v>65</v>
      </c>
      <c r="L29" s="77">
        <v>29</v>
      </c>
      <c r="M29" s="77"/>
      <c r="N29" s="72"/>
      <c r="O29" s="79" t="s">
        <v>241</v>
      </c>
      <c r="P29" s="81">
        <v>43780.67652777778</v>
      </c>
      <c r="Q29" s="79" t="s">
        <v>247</v>
      </c>
      <c r="R29" s="79"/>
      <c r="S29" s="79"/>
      <c r="T29" s="79" t="s">
        <v>281</v>
      </c>
      <c r="U29" s="79"/>
      <c r="V29" s="82" t="s">
        <v>299</v>
      </c>
      <c r="W29" s="81">
        <v>43780.67652777778</v>
      </c>
      <c r="X29" s="85">
        <v>43780</v>
      </c>
      <c r="Y29" s="87" t="s">
        <v>319</v>
      </c>
      <c r="Z29" s="82" t="s">
        <v>385</v>
      </c>
      <c r="AA29" s="79"/>
      <c r="AB29" s="79"/>
      <c r="AC29" s="87" t="s">
        <v>458</v>
      </c>
      <c r="AD29" s="79"/>
      <c r="AE29" s="79" t="b">
        <v>0</v>
      </c>
      <c r="AF29" s="79">
        <v>0</v>
      </c>
      <c r="AG29" s="87" t="s">
        <v>525</v>
      </c>
      <c r="AH29" s="79" t="b">
        <v>0</v>
      </c>
      <c r="AI29" s="79" t="s">
        <v>526</v>
      </c>
      <c r="AJ29" s="79"/>
      <c r="AK29" s="87" t="s">
        <v>525</v>
      </c>
      <c r="AL29" s="79" t="b">
        <v>0</v>
      </c>
      <c r="AM29" s="79">
        <v>7</v>
      </c>
      <c r="AN29" s="87" t="s">
        <v>473</v>
      </c>
      <c r="AO29" s="79" t="s">
        <v>530</v>
      </c>
      <c r="AP29" s="79" t="b">
        <v>0</v>
      </c>
      <c r="AQ29" s="87" t="s">
        <v>473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218</v>
      </c>
      <c r="B30" s="64" t="s">
        <v>230</v>
      </c>
      <c r="C30" s="65" t="s">
        <v>1061</v>
      </c>
      <c r="D30" s="66">
        <v>3</v>
      </c>
      <c r="E30" s="67" t="s">
        <v>132</v>
      </c>
      <c r="F30" s="68">
        <v>32</v>
      </c>
      <c r="G30" s="65"/>
      <c r="H30" s="69"/>
      <c r="I30" s="70"/>
      <c r="J30" s="70"/>
      <c r="K30" s="34" t="s">
        <v>65</v>
      </c>
      <c r="L30" s="77">
        <v>30</v>
      </c>
      <c r="M30" s="77"/>
      <c r="N30" s="72"/>
      <c r="O30" s="79" t="s">
        <v>241</v>
      </c>
      <c r="P30" s="81">
        <v>43780.67652777778</v>
      </c>
      <c r="Q30" s="79" t="s">
        <v>247</v>
      </c>
      <c r="R30" s="79"/>
      <c r="S30" s="79"/>
      <c r="T30" s="79" t="s">
        <v>281</v>
      </c>
      <c r="U30" s="79"/>
      <c r="V30" s="82" t="s">
        <v>299</v>
      </c>
      <c r="W30" s="81">
        <v>43780.67652777778</v>
      </c>
      <c r="X30" s="85">
        <v>43780</v>
      </c>
      <c r="Y30" s="87" t="s">
        <v>319</v>
      </c>
      <c r="Z30" s="82" t="s">
        <v>385</v>
      </c>
      <c r="AA30" s="79"/>
      <c r="AB30" s="79"/>
      <c r="AC30" s="87" t="s">
        <v>458</v>
      </c>
      <c r="AD30" s="79"/>
      <c r="AE30" s="79" t="b">
        <v>0</v>
      </c>
      <c r="AF30" s="79">
        <v>0</v>
      </c>
      <c r="AG30" s="87" t="s">
        <v>525</v>
      </c>
      <c r="AH30" s="79" t="b">
        <v>0</v>
      </c>
      <c r="AI30" s="79" t="s">
        <v>526</v>
      </c>
      <c r="AJ30" s="79"/>
      <c r="AK30" s="87" t="s">
        <v>525</v>
      </c>
      <c r="AL30" s="79" t="b">
        <v>0</v>
      </c>
      <c r="AM30" s="79">
        <v>7</v>
      </c>
      <c r="AN30" s="87" t="s">
        <v>473</v>
      </c>
      <c r="AO30" s="79" t="s">
        <v>530</v>
      </c>
      <c r="AP30" s="79" t="b">
        <v>0</v>
      </c>
      <c r="AQ30" s="87" t="s">
        <v>473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218</v>
      </c>
      <c r="B31" s="64" t="s">
        <v>225</v>
      </c>
      <c r="C31" s="65" t="s">
        <v>1061</v>
      </c>
      <c r="D31" s="66">
        <v>3</v>
      </c>
      <c r="E31" s="67" t="s">
        <v>132</v>
      </c>
      <c r="F31" s="68">
        <v>32</v>
      </c>
      <c r="G31" s="65"/>
      <c r="H31" s="69"/>
      <c r="I31" s="70"/>
      <c r="J31" s="70"/>
      <c r="K31" s="34" t="s">
        <v>65</v>
      </c>
      <c r="L31" s="77">
        <v>31</v>
      </c>
      <c r="M31" s="77"/>
      <c r="N31" s="72"/>
      <c r="O31" s="79" t="s">
        <v>241</v>
      </c>
      <c r="P31" s="81">
        <v>43780.67652777778</v>
      </c>
      <c r="Q31" s="79" t="s">
        <v>247</v>
      </c>
      <c r="R31" s="79"/>
      <c r="S31" s="79"/>
      <c r="T31" s="79" t="s">
        <v>281</v>
      </c>
      <c r="U31" s="79"/>
      <c r="V31" s="82" t="s">
        <v>299</v>
      </c>
      <c r="W31" s="81">
        <v>43780.67652777778</v>
      </c>
      <c r="X31" s="85">
        <v>43780</v>
      </c>
      <c r="Y31" s="87" t="s">
        <v>319</v>
      </c>
      <c r="Z31" s="82" t="s">
        <v>385</v>
      </c>
      <c r="AA31" s="79"/>
      <c r="AB31" s="79"/>
      <c r="AC31" s="87" t="s">
        <v>458</v>
      </c>
      <c r="AD31" s="79"/>
      <c r="AE31" s="79" t="b">
        <v>0</v>
      </c>
      <c r="AF31" s="79">
        <v>0</v>
      </c>
      <c r="AG31" s="87" t="s">
        <v>525</v>
      </c>
      <c r="AH31" s="79" t="b">
        <v>0</v>
      </c>
      <c r="AI31" s="79" t="s">
        <v>526</v>
      </c>
      <c r="AJ31" s="79"/>
      <c r="AK31" s="87" t="s">
        <v>525</v>
      </c>
      <c r="AL31" s="79" t="b">
        <v>0</v>
      </c>
      <c r="AM31" s="79">
        <v>7</v>
      </c>
      <c r="AN31" s="87" t="s">
        <v>473</v>
      </c>
      <c r="AO31" s="79" t="s">
        <v>530</v>
      </c>
      <c r="AP31" s="79" t="b">
        <v>0</v>
      </c>
      <c r="AQ31" s="87" t="s">
        <v>473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c r="BG31" s="49"/>
      <c r="BH31" s="48"/>
      <c r="BI31" s="49"/>
      <c r="BJ31" s="48"/>
      <c r="BK31" s="49"/>
      <c r="BL31" s="48"/>
      <c r="BM31" s="49"/>
      <c r="BN31" s="48"/>
    </row>
    <row r="32" spans="1:66" ht="15">
      <c r="A32" s="64" t="s">
        <v>218</v>
      </c>
      <c r="B32" s="64" t="s">
        <v>237</v>
      </c>
      <c r="C32" s="65" t="s">
        <v>1061</v>
      </c>
      <c r="D32" s="66">
        <v>3</v>
      </c>
      <c r="E32" s="67" t="s">
        <v>132</v>
      </c>
      <c r="F32" s="68">
        <v>32</v>
      </c>
      <c r="G32" s="65"/>
      <c r="H32" s="69"/>
      <c r="I32" s="70"/>
      <c r="J32" s="70"/>
      <c r="K32" s="34" t="s">
        <v>65</v>
      </c>
      <c r="L32" s="77">
        <v>32</v>
      </c>
      <c r="M32" s="77"/>
      <c r="N32" s="72"/>
      <c r="O32" s="79" t="s">
        <v>241</v>
      </c>
      <c r="P32" s="81">
        <v>43780.67652777778</v>
      </c>
      <c r="Q32" s="79" t="s">
        <v>247</v>
      </c>
      <c r="R32" s="79"/>
      <c r="S32" s="79"/>
      <c r="T32" s="79" t="s">
        <v>281</v>
      </c>
      <c r="U32" s="79"/>
      <c r="V32" s="82" t="s">
        <v>299</v>
      </c>
      <c r="W32" s="81">
        <v>43780.67652777778</v>
      </c>
      <c r="X32" s="85">
        <v>43780</v>
      </c>
      <c r="Y32" s="87" t="s">
        <v>319</v>
      </c>
      <c r="Z32" s="82" t="s">
        <v>385</v>
      </c>
      <c r="AA32" s="79"/>
      <c r="AB32" s="79"/>
      <c r="AC32" s="87" t="s">
        <v>458</v>
      </c>
      <c r="AD32" s="79"/>
      <c r="AE32" s="79" t="b">
        <v>0</v>
      </c>
      <c r="AF32" s="79">
        <v>0</v>
      </c>
      <c r="AG32" s="87" t="s">
        <v>525</v>
      </c>
      <c r="AH32" s="79" t="b">
        <v>0</v>
      </c>
      <c r="AI32" s="79" t="s">
        <v>526</v>
      </c>
      <c r="AJ32" s="79"/>
      <c r="AK32" s="87" t="s">
        <v>525</v>
      </c>
      <c r="AL32" s="79" t="b">
        <v>0</v>
      </c>
      <c r="AM32" s="79">
        <v>7</v>
      </c>
      <c r="AN32" s="87" t="s">
        <v>473</v>
      </c>
      <c r="AO32" s="79" t="s">
        <v>530</v>
      </c>
      <c r="AP32" s="79" t="b">
        <v>0</v>
      </c>
      <c r="AQ32" s="87" t="s">
        <v>473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28</v>
      </c>
      <c r="BM32" s="49">
        <v>100</v>
      </c>
      <c r="BN32" s="48">
        <v>28</v>
      </c>
    </row>
    <row r="33" spans="1:66" ht="15">
      <c r="A33" s="64" t="s">
        <v>219</v>
      </c>
      <c r="B33" s="64" t="s">
        <v>226</v>
      </c>
      <c r="C33" s="65" t="s">
        <v>1062</v>
      </c>
      <c r="D33" s="66">
        <v>4</v>
      </c>
      <c r="E33" s="67" t="s">
        <v>136</v>
      </c>
      <c r="F33" s="68">
        <v>30.869565217391305</v>
      </c>
      <c r="G33" s="65"/>
      <c r="H33" s="69"/>
      <c r="I33" s="70"/>
      <c r="J33" s="70"/>
      <c r="K33" s="34" t="s">
        <v>65</v>
      </c>
      <c r="L33" s="77">
        <v>33</v>
      </c>
      <c r="M33" s="77"/>
      <c r="N33" s="72"/>
      <c r="O33" s="79" t="s">
        <v>240</v>
      </c>
      <c r="P33" s="81">
        <v>43780.677256944444</v>
      </c>
      <c r="Q33" s="79" t="s">
        <v>248</v>
      </c>
      <c r="R33" s="79"/>
      <c r="S33" s="79"/>
      <c r="T33" s="79" t="s">
        <v>278</v>
      </c>
      <c r="U33" s="79"/>
      <c r="V33" s="82" t="s">
        <v>300</v>
      </c>
      <c r="W33" s="81">
        <v>43780.677256944444</v>
      </c>
      <c r="X33" s="85">
        <v>43780</v>
      </c>
      <c r="Y33" s="87" t="s">
        <v>320</v>
      </c>
      <c r="Z33" s="82" t="s">
        <v>386</v>
      </c>
      <c r="AA33" s="79"/>
      <c r="AB33" s="79"/>
      <c r="AC33" s="87" t="s">
        <v>459</v>
      </c>
      <c r="AD33" s="79"/>
      <c r="AE33" s="79" t="b">
        <v>0</v>
      </c>
      <c r="AF33" s="79">
        <v>0</v>
      </c>
      <c r="AG33" s="87" t="s">
        <v>525</v>
      </c>
      <c r="AH33" s="79" t="b">
        <v>0</v>
      </c>
      <c r="AI33" s="79" t="s">
        <v>527</v>
      </c>
      <c r="AJ33" s="79"/>
      <c r="AK33" s="87" t="s">
        <v>525</v>
      </c>
      <c r="AL33" s="79" t="b">
        <v>0</v>
      </c>
      <c r="AM33" s="79">
        <v>1</v>
      </c>
      <c r="AN33" s="87" t="s">
        <v>512</v>
      </c>
      <c r="AO33" s="79" t="s">
        <v>530</v>
      </c>
      <c r="AP33" s="79" t="b">
        <v>0</v>
      </c>
      <c r="AQ33" s="87" t="s">
        <v>512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3</v>
      </c>
      <c r="BF33" s="48"/>
      <c r="BG33" s="49"/>
      <c r="BH33" s="48"/>
      <c r="BI33" s="49"/>
      <c r="BJ33" s="48"/>
      <c r="BK33" s="49"/>
      <c r="BL33" s="48"/>
      <c r="BM33" s="49"/>
      <c r="BN33" s="48"/>
    </row>
    <row r="34" spans="1:66" ht="15">
      <c r="A34" s="64" t="s">
        <v>219</v>
      </c>
      <c r="B34" s="64" t="s">
        <v>225</v>
      </c>
      <c r="C34" s="65" t="s">
        <v>1062</v>
      </c>
      <c r="D34" s="66">
        <v>4</v>
      </c>
      <c r="E34" s="67" t="s">
        <v>136</v>
      </c>
      <c r="F34" s="68">
        <v>30.869565217391305</v>
      </c>
      <c r="G34" s="65"/>
      <c r="H34" s="69"/>
      <c r="I34" s="70"/>
      <c r="J34" s="70"/>
      <c r="K34" s="34" t="s">
        <v>65</v>
      </c>
      <c r="L34" s="77">
        <v>34</v>
      </c>
      <c r="M34" s="77"/>
      <c r="N34" s="72"/>
      <c r="O34" s="79" t="s">
        <v>241</v>
      </c>
      <c r="P34" s="81">
        <v>43780.677256944444</v>
      </c>
      <c r="Q34" s="79" t="s">
        <v>248</v>
      </c>
      <c r="R34" s="79"/>
      <c r="S34" s="79"/>
      <c r="T34" s="79" t="s">
        <v>278</v>
      </c>
      <c r="U34" s="79"/>
      <c r="V34" s="82" t="s">
        <v>300</v>
      </c>
      <c r="W34" s="81">
        <v>43780.677256944444</v>
      </c>
      <c r="X34" s="85">
        <v>43780</v>
      </c>
      <c r="Y34" s="87" t="s">
        <v>320</v>
      </c>
      <c r="Z34" s="82" t="s">
        <v>386</v>
      </c>
      <c r="AA34" s="79"/>
      <c r="AB34" s="79"/>
      <c r="AC34" s="87" t="s">
        <v>459</v>
      </c>
      <c r="AD34" s="79"/>
      <c r="AE34" s="79" t="b">
        <v>0</v>
      </c>
      <c r="AF34" s="79">
        <v>0</v>
      </c>
      <c r="AG34" s="87" t="s">
        <v>525</v>
      </c>
      <c r="AH34" s="79" t="b">
        <v>0</v>
      </c>
      <c r="AI34" s="79" t="s">
        <v>527</v>
      </c>
      <c r="AJ34" s="79"/>
      <c r="AK34" s="87" t="s">
        <v>525</v>
      </c>
      <c r="AL34" s="79" t="b">
        <v>0</v>
      </c>
      <c r="AM34" s="79">
        <v>1</v>
      </c>
      <c r="AN34" s="87" t="s">
        <v>512</v>
      </c>
      <c r="AO34" s="79" t="s">
        <v>530</v>
      </c>
      <c r="AP34" s="79" t="b">
        <v>0</v>
      </c>
      <c r="AQ34" s="87" t="s">
        <v>512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8"/>
      <c r="BG34" s="49"/>
      <c r="BH34" s="48"/>
      <c r="BI34" s="49"/>
      <c r="BJ34" s="48"/>
      <c r="BK34" s="49"/>
      <c r="BL34" s="48"/>
      <c r="BM34" s="49"/>
      <c r="BN34" s="48"/>
    </row>
    <row r="35" spans="1:66" ht="15">
      <c r="A35" s="64" t="s">
        <v>219</v>
      </c>
      <c r="B35" s="64" t="s">
        <v>229</v>
      </c>
      <c r="C35" s="65" t="s">
        <v>1061</v>
      </c>
      <c r="D35" s="66">
        <v>3</v>
      </c>
      <c r="E35" s="67" t="s">
        <v>132</v>
      </c>
      <c r="F35" s="68">
        <v>32</v>
      </c>
      <c r="G35" s="65"/>
      <c r="H35" s="69"/>
      <c r="I35" s="70"/>
      <c r="J35" s="70"/>
      <c r="K35" s="34" t="s">
        <v>65</v>
      </c>
      <c r="L35" s="77">
        <v>35</v>
      </c>
      <c r="M35" s="77"/>
      <c r="N35" s="72"/>
      <c r="O35" s="79" t="s">
        <v>241</v>
      </c>
      <c r="P35" s="81">
        <v>43780.677256944444</v>
      </c>
      <c r="Q35" s="79" t="s">
        <v>248</v>
      </c>
      <c r="R35" s="79"/>
      <c r="S35" s="79"/>
      <c r="T35" s="79" t="s">
        <v>278</v>
      </c>
      <c r="U35" s="79"/>
      <c r="V35" s="82" t="s">
        <v>300</v>
      </c>
      <c r="W35" s="81">
        <v>43780.677256944444</v>
      </c>
      <c r="X35" s="85">
        <v>43780</v>
      </c>
      <c r="Y35" s="87" t="s">
        <v>320</v>
      </c>
      <c r="Z35" s="82" t="s">
        <v>386</v>
      </c>
      <c r="AA35" s="79"/>
      <c r="AB35" s="79"/>
      <c r="AC35" s="87" t="s">
        <v>459</v>
      </c>
      <c r="AD35" s="79"/>
      <c r="AE35" s="79" t="b">
        <v>0</v>
      </c>
      <c r="AF35" s="79">
        <v>0</v>
      </c>
      <c r="AG35" s="87" t="s">
        <v>525</v>
      </c>
      <c r="AH35" s="79" t="b">
        <v>0</v>
      </c>
      <c r="AI35" s="79" t="s">
        <v>527</v>
      </c>
      <c r="AJ35" s="79"/>
      <c r="AK35" s="87" t="s">
        <v>525</v>
      </c>
      <c r="AL35" s="79" t="b">
        <v>0</v>
      </c>
      <c r="AM35" s="79">
        <v>1</v>
      </c>
      <c r="AN35" s="87" t="s">
        <v>512</v>
      </c>
      <c r="AO35" s="79" t="s">
        <v>530</v>
      </c>
      <c r="AP35" s="79" t="b">
        <v>0</v>
      </c>
      <c r="AQ35" s="87" t="s">
        <v>512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8">
        <v>1</v>
      </c>
      <c r="BG35" s="49">
        <v>4.545454545454546</v>
      </c>
      <c r="BH35" s="48">
        <v>0</v>
      </c>
      <c r="BI35" s="49">
        <v>0</v>
      </c>
      <c r="BJ35" s="48">
        <v>0</v>
      </c>
      <c r="BK35" s="49">
        <v>0</v>
      </c>
      <c r="BL35" s="48">
        <v>21</v>
      </c>
      <c r="BM35" s="49">
        <v>95.45454545454545</v>
      </c>
      <c r="BN35" s="48">
        <v>22</v>
      </c>
    </row>
    <row r="36" spans="1:66" ht="15">
      <c r="A36" s="64" t="s">
        <v>219</v>
      </c>
      <c r="B36" s="64" t="s">
        <v>226</v>
      </c>
      <c r="C36" s="65" t="s">
        <v>1062</v>
      </c>
      <c r="D36" s="66">
        <v>4</v>
      </c>
      <c r="E36" s="67" t="s">
        <v>136</v>
      </c>
      <c r="F36" s="68">
        <v>30.869565217391305</v>
      </c>
      <c r="G36" s="65"/>
      <c r="H36" s="69"/>
      <c r="I36" s="70"/>
      <c r="J36" s="70"/>
      <c r="K36" s="34" t="s">
        <v>65</v>
      </c>
      <c r="L36" s="77">
        <v>36</v>
      </c>
      <c r="M36" s="77"/>
      <c r="N36" s="72"/>
      <c r="O36" s="79" t="s">
        <v>240</v>
      </c>
      <c r="P36" s="81">
        <v>43780.6778125</v>
      </c>
      <c r="Q36" s="79" t="s">
        <v>247</v>
      </c>
      <c r="R36" s="79"/>
      <c r="S36" s="79"/>
      <c r="T36" s="79" t="s">
        <v>281</v>
      </c>
      <c r="U36" s="79"/>
      <c r="V36" s="82" t="s">
        <v>300</v>
      </c>
      <c r="W36" s="81">
        <v>43780.6778125</v>
      </c>
      <c r="X36" s="85">
        <v>43780</v>
      </c>
      <c r="Y36" s="87" t="s">
        <v>321</v>
      </c>
      <c r="Z36" s="82" t="s">
        <v>387</v>
      </c>
      <c r="AA36" s="79"/>
      <c r="AB36" s="79"/>
      <c r="AC36" s="87" t="s">
        <v>460</v>
      </c>
      <c r="AD36" s="79"/>
      <c r="AE36" s="79" t="b">
        <v>0</v>
      </c>
      <c r="AF36" s="79">
        <v>0</v>
      </c>
      <c r="AG36" s="87" t="s">
        <v>525</v>
      </c>
      <c r="AH36" s="79" t="b">
        <v>0</v>
      </c>
      <c r="AI36" s="79" t="s">
        <v>526</v>
      </c>
      <c r="AJ36" s="79"/>
      <c r="AK36" s="87" t="s">
        <v>525</v>
      </c>
      <c r="AL36" s="79" t="b">
        <v>0</v>
      </c>
      <c r="AM36" s="79">
        <v>7</v>
      </c>
      <c r="AN36" s="87" t="s">
        <v>473</v>
      </c>
      <c r="AO36" s="79" t="s">
        <v>530</v>
      </c>
      <c r="AP36" s="79" t="b">
        <v>0</v>
      </c>
      <c r="AQ36" s="87" t="s">
        <v>473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3</v>
      </c>
      <c r="BF36" s="48"/>
      <c r="BG36" s="49"/>
      <c r="BH36" s="48"/>
      <c r="BI36" s="49"/>
      <c r="BJ36" s="48"/>
      <c r="BK36" s="49"/>
      <c r="BL36" s="48"/>
      <c r="BM36" s="49"/>
      <c r="BN36" s="48"/>
    </row>
    <row r="37" spans="1:66" ht="15">
      <c r="A37" s="64" t="s">
        <v>219</v>
      </c>
      <c r="B37" s="64" t="s">
        <v>235</v>
      </c>
      <c r="C37" s="65" t="s">
        <v>1061</v>
      </c>
      <c r="D37" s="66">
        <v>3</v>
      </c>
      <c r="E37" s="67" t="s">
        <v>132</v>
      </c>
      <c r="F37" s="68">
        <v>32</v>
      </c>
      <c r="G37" s="65"/>
      <c r="H37" s="69"/>
      <c r="I37" s="70"/>
      <c r="J37" s="70"/>
      <c r="K37" s="34" t="s">
        <v>65</v>
      </c>
      <c r="L37" s="77">
        <v>37</v>
      </c>
      <c r="M37" s="77"/>
      <c r="N37" s="72"/>
      <c r="O37" s="79" t="s">
        <v>241</v>
      </c>
      <c r="P37" s="81">
        <v>43780.6778125</v>
      </c>
      <c r="Q37" s="79" t="s">
        <v>247</v>
      </c>
      <c r="R37" s="79"/>
      <c r="S37" s="79"/>
      <c r="T37" s="79" t="s">
        <v>281</v>
      </c>
      <c r="U37" s="79"/>
      <c r="V37" s="82" t="s">
        <v>300</v>
      </c>
      <c r="W37" s="81">
        <v>43780.6778125</v>
      </c>
      <c r="X37" s="85">
        <v>43780</v>
      </c>
      <c r="Y37" s="87" t="s">
        <v>321</v>
      </c>
      <c r="Z37" s="82" t="s">
        <v>387</v>
      </c>
      <c r="AA37" s="79"/>
      <c r="AB37" s="79"/>
      <c r="AC37" s="87" t="s">
        <v>460</v>
      </c>
      <c r="AD37" s="79"/>
      <c r="AE37" s="79" t="b">
        <v>0</v>
      </c>
      <c r="AF37" s="79">
        <v>0</v>
      </c>
      <c r="AG37" s="87" t="s">
        <v>525</v>
      </c>
      <c r="AH37" s="79" t="b">
        <v>0</v>
      </c>
      <c r="AI37" s="79" t="s">
        <v>526</v>
      </c>
      <c r="AJ37" s="79"/>
      <c r="AK37" s="87" t="s">
        <v>525</v>
      </c>
      <c r="AL37" s="79" t="b">
        <v>0</v>
      </c>
      <c r="AM37" s="79">
        <v>7</v>
      </c>
      <c r="AN37" s="87" t="s">
        <v>473</v>
      </c>
      <c r="AO37" s="79" t="s">
        <v>530</v>
      </c>
      <c r="AP37" s="79" t="b">
        <v>0</v>
      </c>
      <c r="AQ37" s="87" t="s">
        <v>473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219</v>
      </c>
      <c r="B38" s="64" t="s">
        <v>236</v>
      </c>
      <c r="C38" s="65" t="s">
        <v>1061</v>
      </c>
      <c r="D38" s="66">
        <v>3</v>
      </c>
      <c r="E38" s="67" t="s">
        <v>132</v>
      </c>
      <c r="F38" s="68">
        <v>32</v>
      </c>
      <c r="G38" s="65"/>
      <c r="H38" s="69"/>
      <c r="I38" s="70"/>
      <c r="J38" s="70"/>
      <c r="K38" s="34" t="s">
        <v>65</v>
      </c>
      <c r="L38" s="77">
        <v>38</v>
      </c>
      <c r="M38" s="77"/>
      <c r="N38" s="72"/>
      <c r="O38" s="79" t="s">
        <v>241</v>
      </c>
      <c r="P38" s="81">
        <v>43780.6778125</v>
      </c>
      <c r="Q38" s="79" t="s">
        <v>247</v>
      </c>
      <c r="R38" s="79"/>
      <c r="S38" s="79"/>
      <c r="T38" s="79" t="s">
        <v>281</v>
      </c>
      <c r="U38" s="79"/>
      <c r="V38" s="82" t="s">
        <v>300</v>
      </c>
      <c r="W38" s="81">
        <v>43780.6778125</v>
      </c>
      <c r="X38" s="85">
        <v>43780</v>
      </c>
      <c r="Y38" s="87" t="s">
        <v>321</v>
      </c>
      <c r="Z38" s="82" t="s">
        <v>387</v>
      </c>
      <c r="AA38" s="79"/>
      <c r="AB38" s="79"/>
      <c r="AC38" s="87" t="s">
        <v>460</v>
      </c>
      <c r="AD38" s="79"/>
      <c r="AE38" s="79" t="b">
        <v>0</v>
      </c>
      <c r="AF38" s="79">
        <v>0</v>
      </c>
      <c r="AG38" s="87" t="s">
        <v>525</v>
      </c>
      <c r="AH38" s="79" t="b">
        <v>0</v>
      </c>
      <c r="AI38" s="79" t="s">
        <v>526</v>
      </c>
      <c r="AJ38" s="79"/>
      <c r="AK38" s="87" t="s">
        <v>525</v>
      </c>
      <c r="AL38" s="79" t="b">
        <v>0</v>
      </c>
      <c r="AM38" s="79">
        <v>7</v>
      </c>
      <c r="AN38" s="87" t="s">
        <v>473</v>
      </c>
      <c r="AO38" s="79" t="s">
        <v>530</v>
      </c>
      <c r="AP38" s="79" t="b">
        <v>0</v>
      </c>
      <c r="AQ38" s="87"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219</v>
      </c>
      <c r="B39" s="64" t="s">
        <v>230</v>
      </c>
      <c r="C39" s="65" t="s">
        <v>1061</v>
      </c>
      <c r="D39" s="66">
        <v>3</v>
      </c>
      <c r="E39" s="67" t="s">
        <v>132</v>
      </c>
      <c r="F39" s="68">
        <v>32</v>
      </c>
      <c r="G39" s="65"/>
      <c r="H39" s="69"/>
      <c r="I39" s="70"/>
      <c r="J39" s="70"/>
      <c r="K39" s="34" t="s">
        <v>65</v>
      </c>
      <c r="L39" s="77">
        <v>39</v>
      </c>
      <c r="M39" s="77"/>
      <c r="N39" s="72"/>
      <c r="O39" s="79" t="s">
        <v>241</v>
      </c>
      <c r="P39" s="81">
        <v>43780.6778125</v>
      </c>
      <c r="Q39" s="79" t="s">
        <v>247</v>
      </c>
      <c r="R39" s="79"/>
      <c r="S39" s="79"/>
      <c r="T39" s="79" t="s">
        <v>281</v>
      </c>
      <c r="U39" s="79"/>
      <c r="V39" s="82" t="s">
        <v>300</v>
      </c>
      <c r="W39" s="81">
        <v>43780.6778125</v>
      </c>
      <c r="X39" s="85">
        <v>43780</v>
      </c>
      <c r="Y39" s="87" t="s">
        <v>321</v>
      </c>
      <c r="Z39" s="82" t="s">
        <v>387</v>
      </c>
      <c r="AA39" s="79"/>
      <c r="AB39" s="79"/>
      <c r="AC39" s="87" t="s">
        <v>460</v>
      </c>
      <c r="AD39" s="79"/>
      <c r="AE39" s="79" t="b">
        <v>0</v>
      </c>
      <c r="AF39" s="79">
        <v>0</v>
      </c>
      <c r="AG39" s="87" t="s">
        <v>525</v>
      </c>
      <c r="AH39" s="79" t="b">
        <v>0</v>
      </c>
      <c r="AI39" s="79" t="s">
        <v>526</v>
      </c>
      <c r="AJ39" s="79"/>
      <c r="AK39" s="87" t="s">
        <v>525</v>
      </c>
      <c r="AL39" s="79" t="b">
        <v>0</v>
      </c>
      <c r="AM39" s="79">
        <v>7</v>
      </c>
      <c r="AN39" s="87" t="s">
        <v>473</v>
      </c>
      <c r="AO39" s="79" t="s">
        <v>530</v>
      </c>
      <c r="AP39" s="79" t="b">
        <v>0</v>
      </c>
      <c r="AQ39" s="87"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219</v>
      </c>
      <c r="B40" s="64" t="s">
        <v>225</v>
      </c>
      <c r="C40" s="65" t="s">
        <v>1062</v>
      </c>
      <c r="D40" s="66">
        <v>4</v>
      </c>
      <c r="E40" s="67" t="s">
        <v>136</v>
      </c>
      <c r="F40" s="68">
        <v>30.869565217391305</v>
      </c>
      <c r="G40" s="65"/>
      <c r="H40" s="69"/>
      <c r="I40" s="70"/>
      <c r="J40" s="70"/>
      <c r="K40" s="34" t="s">
        <v>65</v>
      </c>
      <c r="L40" s="77">
        <v>40</v>
      </c>
      <c r="M40" s="77"/>
      <c r="N40" s="72"/>
      <c r="O40" s="79" t="s">
        <v>241</v>
      </c>
      <c r="P40" s="81">
        <v>43780.6778125</v>
      </c>
      <c r="Q40" s="79" t="s">
        <v>247</v>
      </c>
      <c r="R40" s="79"/>
      <c r="S40" s="79"/>
      <c r="T40" s="79" t="s">
        <v>281</v>
      </c>
      <c r="U40" s="79"/>
      <c r="V40" s="82" t="s">
        <v>300</v>
      </c>
      <c r="W40" s="81">
        <v>43780.6778125</v>
      </c>
      <c r="X40" s="85">
        <v>43780</v>
      </c>
      <c r="Y40" s="87" t="s">
        <v>321</v>
      </c>
      <c r="Z40" s="82" t="s">
        <v>387</v>
      </c>
      <c r="AA40" s="79"/>
      <c r="AB40" s="79"/>
      <c r="AC40" s="87" t="s">
        <v>460</v>
      </c>
      <c r="AD40" s="79"/>
      <c r="AE40" s="79" t="b">
        <v>0</v>
      </c>
      <c r="AF40" s="79">
        <v>0</v>
      </c>
      <c r="AG40" s="87" t="s">
        <v>525</v>
      </c>
      <c r="AH40" s="79" t="b">
        <v>0</v>
      </c>
      <c r="AI40" s="79" t="s">
        <v>526</v>
      </c>
      <c r="AJ40" s="79"/>
      <c r="AK40" s="87" t="s">
        <v>525</v>
      </c>
      <c r="AL40" s="79" t="b">
        <v>0</v>
      </c>
      <c r="AM40" s="79">
        <v>7</v>
      </c>
      <c r="AN40" s="87" t="s">
        <v>473</v>
      </c>
      <c r="AO40" s="79" t="s">
        <v>530</v>
      </c>
      <c r="AP40" s="79" t="b">
        <v>0</v>
      </c>
      <c r="AQ40" s="87" t="s">
        <v>473</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1</v>
      </c>
      <c r="BF40" s="48"/>
      <c r="BG40" s="49"/>
      <c r="BH40" s="48"/>
      <c r="BI40" s="49"/>
      <c r="BJ40" s="48"/>
      <c r="BK40" s="49"/>
      <c r="BL40" s="48"/>
      <c r="BM40" s="49"/>
      <c r="BN40" s="48"/>
    </row>
    <row r="41" spans="1:66" ht="15">
      <c r="A41" s="64" t="s">
        <v>219</v>
      </c>
      <c r="B41" s="64" t="s">
        <v>237</v>
      </c>
      <c r="C41" s="65" t="s">
        <v>1061</v>
      </c>
      <c r="D41" s="66">
        <v>3</v>
      </c>
      <c r="E41" s="67" t="s">
        <v>132</v>
      </c>
      <c r="F41" s="68">
        <v>32</v>
      </c>
      <c r="G41" s="65"/>
      <c r="H41" s="69"/>
      <c r="I41" s="70"/>
      <c r="J41" s="70"/>
      <c r="K41" s="34" t="s">
        <v>65</v>
      </c>
      <c r="L41" s="77">
        <v>41</v>
      </c>
      <c r="M41" s="77"/>
      <c r="N41" s="72"/>
      <c r="O41" s="79" t="s">
        <v>241</v>
      </c>
      <c r="P41" s="81">
        <v>43780.6778125</v>
      </c>
      <c r="Q41" s="79" t="s">
        <v>247</v>
      </c>
      <c r="R41" s="79"/>
      <c r="S41" s="79"/>
      <c r="T41" s="79" t="s">
        <v>281</v>
      </c>
      <c r="U41" s="79"/>
      <c r="V41" s="82" t="s">
        <v>300</v>
      </c>
      <c r="W41" s="81">
        <v>43780.6778125</v>
      </c>
      <c r="X41" s="85">
        <v>43780</v>
      </c>
      <c r="Y41" s="87" t="s">
        <v>321</v>
      </c>
      <c r="Z41" s="82" t="s">
        <v>387</v>
      </c>
      <c r="AA41" s="79"/>
      <c r="AB41" s="79"/>
      <c r="AC41" s="87" t="s">
        <v>460</v>
      </c>
      <c r="AD41" s="79"/>
      <c r="AE41" s="79" t="b">
        <v>0</v>
      </c>
      <c r="AF41" s="79">
        <v>0</v>
      </c>
      <c r="AG41" s="87" t="s">
        <v>525</v>
      </c>
      <c r="AH41" s="79" t="b">
        <v>0</v>
      </c>
      <c r="AI41" s="79" t="s">
        <v>526</v>
      </c>
      <c r="AJ41" s="79"/>
      <c r="AK41" s="87" t="s">
        <v>525</v>
      </c>
      <c r="AL41" s="79" t="b">
        <v>0</v>
      </c>
      <c r="AM41" s="79">
        <v>7</v>
      </c>
      <c r="AN41" s="87" t="s">
        <v>473</v>
      </c>
      <c r="AO41" s="79" t="s">
        <v>530</v>
      </c>
      <c r="AP41" s="79" t="b">
        <v>0</v>
      </c>
      <c r="AQ41" s="87" t="s">
        <v>473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28</v>
      </c>
      <c r="BM41" s="49">
        <v>100</v>
      </c>
      <c r="BN41" s="48">
        <v>28</v>
      </c>
    </row>
    <row r="42" spans="1:66" ht="15">
      <c r="A42" s="64" t="s">
        <v>220</v>
      </c>
      <c r="B42" s="64" t="s">
        <v>226</v>
      </c>
      <c r="C42" s="65" t="s">
        <v>1061</v>
      </c>
      <c r="D42" s="66">
        <v>3</v>
      </c>
      <c r="E42" s="67" t="s">
        <v>132</v>
      </c>
      <c r="F42" s="68">
        <v>32</v>
      </c>
      <c r="G42" s="65"/>
      <c r="H42" s="69"/>
      <c r="I42" s="70"/>
      <c r="J42" s="70"/>
      <c r="K42" s="34" t="s">
        <v>65</v>
      </c>
      <c r="L42" s="77">
        <v>42</v>
      </c>
      <c r="M42" s="77"/>
      <c r="N42" s="72"/>
      <c r="O42" s="79" t="s">
        <v>240</v>
      </c>
      <c r="P42" s="81">
        <v>43780.78915509259</v>
      </c>
      <c r="Q42" s="79" t="s">
        <v>247</v>
      </c>
      <c r="R42" s="79"/>
      <c r="S42" s="79"/>
      <c r="T42" s="79" t="s">
        <v>281</v>
      </c>
      <c r="U42" s="79"/>
      <c r="V42" s="82" t="s">
        <v>301</v>
      </c>
      <c r="W42" s="81">
        <v>43780.78915509259</v>
      </c>
      <c r="X42" s="85">
        <v>43780</v>
      </c>
      <c r="Y42" s="87" t="s">
        <v>322</v>
      </c>
      <c r="Z42" s="82" t="s">
        <v>388</v>
      </c>
      <c r="AA42" s="79"/>
      <c r="AB42" s="79"/>
      <c r="AC42" s="87" t="s">
        <v>461</v>
      </c>
      <c r="AD42" s="79"/>
      <c r="AE42" s="79" t="b">
        <v>0</v>
      </c>
      <c r="AF42" s="79">
        <v>0</v>
      </c>
      <c r="AG42" s="87" t="s">
        <v>525</v>
      </c>
      <c r="AH42" s="79" t="b">
        <v>0</v>
      </c>
      <c r="AI42" s="79" t="s">
        <v>526</v>
      </c>
      <c r="AJ42" s="79"/>
      <c r="AK42" s="87" t="s">
        <v>525</v>
      </c>
      <c r="AL42" s="79" t="b">
        <v>0</v>
      </c>
      <c r="AM42" s="79">
        <v>7</v>
      </c>
      <c r="AN42" s="87" t="s">
        <v>473</v>
      </c>
      <c r="AO42" s="79" t="s">
        <v>531</v>
      </c>
      <c r="AP42" s="79" t="b">
        <v>0</v>
      </c>
      <c r="AQ42" s="87"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8"/>
      <c r="BG42" s="49"/>
      <c r="BH42" s="48"/>
      <c r="BI42" s="49"/>
      <c r="BJ42" s="48"/>
      <c r="BK42" s="49"/>
      <c r="BL42" s="48"/>
      <c r="BM42" s="49"/>
      <c r="BN42" s="48"/>
    </row>
    <row r="43" spans="1:66" ht="15">
      <c r="A43" s="64" t="s">
        <v>220</v>
      </c>
      <c r="B43" s="64" t="s">
        <v>235</v>
      </c>
      <c r="C43" s="65" t="s">
        <v>1061</v>
      </c>
      <c r="D43" s="66">
        <v>3</v>
      </c>
      <c r="E43" s="67" t="s">
        <v>132</v>
      </c>
      <c r="F43" s="68">
        <v>32</v>
      </c>
      <c r="G43" s="65"/>
      <c r="H43" s="69"/>
      <c r="I43" s="70"/>
      <c r="J43" s="70"/>
      <c r="K43" s="34" t="s">
        <v>65</v>
      </c>
      <c r="L43" s="77">
        <v>43</v>
      </c>
      <c r="M43" s="77"/>
      <c r="N43" s="72"/>
      <c r="O43" s="79" t="s">
        <v>241</v>
      </c>
      <c r="P43" s="81">
        <v>43780.78915509259</v>
      </c>
      <c r="Q43" s="79" t="s">
        <v>247</v>
      </c>
      <c r="R43" s="79"/>
      <c r="S43" s="79"/>
      <c r="T43" s="79" t="s">
        <v>281</v>
      </c>
      <c r="U43" s="79"/>
      <c r="V43" s="82" t="s">
        <v>301</v>
      </c>
      <c r="W43" s="81">
        <v>43780.78915509259</v>
      </c>
      <c r="X43" s="85">
        <v>43780</v>
      </c>
      <c r="Y43" s="87" t="s">
        <v>322</v>
      </c>
      <c r="Z43" s="82" t="s">
        <v>388</v>
      </c>
      <c r="AA43" s="79"/>
      <c r="AB43" s="79"/>
      <c r="AC43" s="87" t="s">
        <v>461</v>
      </c>
      <c r="AD43" s="79"/>
      <c r="AE43" s="79" t="b">
        <v>0</v>
      </c>
      <c r="AF43" s="79">
        <v>0</v>
      </c>
      <c r="AG43" s="87" t="s">
        <v>525</v>
      </c>
      <c r="AH43" s="79" t="b">
        <v>0</v>
      </c>
      <c r="AI43" s="79" t="s">
        <v>526</v>
      </c>
      <c r="AJ43" s="79"/>
      <c r="AK43" s="87" t="s">
        <v>525</v>
      </c>
      <c r="AL43" s="79" t="b">
        <v>0</v>
      </c>
      <c r="AM43" s="79">
        <v>7</v>
      </c>
      <c r="AN43" s="87" t="s">
        <v>473</v>
      </c>
      <c r="AO43" s="79" t="s">
        <v>531</v>
      </c>
      <c r="AP43" s="79" t="b">
        <v>0</v>
      </c>
      <c r="AQ43" s="87"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220</v>
      </c>
      <c r="B44" s="64" t="s">
        <v>236</v>
      </c>
      <c r="C44" s="65" t="s">
        <v>1061</v>
      </c>
      <c r="D44" s="66">
        <v>3</v>
      </c>
      <c r="E44" s="67" t="s">
        <v>132</v>
      </c>
      <c r="F44" s="68">
        <v>32</v>
      </c>
      <c r="G44" s="65"/>
      <c r="H44" s="69"/>
      <c r="I44" s="70"/>
      <c r="J44" s="70"/>
      <c r="K44" s="34" t="s">
        <v>65</v>
      </c>
      <c r="L44" s="77">
        <v>44</v>
      </c>
      <c r="M44" s="77"/>
      <c r="N44" s="72"/>
      <c r="O44" s="79" t="s">
        <v>241</v>
      </c>
      <c r="P44" s="81">
        <v>43780.78915509259</v>
      </c>
      <c r="Q44" s="79" t="s">
        <v>247</v>
      </c>
      <c r="R44" s="79"/>
      <c r="S44" s="79"/>
      <c r="T44" s="79" t="s">
        <v>281</v>
      </c>
      <c r="U44" s="79"/>
      <c r="V44" s="82" t="s">
        <v>301</v>
      </c>
      <c r="W44" s="81">
        <v>43780.78915509259</v>
      </c>
      <c r="X44" s="85">
        <v>43780</v>
      </c>
      <c r="Y44" s="87" t="s">
        <v>322</v>
      </c>
      <c r="Z44" s="82" t="s">
        <v>388</v>
      </c>
      <c r="AA44" s="79"/>
      <c r="AB44" s="79"/>
      <c r="AC44" s="87" t="s">
        <v>461</v>
      </c>
      <c r="AD44" s="79"/>
      <c r="AE44" s="79" t="b">
        <v>0</v>
      </c>
      <c r="AF44" s="79">
        <v>0</v>
      </c>
      <c r="AG44" s="87" t="s">
        <v>525</v>
      </c>
      <c r="AH44" s="79" t="b">
        <v>0</v>
      </c>
      <c r="AI44" s="79" t="s">
        <v>526</v>
      </c>
      <c r="AJ44" s="79"/>
      <c r="AK44" s="87" t="s">
        <v>525</v>
      </c>
      <c r="AL44" s="79" t="b">
        <v>0</v>
      </c>
      <c r="AM44" s="79">
        <v>7</v>
      </c>
      <c r="AN44" s="87" t="s">
        <v>473</v>
      </c>
      <c r="AO44" s="79" t="s">
        <v>531</v>
      </c>
      <c r="AP44" s="79" t="b">
        <v>0</v>
      </c>
      <c r="AQ44" s="87"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220</v>
      </c>
      <c r="B45" s="64" t="s">
        <v>230</v>
      </c>
      <c r="C45" s="65" t="s">
        <v>1061</v>
      </c>
      <c r="D45" s="66">
        <v>3</v>
      </c>
      <c r="E45" s="67" t="s">
        <v>132</v>
      </c>
      <c r="F45" s="68">
        <v>32</v>
      </c>
      <c r="G45" s="65"/>
      <c r="H45" s="69"/>
      <c r="I45" s="70"/>
      <c r="J45" s="70"/>
      <c r="K45" s="34" t="s">
        <v>65</v>
      </c>
      <c r="L45" s="77">
        <v>45</v>
      </c>
      <c r="M45" s="77"/>
      <c r="N45" s="72"/>
      <c r="O45" s="79" t="s">
        <v>241</v>
      </c>
      <c r="P45" s="81">
        <v>43780.78915509259</v>
      </c>
      <c r="Q45" s="79" t="s">
        <v>247</v>
      </c>
      <c r="R45" s="79"/>
      <c r="S45" s="79"/>
      <c r="T45" s="79" t="s">
        <v>281</v>
      </c>
      <c r="U45" s="79"/>
      <c r="V45" s="82" t="s">
        <v>301</v>
      </c>
      <c r="W45" s="81">
        <v>43780.78915509259</v>
      </c>
      <c r="X45" s="85">
        <v>43780</v>
      </c>
      <c r="Y45" s="87" t="s">
        <v>322</v>
      </c>
      <c r="Z45" s="82" t="s">
        <v>388</v>
      </c>
      <c r="AA45" s="79"/>
      <c r="AB45" s="79"/>
      <c r="AC45" s="87" t="s">
        <v>461</v>
      </c>
      <c r="AD45" s="79"/>
      <c r="AE45" s="79" t="b">
        <v>0</v>
      </c>
      <c r="AF45" s="79">
        <v>0</v>
      </c>
      <c r="AG45" s="87" t="s">
        <v>525</v>
      </c>
      <c r="AH45" s="79" t="b">
        <v>0</v>
      </c>
      <c r="AI45" s="79" t="s">
        <v>526</v>
      </c>
      <c r="AJ45" s="79"/>
      <c r="AK45" s="87" t="s">
        <v>525</v>
      </c>
      <c r="AL45" s="79" t="b">
        <v>0</v>
      </c>
      <c r="AM45" s="79">
        <v>7</v>
      </c>
      <c r="AN45" s="87" t="s">
        <v>473</v>
      </c>
      <c r="AO45" s="79" t="s">
        <v>531</v>
      </c>
      <c r="AP45" s="79" t="b">
        <v>0</v>
      </c>
      <c r="AQ45" s="87" t="s">
        <v>473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220</v>
      </c>
      <c r="B46" s="64" t="s">
        <v>225</v>
      </c>
      <c r="C46" s="65" t="s">
        <v>1061</v>
      </c>
      <c r="D46" s="66">
        <v>3</v>
      </c>
      <c r="E46" s="67" t="s">
        <v>132</v>
      </c>
      <c r="F46" s="68">
        <v>32</v>
      </c>
      <c r="G46" s="65"/>
      <c r="H46" s="69"/>
      <c r="I46" s="70"/>
      <c r="J46" s="70"/>
      <c r="K46" s="34" t="s">
        <v>65</v>
      </c>
      <c r="L46" s="77">
        <v>46</v>
      </c>
      <c r="M46" s="77"/>
      <c r="N46" s="72"/>
      <c r="O46" s="79" t="s">
        <v>241</v>
      </c>
      <c r="P46" s="81">
        <v>43780.78915509259</v>
      </c>
      <c r="Q46" s="79" t="s">
        <v>247</v>
      </c>
      <c r="R46" s="79"/>
      <c r="S46" s="79"/>
      <c r="T46" s="79" t="s">
        <v>281</v>
      </c>
      <c r="U46" s="79"/>
      <c r="V46" s="82" t="s">
        <v>301</v>
      </c>
      <c r="W46" s="81">
        <v>43780.78915509259</v>
      </c>
      <c r="X46" s="85">
        <v>43780</v>
      </c>
      <c r="Y46" s="87" t="s">
        <v>322</v>
      </c>
      <c r="Z46" s="82" t="s">
        <v>388</v>
      </c>
      <c r="AA46" s="79"/>
      <c r="AB46" s="79"/>
      <c r="AC46" s="87" t="s">
        <v>461</v>
      </c>
      <c r="AD46" s="79"/>
      <c r="AE46" s="79" t="b">
        <v>0</v>
      </c>
      <c r="AF46" s="79">
        <v>0</v>
      </c>
      <c r="AG46" s="87" t="s">
        <v>525</v>
      </c>
      <c r="AH46" s="79" t="b">
        <v>0</v>
      </c>
      <c r="AI46" s="79" t="s">
        <v>526</v>
      </c>
      <c r="AJ46" s="79"/>
      <c r="AK46" s="87" t="s">
        <v>525</v>
      </c>
      <c r="AL46" s="79" t="b">
        <v>0</v>
      </c>
      <c r="AM46" s="79">
        <v>7</v>
      </c>
      <c r="AN46" s="87" t="s">
        <v>473</v>
      </c>
      <c r="AO46" s="79" t="s">
        <v>531</v>
      </c>
      <c r="AP46" s="79" t="b">
        <v>0</v>
      </c>
      <c r="AQ46" s="87" t="s">
        <v>473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8"/>
      <c r="BG46" s="49"/>
      <c r="BH46" s="48"/>
      <c r="BI46" s="49"/>
      <c r="BJ46" s="48"/>
      <c r="BK46" s="49"/>
      <c r="BL46" s="48"/>
      <c r="BM46" s="49"/>
      <c r="BN46" s="48"/>
    </row>
    <row r="47" spans="1:66" ht="15">
      <c r="A47" s="64" t="s">
        <v>220</v>
      </c>
      <c r="B47" s="64" t="s">
        <v>237</v>
      </c>
      <c r="C47" s="65" t="s">
        <v>1061</v>
      </c>
      <c r="D47" s="66">
        <v>3</v>
      </c>
      <c r="E47" s="67" t="s">
        <v>132</v>
      </c>
      <c r="F47" s="68">
        <v>32</v>
      </c>
      <c r="G47" s="65"/>
      <c r="H47" s="69"/>
      <c r="I47" s="70"/>
      <c r="J47" s="70"/>
      <c r="K47" s="34" t="s">
        <v>65</v>
      </c>
      <c r="L47" s="77">
        <v>47</v>
      </c>
      <c r="M47" s="77"/>
      <c r="N47" s="72"/>
      <c r="O47" s="79" t="s">
        <v>241</v>
      </c>
      <c r="P47" s="81">
        <v>43780.78915509259</v>
      </c>
      <c r="Q47" s="79" t="s">
        <v>247</v>
      </c>
      <c r="R47" s="79"/>
      <c r="S47" s="79"/>
      <c r="T47" s="79" t="s">
        <v>281</v>
      </c>
      <c r="U47" s="79"/>
      <c r="V47" s="82" t="s">
        <v>301</v>
      </c>
      <c r="W47" s="81">
        <v>43780.78915509259</v>
      </c>
      <c r="X47" s="85">
        <v>43780</v>
      </c>
      <c r="Y47" s="87" t="s">
        <v>322</v>
      </c>
      <c r="Z47" s="82" t="s">
        <v>388</v>
      </c>
      <c r="AA47" s="79"/>
      <c r="AB47" s="79"/>
      <c r="AC47" s="87" t="s">
        <v>461</v>
      </c>
      <c r="AD47" s="79"/>
      <c r="AE47" s="79" t="b">
        <v>0</v>
      </c>
      <c r="AF47" s="79">
        <v>0</v>
      </c>
      <c r="AG47" s="87" t="s">
        <v>525</v>
      </c>
      <c r="AH47" s="79" t="b">
        <v>0</v>
      </c>
      <c r="AI47" s="79" t="s">
        <v>526</v>
      </c>
      <c r="AJ47" s="79"/>
      <c r="AK47" s="87" t="s">
        <v>525</v>
      </c>
      <c r="AL47" s="79" t="b">
        <v>0</v>
      </c>
      <c r="AM47" s="79">
        <v>7</v>
      </c>
      <c r="AN47" s="87" t="s">
        <v>473</v>
      </c>
      <c r="AO47" s="79" t="s">
        <v>531</v>
      </c>
      <c r="AP47" s="79" t="b">
        <v>0</v>
      </c>
      <c r="AQ47" s="87" t="s">
        <v>473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28</v>
      </c>
      <c r="BM47" s="49">
        <v>100</v>
      </c>
      <c r="BN47" s="48">
        <v>28</v>
      </c>
    </row>
    <row r="48" spans="1:66" ht="15">
      <c r="A48" s="64" t="s">
        <v>221</v>
      </c>
      <c r="B48" s="64" t="s">
        <v>226</v>
      </c>
      <c r="C48" s="65" t="s">
        <v>1061</v>
      </c>
      <c r="D48" s="66">
        <v>3</v>
      </c>
      <c r="E48" s="67" t="s">
        <v>132</v>
      </c>
      <c r="F48" s="68">
        <v>32</v>
      </c>
      <c r="G48" s="65"/>
      <c r="H48" s="69"/>
      <c r="I48" s="70"/>
      <c r="J48" s="70"/>
      <c r="K48" s="34" t="s">
        <v>65</v>
      </c>
      <c r="L48" s="77">
        <v>48</v>
      </c>
      <c r="M48" s="77"/>
      <c r="N48" s="72"/>
      <c r="O48" s="79" t="s">
        <v>240</v>
      </c>
      <c r="P48" s="81">
        <v>43780.80415509259</v>
      </c>
      <c r="Q48" s="79" t="s">
        <v>247</v>
      </c>
      <c r="R48" s="79"/>
      <c r="S48" s="79"/>
      <c r="T48" s="79" t="s">
        <v>281</v>
      </c>
      <c r="U48" s="79"/>
      <c r="V48" s="82" t="s">
        <v>302</v>
      </c>
      <c r="W48" s="81">
        <v>43780.80415509259</v>
      </c>
      <c r="X48" s="85">
        <v>43780</v>
      </c>
      <c r="Y48" s="87" t="s">
        <v>323</v>
      </c>
      <c r="Z48" s="82" t="s">
        <v>389</v>
      </c>
      <c r="AA48" s="79"/>
      <c r="AB48" s="79"/>
      <c r="AC48" s="87" t="s">
        <v>462</v>
      </c>
      <c r="AD48" s="79"/>
      <c r="AE48" s="79" t="b">
        <v>0</v>
      </c>
      <c r="AF48" s="79">
        <v>0</v>
      </c>
      <c r="AG48" s="87" t="s">
        <v>525</v>
      </c>
      <c r="AH48" s="79" t="b">
        <v>0</v>
      </c>
      <c r="AI48" s="79" t="s">
        <v>526</v>
      </c>
      <c r="AJ48" s="79"/>
      <c r="AK48" s="87" t="s">
        <v>525</v>
      </c>
      <c r="AL48" s="79" t="b">
        <v>0</v>
      </c>
      <c r="AM48" s="79">
        <v>7</v>
      </c>
      <c r="AN48" s="87" t="s">
        <v>473</v>
      </c>
      <c r="AO48" s="79" t="s">
        <v>531</v>
      </c>
      <c r="AP48" s="79" t="b">
        <v>0</v>
      </c>
      <c r="AQ48" s="87" t="s">
        <v>473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8"/>
      <c r="BG48" s="49"/>
      <c r="BH48" s="48"/>
      <c r="BI48" s="49"/>
      <c r="BJ48" s="48"/>
      <c r="BK48" s="49"/>
      <c r="BL48" s="48"/>
      <c r="BM48" s="49"/>
      <c r="BN48" s="48"/>
    </row>
    <row r="49" spans="1:66" ht="15">
      <c r="A49" s="64" t="s">
        <v>221</v>
      </c>
      <c r="B49" s="64" t="s">
        <v>235</v>
      </c>
      <c r="C49" s="65" t="s">
        <v>1061</v>
      </c>
      <c r="D49" s="66">
        <v>3</v>
      </c>
      <c r="E49" s="67" t="s">
        <v>132</v>
      </c>
      <c r="F49" s="68">
        <v>32</v>
      </c>
      <c r="G49" s="65"/>
      <c r="H49" s="69"/>
      <c r="I49" s="70"/>
      <c r="J49" s="70"/>
      <c r="K49" s="34" t="s">
        <v>65</v>
      </c>
      <c r="L49" s="77">
        <v>49</v>
      </c>
      <c r="M49" s="77"/>
      <c r="N49" s="72"/>
      <c r="O49" s="79" t="s">
        <v>241</v>
      </c>
      <c r="P49" s="81">
        <v>43780.80415509259</v>
      </c>
      <c r="Q49" s="79" t="s">
        <v>247</v>
      </c>
      <c r="R49" s="79"/>
      <c r="S49" s="79"/>
      <c r="T49" s="79" t="s">
        <v>281</v>
      </c>
      <c r="U49" s="79"/>
      <c r="V49" s="82" t="s">
        <v>302</v>
      </c>
      <c r="W49" s="81">
        <v>43780.80415509259</v>
      </c>
      <c r="X49" s="85">
        <v>43780</v>
      </c>
      <c r="Y49" s="87" t="s">
        <v>323</v>
      </c>
      <c r="Z49" s="82" t="s">
        <v>389</v>
      </c>
      <c r="AA49" s="79"/>
      <c r="AB49" s="79"/>
      <c r="AC49" s="87" t="s">
        <v>462</v>
      </c>
      <c r="AD49" s="79"/>
      <c r="AE49" s="79" t="b">
        <v>0</v>
      </c>
      <c r="AF49" s="79">
        <v>0</v>
      </c>
      <c r="AG49" s="87" t="s">
        <v>525</v>
      </c>
      <c r="AH49" s="79" t="b">
        <v>0</v>
      </c>
      <c r="AI49" s="79" t="s">
        <v>526</v>
      </c>
      <c r="AJ49" s="79"/>
      <c r="AK49" s="87" t="s">
        <v>525</v>
      </c>
      <c r="AL49" s="79" t="b">
        <v>0</v>
      </c>
      <c r="AM49" s="79">
        <v>7</v>
      </c>
      <c r="AN49" s="87" t="s">
        <v>473</v>
      </c>
      <c r="AO49" s="79" t="s">
        <v>531</v>
      </c>
      <c r="AP49" s="79" t="b">
        <v>0</v>
      </c>
      <c r="AQ49" s="87" t="s">
        <v>473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221</v>
      </c>
      <c r="B50" s="64" t="s">
        <v>236</v>
      </c>
      <c r="C50" s="65" t="s">
        <v>1061</v>
      </c>
      <c r="D50" s="66">
        <v>3</v>
      </c>
      <c r="E50" s="67" t="s">
        <v>132</v>
      </c>
      <c r="F50" s="68">
        <v>32</v>
      </c>
      <c r="G50" s="65"/>
      <c r="H50" s="69"/>
      <c r="I50" s="70"/>
      <c r="J50" s="70"/>
      <c r="K50" s="34" t="s">
        <v>65</v>
      </c>
      <c r="L50" s="77">
        <v>50</v>
      </c>
      <c r="M50" s="77"/>
      <c r="N50" s="72"/>
      <c r="O50" s="79" t="s">
        <v>241</v>
      </c>
      <c r="P50" s="81">
        <v>43780.80415509259</v>
      </c>
      <c r="Q50" s="79" t="s">
        <v>247</v>
      </c>
      <c r="R50" s="79"/>
      <c r="S50" s="79"/>
      <c r="T50" s="79" t="s">
        <v>281</v>
      </c>
      <c r="U50" s="79"/>
      <c r="V50" s="82" t="s">
        <v>302</v>
      </c>
      <c r="W50" s="81">
        <v>43780.80415509259</v>
      </c>
      <c r="X50" s="85">
        <v>43780</v>
      </c>
      <c r="Y50" s="87" t="s">
        <v>323</v>
      </c>
      <c r="Z50" s="82" t="s">
        <v>389</v>
      </c>
      <c r="AA50" s="79"/>
      <c r="AB50" s="79"/>
      <c r="AC50" s="87" t="s">
        <v>462</v>
      </c>
      <c r="AD50" s="79"/>
      <c r="AE50" s="79" t="b">
        <v>0</v>
      </c>
      <c r="AF50" s="79">
        <v>0</v>
      </c>
      <c r="AG50" s="87" t="s">
        <v>525</v>
      </c>
      <c r="AH50" s="79" t="b">
        <v>0</v>
      </c>
      <c r="AI50" s="79" t="s">
        <v>526</v>
      </c>
      <c r="AJ50" s="79"/>
      <c r="AK50" s="87" t="s">
        <v>525</v>
      </c>
      <c r="AL50" s="79" t="b">
        <v>0</v>
      </c>
      <c r="AM50" s="79">
        <v>7</v>
      </c>
      <c r="AN50" s="87" t="s">
        <v>473</v>
      </c>
      <c r="AO50" s="79" t="s">
        <v>531</v>
      </c>
      <c r="AP50" s="79" t="b">
        <v>0</v>
      </c>
      <c r="AQ50" s="87" t="s">
        <v>473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221</v>
      </c>
      <c r="B51" s="64" t="s">
        <v>230</v>
      </c>
      <c r="C51" s="65" t="s">
        <v>1061</v>
      </c>
      <c r="D51" s="66">
        <v>3</v>
      </c>
      <c r="E51" s="67" t="s">
        <v>132</v>
      </c>
      <c r="F51" s="68">
        <v>32</v>
      </c>
      <c r="G51" s="65"/>
      <c r="H51" s="69"/>
      <c r="I51" s="70"/>
      <c r="J51" s="70"/>
      <c r="K51" s="34" t="s">
        <v>65</v>
      </c>
      <c r="L51" s="77">
        <v>51</v>
      </c>
      <c r="M51" s="77"/>
      <c r="N51" s="72"/>
      <c r="O51" s="79" t="s">
        <v>241</v>
      </c>
      <c r="P51" s="81">
        <v>43780.80415509259</v>
      </c>
      <c r="Q51" s="79" t="s">
        <v>247</v>
      </c>
      <c r="R51" s="79"/>
      <c r="S51" s="79"/>
      <c r="T51" s="79" t="s">
        <v>281</v>
      </c>
      <c r="U51" s="79"/>
      <c r="V51" s="82" t="s">
        <v>302</v>
      </c>
      <c r="W51" s="81">
        <v>43780.80415509259</v>
      </c>
      <c r="X51" s="85">
        <v>43780</v>
      </c>
      <c r="Y51" s="87" t="s">
        <v>323</v>
      </c>
      <c r="Z51" s="82" t="s">
        <v>389</v>
      </c>
      <c r="AA51" s="79"/>
      <c r="AB51" s="79"/>
      <c r="AC51" s="87" t="s">
        <v>462</v>
      </c>
      <c r="AD51" s="79"/>
      <c r="AE51" s="79" t="b">
        <v>0</v>
      </c>
      <c r="AF51" s="79">
        <v>0</v>
      </c>
      <c r="AG51" s="87" t="s">
        <v>525</v>
      </c>
      <c r="AH51" s="79" t="b">
        <v>0</v>
      </c>
      <c r="AI51" s="79" t="s">
        <v>526</v>
      </c>
      <c r="AJ51" s="79"/>
      <c r="AK51" s="87" t="s">
        <v>525</v>
      </c>
      <c r="AL51" s="79" t="b">
        <v>0</v>
      </c>
      <c r="AM51" s="79">
        <v>7</v>
      </c>
      <c r="AN51" s="87" t="s">
        <v>473</v>
      </c>
      <c r="AO51" s="79" t="s">
        <v>531</v>
      </c>
      <c r="AP51" s="79" t="b">
        <v>0</v>
      </c>
      <c r="AQ51" s="87" t="s">
        <v>473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221</v>
      </c>
      <c r="B52" s="64" t="s">
        <v>225</v>
      </c>
      <c r="C52" s="65" t="s">
        <v>1061</v>
      </c>
      <c r="D52" s="66">
        <v>3</v>
      </c>
      <c r="E52" s="67" t="s">
        <v>132</v>
      </c>
      <c r="F52" s="68">
        <v>32</v>
      </c>
      <c r="G52" s="65"/>
      <c r="H52" s="69"/>
      <c r="I52" s="70"/>
      <c r="J52" s="70"/>
      <c r="K52" s="34" t="s">
        <v>65</v>
      </c>
      <c r="L52" s="77">
        <v>52</v>
      </c>
      <c r="M52" s="77"/>
      <c r="N52" s="72"/>
      <c r="O52" s="79" t="s">
        <v>241</v>
      </c>
      <c r="P52" s="81">
        <v>43780.80415509259</v>
      </c>
      <c r="Q52" s="79" t="s">
        <v>247</v>
      </c>
      <c r="R52" s="79"/>
      <c r="S52" s="79"/>
      <c r="T52" s="79" t="s">
        <v>281</v>
      </c>
      <c r="U52" s="79"/>
      <c r="V52" s="82" t="s">
        <v>302</v>
      </c>
      <c r="W52" s="81">
        <v>43780.80415509259</v>
      </c>
      <c r="X52" s="85">
        <v>43780</v>
      </c>
      <c r="Y52" s="87" t="s">
        <v>323</v>
      </c>
      <c r="Z52" s="82" t="s">
        <v>389</v>
      </c>
      <c r="AA52" s="79"/>
      <c r="AB52" s="79"/>
      <c r="AC52" s="87" t="s">
        <v>462</v>
      </c>
      <c r="AD52" s="79"/>
      <c r="AE52" s="79" t="b">
        <v>0</v>
      </c>
      <c r="AF52" s="79">
        <v>0</v>
      </c>
      <c r="AG52" s="87" t="s">
        <v>525</v>
      </c>
      <c r="AH52" s="79" t="b">
        <v>0</v>
      </c>
      <c r="AI52" s="79" t="s">
        <v>526</v>
      </c>
      <c r="AJ52" s="79"/>
      <c r="AK52" s="87" t="s">
        <v>525</v>
      </c>
      <c r="AL52" s="79" t="b">
        <v>0</v>
      </c>
      <c r="AM52" s="79">
        <v>7</v>
      </c>
      <c r="AN52" s="87" t="s">
        <v>473</v>
      </c>
      <c r="AO52" s="79" t="s">
        <v>531</v>
      </c>
      <c r="AP52" s="79" t="b">
        <v>0</v>
      </c>
      <c r="AQ52" s="87" t="s">
        <v>473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c r="BG52" s="49"/>
      <c r="BH52" s="48"/>
      <c r="BI52" s="49"/>
      <c r="BJ52" s="48"/>
      <c r="BK52" s="49"/>
      <c r="BL52" s="48"/>
      <c r="BM52" s="49"/>
      <c r="BN52" s="48"/>
    </row>
    <row r="53" spans="1:66" ht="15">
      <c r="A53" s="64" t="s">
        <v>221</v>
      </c>
      <c r="B53" s="64" t="s">
        <v>237</v>
      </c>
      <c r="C53" s="65" t="s">
        <v>1061</v>
      </c>
      <c r="D53" s="66">
        <v>3</v>
      </c>
      <c r="E53" s="67" t="s">
        <v>132</v>
      </c>
      <c r="F53" s="68">
        <v>32</v>
      </c>
      <c r="G53" s="65"/>
      <c r="H53" s="69"/>
      <c r="I53" s="70"/>
      <c r="J53" s="70"/>
      <c r="K53" s="34" t="s">
        <v>65</v>
      </c>
      <c r="L53" s="77">
        <v>53</v>
      </c>
      <c r="M53" s="77"/>
      <c r="N53" s="72"/>
      <c r="O53" s="79" t="s">
        <v>241</v>
      </c>
      <c r="P53" s="81">
        <v>43780.80415509259</v>
      </c>
      <c r="Q53" s="79" t="s">
        <v>247</v>
      </c>
      <c r="R53" s="79"/>
      <c r="S53" s="79"/>
      <c r="T53" s="79" t="s">
        <v>281</v>
      </c>
      <c r="U53" s="79"/>
      <c r="V53" s="82" t="s">
        <v>302</v>
      </c>
      <c r="W53" s="81">
        <v>43780.80415509259</v>
      </c>
      <c r="X53" s="85">
        <v>43780</v>
      </c>
      <c r="Y53" s="87" t="s">
        <v>323</v>
      </c>
      <c r="Z53" s="82" t="s">
        <v>389</v>
      </c>
      <c r="AA53" s="79"/>
      <c r="AB53" s="79"/>
      <c r="AC53" s="87" t="s">
        <v>462</v>
      </c>
      <c r="AD53" s="79"/>
      <c r="AE53" s="79" t="b">
        <v>0</v>
      </c>
      <c r="AF53" s="79">
        <v>0</v>
      </c>
      <c r="AG53" s="87" t="s">
        <v>525</v>
      </c>
      <c r="AH53" s="79" t="b">
        <v>0</v>
      </c>
      <c r="AI53" s="79" t="s">
        <v>526</v>
      </c>
      <c r="AJ53" s="79"/>
      <c r="AK53" s="87" t="s">
        <v>525</v>
      </c>
      <c r="AL53" s="79" t="b">
        <v>0</v>
      </c>
      <c r="AM53" s="79">
        <v>7</v>
      </c>
      <c r="AN53" s="87" t="s">
        <v>473</v>
      </c>
      <c r="AO53" s="79" t="s">
        <v>531</v>
      </c>
      <c r="AP53" s="79" t="b">
        <v>0</v>
      </c>
      <c r="AQ53" s="87" t="s">
        <v>473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28</v>
      </c>
      <c r="BM53" s="49">
        <v>100</v>
      </c>
      <c r="BN53" s="48">
        <v>28</v>
      </c>
    </row>
    <row r="54" spans="1:66" ht="15">
      <c r="A54" s="64" t="s">
        <v>222</v>
      </c>
      <c r="B54" s="64" t="s">
        <v>226</v>
      </c>
      <c r="C54" s="65" t="s">
        <v>1061</v>
      </c>
      <c r="D54" s="66">
        <v>3</v>
      </c>
      <c r="E54" s="67" t="s">
        <v>132</v>
      </c>
      <c r="F54" s="68">
        <v>32</v>
      </c>
      <c r="G54" s="65"/>
      <c r="H54" s="69"/>
      <c r="I54" s="70"/>
      <c r="J54" s="70"/>
      <c r="K54" s="34" t="s">
        <v>65</v>
      </c>
      <c r="L54" s="77">
        <v>54</v>
      </c>
      <c r="M54" s="77"/>
      <c r="N54" s="72"/>
      <c r="O54" s="79" t="s">
        <v>240</v>
      </c>
      <c r="P54" s="81">
        <v>43780.847962962966</v>
      </c>
      <c r="Q54" s="79" t="s">
        <v>247</v>
      </c>
      <c r="R54" s="79"/>
      <c r="S54" s="79"/>
      <c r="T54" s="79" t="s">
        <v>281</v>
      </c>
      <c r="U54" s="79"/>
      <c r="V54" s="82" t="s">
        <v>303</v>
      </c>
      <c r="W54" s="81">
        <v>43780.847962962966</v>
      </c>
      <c r="X54" s="85">
        <v>43780</v>
      </c>
      <c r="Y54" s="87" t="s">
        <v>324</v>
      </c>
      <c r="Z54" s="82" t="s">
        <v>390</v>
      </c>
      <c r="AA54" s="79"/>
      <c r="AB54" s="79"/>
      <c r="AC54" s="87" t="s">
        <v>463</v>
      </c>
      <c r="AD54" s="79"/>
      <c r="AE54" s="79" t="b">
        <v>0</v>
      </c>
      <c r="AF54" s="79">
        <v>0</v>
      </c>
      <c r="AG54" s="87" t="s">
        <v>525</v>
      </c>
      <c r="AH54" s="79" t="b">
        <v>0</v>
      </c>
      <c r="AI54" s="79" t="s">
        <v>526</v>
      </c>
      <c r="AJ54" s="79"/>
      <c r="AK54" s="87" t="s">
        <v>525</v>
      </c>
      <c r="AL54" s="79" t="b">
        <v>0</v>
      </c>
      <c r="AM54" s="79">
        <v>7</v>
      </c>
      <c r="AN54" s="87" t="s">
        <v>473</v>
      </c>
      <c r="AO54" s="79" t="s">
        <v>531</v>
      </c>
      <c r="AP54" s="79" t="b">
        <v>0</v>
      </c>
      <c r="AQ54" s="87" t="s">
        <v>473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8"/>
      <c r="BG54" s="49"/>
      <c r="BH54" s="48"/>
      <c r="BI54" s="49"/>
      <c r="BJ54" s="48"/>
      <c r="BK54" s="49"/>
      <c r="BL54" s="48"/>
      <c r="BM54" s="49"/>
      <c r="BN54" s="48"/>
    </row>
    <row r="55" spans="1:66" ht="15">
      <c r="A55" s="64" t="s">
        <v>222</v>
      </c>
      <c r="B55" s="64" t="s">
        <v>235</v>
      </c>
      <c r="C55" s="65" t="s">
        <v>1061</v>
      </c>
      <c r="D55" s="66">
        <v>3</v>
      </c>
      <c r="E55" s="67" t="s">
        <v>132</v>
      </c>
      <c r="F55" s="68">
        <v>32</v>
      </c>
      <c r="G55" s="65"/>
      <c r="H55" s="69"/>
      <c r="I55" s="70"/>
      <c r="J55" s="70"/>
      <c r="K55" s="34" t="s">
        <v>65</v>
      </c>
      <c r="L55" s="77">
        <v>55</v>
      </c>
      <c r="M55" s="77"/>
      <c r="N55" s="72"/>
      <c r="O55" s="79" t="s">
        <v>241</v>
      </c>
      <c r="P55" s="81">
        <v>43780.847962962966</v>
      </c>
      <c r="Q55" s="79" t="s">
        <v>247</v>
      </c>
      <c r="R55" s="79"/>
      <c r="S55" s="79"/>
      <c r="T55" s="79" t="s">
        <v>281</v>
      </c>
      <c r="U55" s="79"/>
      <c r="V55" s="82" t="s">
        <v>303</v>
      </c>
      <c r="W55" s="81">
        <v>43780.847962962966</v>
      </c>
      <c r="X55" s="85">
        <v>43780</v>
      </c>
      <c r="Y55" s="87" t="s">
        <v>324</v>
      </c>
      <c r="Z55" s="82" t="s">
        <v>390</v>
      </c>
      <c r="AA55" s="79"/>
      <c r="AB55" s="79"/>
      <c r="AC55" s="87" t="s">
        <v>463</v>
      </c>
      <c r="AD55" s="79"/>
      <c r="AE55" s="79" t="b">
        <v>0</v>
      </c>
      <c r="AF55" s="79">
        <v>0</v>
      </c>
      <c r="AG55" s="87" t="s">
        <v>525</v>
      </c>
      <c r="AH55" s="79" t="b">
        <v>0</v>
      </c>
      <c r="AI55" s="79" t="s">
        <v>526</v>
      </c>
      <c r="AJ55" s="79"/>
      <c r="AK55" s="87" t="s">
        <v>525</v>
      </c>
      <c r="AL55" s="79" t="b">
        <v>0</v>
      </c>
      <c r="AM55" s="79">
        <v>7</v>
      </c>
      <c r="AN55" s="87" t="s">
        <v>473</v>
      </c>
      <c r="AO55" s="79" t="s">
        <v>531</v>
      </c>
      <c r="AP55" s="79" t="b">
        <v>0</v>
      </c>
      <c r="AQ55" s="87" t="s">
        <v>473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222</v>
      </c>
      <c r="B56" s="64" t="s">
        <v>236</v>
      </c>
      <c r="C56" s="65" t="s">
        <v>1061</v>
      </c>
      <c r="D56" s="66">
        <v>3</v>
      </c>
      <c r="E56" s="67" t="s">
        <v>132</v>
      </c>
      <c r="F56" s="68">
        <v>32</v>
      </c>
      <c r="G56" s="65"/>
      <c r="H56" s="69"/>
      <c r="I56" s="70"/>
      <c r="J56" s="70"/>
      <c r="K56" s="34" t="s">
        <v>65</v>
      </c>
      <c r="L56" s="77">
        <v>56</v>
      </c>
      <c r="M56" s="77"/>
      <c r="N56" s="72"/>
      <c r="O56" s="79" t="s">
        <v>241</v>
      </c>
      <c r="P56" s="81">
        <v>43780.847962962966</v>
      </c>
      <c r="Q56" s="79" t="s">
        <v>247</v>
      </c>
      <c r="R56" s="79"/>
      <c r="S56" s="79"/>
      <c r="T56" s="79" t="s">
        <v>281</v>
      </c>
      <c r="U56" s="79"/>
      <c r="V56" s="82" t="s">
        <v>303</v>
      </c>
      <c r="W56" s="81">
        <v>43780.847962962966</v>
      </c>
      <c r="X56" s="85">
        <v>43780</v>
      </c>
      <c r="Y56" s="87" t="s">
        <v>324</v>
      </c>
      <c r="Z56" s="82" t="s">
        <v>390</v>
      </c>
      <c r="AA56" s="79"/>
      <c r="AB56" s="79"/>
      <c r="AC56" s="87" t="s">
        <v>463</v>
      </c>
      <c r="AD56" s="79"/>
      <c r="AE56" s="79" t="b">
        <v>0</v>
      </c>
      <c r="AF56" s="79">
        <v>0</v>
      </c>
      <c r="AG56" s="87" t="s">
        <v>525</v>
      </c>
      <c r="AH56" s="79" t="b">
        <v>0</v>
      </c>
      <c r="AI56" s="79" t="s">
        <v>526</v>
      </c>
      <c r="AJ56" s="79"/>
      <c r="AK56" s="87" t="s">
        <v>525</v>
      </c>
      <c r="AL56" s="79" t="b">
        <v>0</v>
      </c>
      <c r="AM56" s="79">
        <v>7</v>
      </c>
      <c r="AN56" s="87" t="s">
        <v>473</v>
      </c>
      <c r="AO56" s="79" t="s">
        <v>531</v>
      </c>
      <c r="AP56" s="79" t="b">
        <v>0</v>
      </c>
      <c r="AQ56" s="87" t="s">
        <v>473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222</v>
      </c>
      <c r="B57" s="64" t="s">
        <v>230</v>
      </c>
      <c r="C57" s="65" t="s">
        <v>1061</v>
      </c>
      <c r="D57" s="66">
        <v>3</v>
      </c>
      <c r="E57" s="67" t="s">
        <v>132</v>
      </c>
      <c r="F57" s="68">
        <v>32</v>
      </c>
      <c r="G57" s="65"/>
      <c r="H57" s="69"/>
      <c r="I57" s="70"/>
      <c r="J57" s="70"/>
      <c r="K57" s="34" t="s">
        <v>65</v>
      </c>
      <c r="L57" s="77">
        <v>57</v>
      </c>
      <c r="M57" s="77"/>
      <c r="N57" s="72"/>
      <c r="O57" s="79" t="s">
        <v>241</v>
      </c>
      <c r="P57" s="81">
        <v>43780.847962962966</v>
      </c>
      <c r="Q57" s="79" t="s">
        <v>247</v>
      </c>
      <c r="R57" s="79"/>
      <c r="S57" s="79"/>
      <c r="T57" s="79" t="s">
        <v>281</v>
      </c>
      <c r="U57" s="79"/>
      <c r="V57" s="82" t="s">
        <v>303</v>
      </c>
      <c r="W57" s="81">
        <v>43780.847962962966</v>
      </c>
      <c r="X57" s="85">
        <v>43780</v>
      </c>
      <c r="Y57" s="87" t="s">
        <v>324</v>
      </c>
      <c r="Z57" s="82" t="s">
        <v>390</v>
      </c>
      <c r="AA57" s="79"/>
      <c r="AB57" s="79"/>
      <c r="AC57" s="87" t="s">
        <v>463</v>
      </c>
      <c r="AD57" s="79"/>
      <c r="AE57" s="79" t="b">
        <v>0</v>
      </c>
      <c r="AF57" s="79">
        <v>0</v>
      </c>
      <c r="AG57" s="87" t="s">
        <v>525</v>
      </c>
      <c r="AH57" s="79" t="b">
        <v>0</v>
      </c>
      <c r="AI57" s="79" t="s">
        <v>526</v>
      </c>
      <c r="AJ57" s="79"/>
      <c r="AK57" s="87" t="s">
        <v>525</v>
      </c>
      <c r="AL57" s="79" t="b">
        <v>0</v>
      </c>
      <c r="AM57" s="79">
        <v>7</v>
      </c>
      <c r="AN57" s="87" t="s">
        <v>473</v>
      </c>
      <c r="AO57" s="79" t="s">
        <v>531</v>
      </c>
      <c r="AP57" s="79" t="b">
        <v>0</v>
      </c>
      <c r="AQ57" s="87" t="s">
        <v>473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222</v>
      </c>
      <c r="B58" s="64" t="s">
        <v>225</v>
      </c>
      <c r="C58" s="65" t="s">
        <v>1061</v>
      </c>
      <c r="D58" s="66">
        <v>3</v>
      </c>
      <c r="E58" s="67" t="s">
        <v>132</v>
      </c>
      <c r="F58" s="68">
        <v>32</v>
      </c>
      <c r="G58" s="65"/>
      <c r="H58" s="69"/>
      <c r="I58" s="70"/>
      <c r="J58" s="70"/>
      <c r="K58" s="34" t="s">
        <v>65</v>
      </c>
      <c r="L58" s="77">
        <v>58</v>
      </c>
      <c r="M58" s="77"/>
      <c r="N58" s="72"/>
      <c r="O58" s="79" t="s">
        <v>241</v>
      </c>
      <c r="P58" s="81">
        <v>43780.847962962966</v>
      </c>
      <c r="Q58" s="79" t="s">
        <v>247</v>
      </c>
      <c r="R58" s="79"/>
      <c r="S58" s="79"/>
      <c r="T58" s="79" t="s">
        <v>281</v>
      </c>
      <c r="U58" s="79"/>
      <c r="V58" s="82" t="s">
        <v>303</v>
      </c>
      <c r="W58" s="81">
        <v>43780.847962962966</v>
      </c>
      <c r="X58" s="85">
        <v>43780</v>
      </c>
      <c r="Y58" s="87" t="s">
        <v>324</v>
      </c>
      <c r="Z58" s="82" t="s">
        <v>390</v>
      </c>
      <c r="AA58" s="79"/>
      <c r="AB58" s="79"/>
      <c r="AC58" s="87" t="s">
        <v>463</v>
      </c>
      <c r="AD58" s="79"/>
      <c r="AE58" s="79" t="b">
        <v>0</v>
      </c>
      <c r="AF58" s="79">
        <v>0</v>
      </c>
      <c r="AG58" s="87" t="s">
        <v>525</v>
      </c>
      <c r="AH58" s="79" t="b">
        <v>0</v>
      </c>
      <c r="AI58" s="79" t="s">
        <v>526</v>
      </c>
      <c r="AJ58" s="79"/>
      <c r="AK58" s="87" t="s">
        <v>525</v>
      </c>
      <c r="AL58" s="79" t="b">
        <v>0</v>
      </c>
      <c r="AM58" s="79">
        <v>7</v>
      </c>
      <c r="AN58" s="87" t="s">
        <v>473</v>
      </c>
      <c r="AO58" s="79" t="s">
        <v>531</v>
      </c>
      <c r="AP58" s="79" t="b">
        <v>0</v>
      </c>
      <c r="AQ58" s="87" t="s">
        <v>473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237</v>
      </c>
      <c r="C59" s="65" t="s">
        <v>1061</v>
      </c>
      <c r="D59" s="66">
        <v>3</v>
      </c>
      <c r="E59" s="67" t="s">
        <v>132</v>
      </c>
      <c r="F59" s="68">
        <v>32</v>
      </c>
      <c r="G59" s="65"/>
      <c r="H59" s="69"/>
      <c r="I59" s="70"/>
      <c r="J59" s="70"/>
      <c r="K59" s="34" t="s">
        <v>65</v>
      </c>
      <c r="L59" s="77">
        <v>59</v>
      </c>
      <c r="M59" s="77"/>
      <c r="N59" s="72"/>
      <c r="O59" s="79" t="s">
        <v>241</v>
      </c>
      <c r="P59" s="81">
        <v>43780.847962962966</v>
      </c>
      <c r="Q59" s="79" t="s">
        <v>247</v>
      </c>
      <c r="R59" s="79"/>
      <c r="S59" s="79"/>
      <c r="T59" s="79" t="s">
        <v>281</v>
      </c>
      <c r="U59" s="79"/>
      <c r="V59" s="82" t="s">
        <v>303</v>
      </c>
      <c r="W59" s="81">
        <v>43780.847962962966</v>
      </c>
      <c r="X59" s="85">
        <v>43780</v>
      </c>
      <c r="Y59" s="87" t="s">
        <v>324</v>
      </c>
      <c r="Z59" s="82" t="s">
        <v>390</v>
      </c>
      <c r="AA59" s="79"/>
      <c r="AB59" s="79"/>
      <c r="AC59" s="87" t="s">
        <v>463</v>
      </c>
      <c r="AD59" s="79"/>
      <c r="AE59" s="79" t="b">
        <v>0</v>
      </c>
      <c r="AF59" s="79">
        <v>0</v>
      </c>
      <c r="AG59" s="87" t="s">
        <v>525</v>
      </c>
      <c r="AH59" s="79" t="b">
        <v>0</v>
      </c>
      <c r="AI59" s="79" t="s">
        <v>526</v>
      </c>
      <c r="AJ59" s="79"/>
      <c r="AK59" s="87" t="s">
        <v>525</v>
      </c>
      <c r="AL59" s="79" t="b">
        <v>0</v>
      </c>
      <c r="AM59" s="79">
        <v>7</v>
      </c>
      <c r="AN59" s="87" t="s">
        <v>473</v>
      </c>
      <c r="AO59" s="79" t="s">
        <v>531</v>
      </c>
      <c r="AP59" s="79" t="b">
        <v>0</v>
      </c>
      <c r="AQ59" s="87" t="s">
        <v>473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28</v>
      </c>
      <c r="BM59" s="49">
        <v>100</v>
      </c>
      <c r="BN59" s="48">
        <v>28</v>
      </c>
    </row>
    <row r="60" spans="1:66" ht="15">
      <c r="A60" s="64" t="s">
        <v>223</v>
      </c>
      <c r="B60" s="64" t="s">
        <v>226</v>
      </c>
      <c r="C60" s="65" t="s">
        <v>1063</v>
      </c>
      <c r="D60" s="66">
        <v>5</v>
      </c>
      <c r="E60" s="67" t="s">
        <v>136</v>
      </c>
      <c r="F60" s="68">
        <v>29.73913043478261</v>
      </c>
      <c r="G60" s="65"/>
      <c r="H60" s="69"/>
      <c r="I60" s="70"/>
      <c r="J60" s="70"/>
      <c r="K60" s="34" t="s">
        <v>65</v>
      </c>
      <c r="L60" s="77">
        <v>60</v>
      </c>
      <c r="M60" s="77"/>
      <c r="N60" s="72"/>
      <c r="O60" s="79" t="s">
        <v>240</v>
      </c>
      <c r="P60" s="81">
        <v>43780.37980324074</v>
      </c>
      <c r="Q60" s="79" t="s">
        <v>249</v>
      </c>
      <c r="R60" s="79"/>
      <c r="S60" s="79"/>
      <c r="T60" s="79" t="s">
        <v>280</v>
      </c>
      <c r="U60" s="79"/>
      <c r="V60" s="82" t="s">
        <v>304</v>
      </c>
      <c r="W60" s="81">
        <v>43780.37980324074</v>
      </c>
      <c r="X60" s="85">
        <v>43780</v>
      </c>
      <c r="Y60" s="87" t="s">
        <v>325</v>
      </c>
      <c r="Z60" s="82" t="s">
        <v>391</v>
      </c>
      <c r="AA60" s="79"/>
      <c r="AB60" s="79"/>
      <c r="AC60" s="87" t="s">
        <v>464</v>
      </c>
      <c r="AD60" s="79"/>
      <c r="AE60" s="79" t="b">
        <v>0</v>
      </c>
      <c r="AF60" s="79">
        <v>0</v>
      </c>
      <c r="AG60" s="87" t="s">
        <v>525</v>
      </c>
      <c r="AH60" s="79" t="b">
        <v>0</v>
      </c>
      <c r="AI60" s="79" t="s">
        <v>527</v>
      </c>
      <c r="AJ60" s="79"/>
      <c r="AK60" s="87" t="s">
        <v>525</v>
      </c>
      <c r="AL60" s="79" t="b">
        <v>0</v>
      </c>
      <c r="AM60" s="79">
        <v>5</v>
      </c>
      <c r="AN60" s="87" t="s">
        <v>511</v>
      </c>
      <c r="AO60" s="79" t="s">
        <v>530</v>
      </c>
      <c r="AP60" s="79" t="b">
        <v>0</v>
      </c>
      <c r="AQ60" s="87" t="s">
        <v>511</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3</v>
      </c>
      <c r="BF60" s="48"/>
      <c r="BG60" s="49"/>
      <c r="BH60" s="48"/>
      <c r="BI60" s="49"/>
      <c r="BJ60" s="48"/>
      <c r="BK60" s="49"/>
      <c r="BL60" s="48"/>
      <c r="BM60" s="49"/>
      <c r="BN60" s="48"/>
    </row>
    <row r="61" spans="1:66" ht="15">
      <c r="A61" s="64" t="s">
        <v>223</v>
      </c>
      <c r="B61" s="64" t="s">
        <v>225</v>
      </c>
      <c r="C61" s="65" t="s">
        <v>1063</v>
      </c>
      <c r="D61" s="66">
        <v>5</v>
      </c>
      <c r="E61" s="67" t="s">
        <v>136</v>
      </c>
      <c r="F61" s="68">
        <v>29.73913043478261</v>
      </c>
      <c r="G61" s="65"/>
      <c r="H61" s="69"/>
      <c r="I61" s="70"/>
      <c r="J61" s="70"/>
      <c r="K61" s="34" t="s">
        <v>65</v>
      </c>
      <c r="L61" s="77">
        <v>61</v>
      </c>
      <c r="M61" s="77"/>
      <c r="N61" s="72"/>
      <c r="O61" s="79" t="s">
        <v>241</v>
      </c>
      <c r="P61" s="81">
        <v>43780.37980324074</v>
      </c>
      <c r="Q61" s="79" t="s">
        <v>249</v>
      </c>
      <c r="R61" s="79"/>
      <c r="S61" s="79"/>
      <c r="T61" s="79" t="s">
        <v>280</v>
      </c>
      <c r="U61" s="79"/>
      <c r="V61" s="82" t="s">
        <v>304</v>
      </c>
      <c r="W61" s="81">
        <v>43780.37980324074</v>
      </c>
      <c r="X61" s="85">
        <v>43780</v>
      </c>
      <c r="Y61" s="87" t="s">
        <v>325</v>
      </c>
      <c r="Z61" s="82" t="s">
        <v>391</v>
      </c>
      <c r="AA61" s="79"/>
      <c r="AB61" s="79"/>
      <c r="AC61" s="87" t="s">
        <v>464</v>
      </c>
      <c r="AD61" s="79"/>
      <c r="AE61" s="79" t="b">
        <v>0</v>
      </c>
      <c r="AF61" s="79">
        <v>0</v>
      </c>
      <c r="AG61" s="87" t="s">
        <v>525</v>
      </c>
      <c r="AH61" s="79" t="b">
        <v>0</v>
      </c>
      <c r="AI61" s="79" t="s">
        <v>527</v>
      </c>
      <c r="AJ61" s="79"/>
      <c r="AK61" s="87" t="s">
        <v>525</v>
      </c>
      <c r="AL61" s="79" t="b">
        <v>0</v>
      </c>
      <c r="AM61" s="79">
        <v>5</v>
      </c>
      <c r="AN61" s="87" t="s">
        <v>511</v>
      </c>
      <c r="AO61" s="79" t="s">
        <v>530</v>
      </c>
      <c r="AP61" s="79" t="b">
        <v>0</v>
      </c>
      <c r="AQ61" s="87" t="s">
        <v>511</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223</v>
      </c>
      <c r="B62" s="64" t="s">
        <v>229</v>
      </c>
      <c r="C62" s="65" t="s">
        <v>1062</v>
      </c>
      <c r="D62" s="66">
        <v>4</v>
      </c>
      <c r="E62" s="67" t="s">
        <v>136</v>
      </c>
      <c r="F62" s="68">
        <v>30.869565217391305</v>
      </c>
      <c r="G62" s="65"/>
      <c r="H62" s="69"/>
      <c r="I62" s="70"/>
      <c r="J62" s="70"/>
      <c r="K62" s="34" t="s">
        <v>65</v>
      </c>
      <c r="L62" s="77">
        <v>62</v>
      </c>
      <c r="M62" s="77"/>
      <c r="N62" s="72"/>
      <c r="O62" s="79" t="s">
        <v>241</v>
      </c>
      <c r="P62" s="81">
        <v>43780.37980324074</v>
      </c>
      <c r="Q62" s="79" t="s">
        <v>249</v>
      </c>
      <c r="R62" s="79"/>
      <c r="S62" s="79"/>
      <c r="T62" s="79" t="s">
        <v>280</v>
      </c>
      <c r="U62" s="79"/>
      <c r="V62" s="82" t="s">
        <v>304</v>
      </c>
      <c r="W62" s="81">
        <v>43780.37980324074</v>
      </c>
      <c r="X62" s="85">
        <v>43780</v>
      </c>
      <c r="Y62" s="87" t="s">
        <v>325</v>
      </c>
      <c r="Z62" s="82" t="s">
        <v>391</v>
      </c>
      <c r="AA62" s="79"/>
      <c r="AB62" s="79"/>
      <c r="AC62" s="87" t="s">
        <v>464</v>
      </c>
      <c r="AD62" s="79"/>
      <c r="AE62" s="79" t="b">
        <v>0</v>
      </c>
      <c r="AF62" s="79">
        <v>0</v>
      </c>
      <c r="AG62" s="87" t="s">
        <v>525</v>
      </c>
      <c r="AH62" s="79" t="b">
        <v>0</v>
      </c>
      <c r="AI62" s="79" t="s">
        <v>527</v>
      </c>
      <c r="AJ62" s="79"/>
      <c r="AK62" s="87" t="s">
        <v>525</v>
      </c>
      <c r="AL62" s="79" t="b">
        <v>0</v>
      </c>
      <c r="AM62" s="79">
        <v>5</v>
      </c>
      <c r="AN62" s="87" t="s">
        <v>511</v>
      </c>
      <c r="AO62" s="79" t="s">
        <v>530</v>
      </c>
      <c r="AP62" s="79" t="b">
        <v>0</v>
      </c>
      <c r="AQ62" s="87" t="s">
        <v>511</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3</v>
      </c>
      <c r="BF62" s="48">
        <v>1</v>
      </c>
      <c r="BG62" s="49">
        <v>4.761904761904762</v>
      </c>
      <c r="BH62" s="48">
        <v>0</v>
      </c>
      <c r="BI62" s="49">
        <v>0</v>
      </c>
      <c r="BJ62" s="48">
        <v>0</v>
      </c>
      <c r="BK62" s="49">
        <v>0</v>
      </c>
      <c r="BL62" s="48">
        <v>20</v>
      </c>
      <c r="BM62" s="49">
        <v>95.23809523809524</v>
      </c>
      <c r="BN62" s="48">
        <v>21</v>
      </c>
    </row>
    <row r="63" spans="1:66" ht="15">
      <c r="A63" s="64" t="s">
        <v>223</v>
      </c>
      <c r="B63" s="64" t="s">
        <v>226</v>
      </c>
      <c r="C63" s="65" t="s">
        <v>1063</v>
      </c>
      <c r="D63" s="66">
        <v>5</v>
      </c>
      <c r="E63" s="67" t="s">
        <v>136</v>
      </c>
      <c r="F63" s="68">
        <v>29.73913043478261</v>
      </c>
      <c r="G63" s="65"/>
      <c r="H63" s="69"/>
      <c r="I63" s="70"/>
      <c r="J63" s="70"/>
      <c r="K63" s="34" t="s">
        <v>65</v>
      </c>
      <c r="L63" s="77">
        <v>63</v>
      </c>
      <c r="M63" s="77"/>
      <c r="N63" s="72"/>
      <c r="O63" s="79" t="s">
        <v>240</v>
      </c>
      <c r="P63" s="81">
        <v>43781.70800925926</v>
      </c>
      <c r="Q63" s="79" t="s">
        <v>250</v>
      </c>
      <c r="R63" s="79"/>
      <c r="S63" s="79"/>
      <c r="T63" s="79" t="s">
        <v>278</v>
      </c>
      <c r="U63" s="79"/>
      <c r="V63" s="82" t="s">
        <v>304</v>
      </c>
      <c r="W63" s="81">
        <v>43781.70800925926</v>
      </c>
      <c r="X63" s="85">
        <v>43781</v>
      </c>
      <c r="Y63" s="87" t="s">
        <v>326</v>
      </c>
      <c r="Z63" s="82" t="s">
        <v>392</v>
      </c>
      <c r="AA63" s="79"/>
      <c r="AB63" s="79"/>
      <c r="AC63" s="87" t="s">
        <v>465</v>
      </c>
      <c r="AD63" s="79"/>
      <c r="AE63" s="79" t="b">
        <v>0</v>
      </c>
      <c r="AF63" s="79">
        <v>0</v>
      </c>
      <c r="AG63" s="87" t="s">
        <v>525</v>
      </c>
      <c r="AH63" s="79" t="b">
        <v>0</v>
      </c>
      <c r="AI63" s="79" t="s">
        <v>527</v>
      </c>
      <c r="AJ63" s="79"/>
      <c r="AK63" s="87" t="s">
        <v>525</v>
      </c>
      <c r="AL63" s="79" t="b">
        <v>0</v>
      </c>
      <c r="AM63" s="79">
        <v>6</v>
      </c>
      <c r="AN63" s="87" t="s">
        <v>515</v>
      </c>
      <c r="AO63" s="79" t="s">
        <v>530</v>
      </c>
      <c r="AP63" s="79" t="b">
        <v>0</v>
      </c>
      <c r="AQ63" s="87" t="s">
        <v>515</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3</v>
      </c>
      <c r="BF63" s="48"/>
      <c r="BG63" s="49"/>
      <c r="BH63" s="48"/>
      <c r="BI63" s="49"/>
      <c r="BJ63" s="48"/>
      <c r="BK63" s="49"/>
      <c r="BL63" s="48"/>
      <c r="BM63" s="49"/>
      <c r="BN63" s="48"/>
    </row>
    <row r="64" spans="1:66" ht="15">
      <c r="A64" s="64" t="s">
        <v>223</v>
      </c>
      <c r="B64" s="64" t="s">
        <v>225</v>
      </c>
      <c r="C64" s="65" t="s">
        <v>1063</v>
      </c>
      <c r="D64" s="66">
        <v>5</v>
      </c>
      <c r="E64" s="67" t="s">
        <v>136</v>
      </c>
      <c r="F64" s="68">
        <v>29.73913043478261</v>
      </c>
      <c r="G64" s="65"/>
      <c r="H64" s="69"/>
      <c r="I64" s="70"/>
      <c r="J64" s="70"/>
      <c r="K64" s="34" t="s">
        <v>65</v>
      </c>
      <c r="L64" s="77">
        <v>64</v>
      </c>
      <c r="M64" s="77"/>
      <c r="N64" s="72"/>
      <c r="O64" s="79" t="s">
        <v>241</v>
      </c>
      <c r="P64" s="81">
        <v>43781.70800925926</v>
      </c>
      <c r="Q64" s="79" t="s">
        <v>250</v>
      </c>
      <c r="R64" s="79"/>
      <c r="S64" s="79"/>
      <c r="T64" s="79" t="s">
        <v>278</v>
      </c>
      <c r="U64" s="79"/>
      <c r="V64" s="82" t="s">
        <v>304</v>
      </c>
      <c r="W64" s="81">
        <v>43781.70800925926</v>
      </c>
      <c r="X64" s="85">
        <v>43781</v>
      </c>
      <c r="Y64" s="87" t="s">
        <v>326</v>
      </c>
      <c r="Z64" s="82" t="s">
        <v>392</v>
      </c>
      <c r="AA64" s="79"/>
      <c r="AB64" s="79"/>
      <c r="AC64" s="87" t="s">
        <v>465</v>
      </c>
      <c r="AD64" s="79"/>
      <c r="AE64" s="79" t="b">
        <v>0</v>
      </c>
      <c r="AF64" s="79">
        <v>0</v>
      </c>
      <c r="AG64" s="87" t="s">
        <v>525</v>
      </c>
      <c r="AH64" s="79" t="b">
        <v>0</v>
      </c>
      <c r="AI64" s="79" t="s">
        <v>527</v>
      </c>
      <c r="AJ64" s="79"/>
      <c r="AK64" s="87" t="s">
        <v>525</v>
      </c>
      <c r="AL64" s="79" t="b">
        <v>0</v>
      </c>
      <c r="AM64" s="79">
        <v>6</v>
      </c>
      <c r="AN64" s="87" t="s">
        <v>515</v>
      </c>
      <c r="AO64" s="79" t="s">
        <v>530</v>
      </c>
      <c r="AP64" s="79" t="b">
        <v>0</v>
      </c>
      <c r="AQ64" s="87" t="s">
        <v>515</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229</v>
      </c>
      <c r="C65" s="65" t="s">
        <v>1062</v>
      </c>
      <c r="D65" s="66">
        <v>4</v>
      </c>
      <c r="E65" s="67" t="s">
        <v>136</v>
      </c>
      <c r="F65" s="68">
        <v>30.869565217391305</v>
      </c>
      <c r="G65" s="65"/>
      <c r="H65" s="69"/>
      <c r="I65" s="70"/>
      <c r="J65" s="70"/>
      <c r="K65" s="34" t="s">
        <v>65</v>
      </c>
      <c r="L65" s="77">
        <v>65</v>
      </c>
      <c r="M65" s="77"/>
      <c r="N65" s="72"/>
      <c r="O65" s="79" t="s">
        <v>241</v>
      </c>
      <c r="P65" s="81">
        <v>43781.70800925926</v>
      </c>
      <c r="Q65" s="79" t="s">
        <v>250</v>
      </c>
      <c r="R65" s="79"/>
      <c r="S65" s="79"/>
      <c r="T65" s="79" t="s">
        <v>278</v>
      </c>
      <c r="U65" s="79"/>
      <c r="V65" s="82" t="s">
        <v>304</v>
      </c>
      <c r="W65" s="81">
        <v>43781.70800925926</v>
      </c>
      <c r="X65" s="85">
        <v>43781</v>
      </c>
      <c r="Y65" s="87" t="s">
        <v>326</v>
      </c>
      <c r="Z65" s="82" t="s">
        <v>392</v>
      </c>
      <c r="AA65" s="79"/>
      <c r="AB65" s="79"/>
      <c r="AC65" s="87" t="s">
        <v>465</v>
      </c>
      <c r="AD65" s="79"/>
      <c r="AE65" s="79" t="b">
        <v>0</v>
      </c>
      <c r="AF65" s="79">
        <v>0</v>
      </c>
      <c r="AG65" s="87" t="s">
        <v>525</v>
      </c>
      <c r="AH65" s="79" t="b">
        <v>0</v>
      </c>
      <c r="AI65" s="79" t="s">
        <v>527</v>
      </c>
      <c r="AJ65" s="79"/>
      <c r="AK65" s="87" t="s">
        <v>525</v>
      </c>
      <c r="AL65" s="79" t="b">
        <v>0</v>
      </c>
      <c r="AM65" s="79">
        <v>6</v>
      </c>
      <c r="AN65" s="87" t="s">
        <v>515</v>
      </c>
      <c r="AO65" s="79" t="s">
        <v>530</v>
      </c>
      <c r="AP65" s="79" t="b">
        <v>0</v>
      </c>
      <c r="AQ65" s="87" t="s">
        <v>515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3</v>
      </c>
      <c r="BF65" s="48">
        <v>1</v>
      </c>
      <c r="BG65" s="49">
        <v>4.545454545454546</v>
      </c>
      <c r="BH65" s="48">
        <v>0</v>
      </c>
      <c r="BI65" s="49">
        <v>0</v>
      </c>
      <c r="BJ65" s="48">
        <v>0</v>
      </c>
      <c r="BK65" s="49">
        <v>0</v>
      </c>
      <c r="BL65" s="48">
        <v>21</v>
      </c>
      <c r="BM65" s="49">
        <v>95.45454545454545</v>
      </c>
      <c r="BN65" s="48">
        <v>22</v>
      </c>
    </row>
    <row r="66" spans="1:66" ht="15">
      <c r="A66" s="64" t="s">
        <v>223</v>
      </c>
      <c r="B66" s="64" t="s">
        <v>226</v>
      </c>
      <c r="C66" s="65" t="s">
        <v>1063</v>
      </c>
      <c r="D66" s="66">
        <v>5</v>
      </c>
      <c r="E66" s="67" t="s">
        <v>136</v>
      </c>
      <c r="F66" s="68">
        <v>29.73913043478261</v>
      </c>
      <c r="G66" s="65"/>
      <c r="H66" s="69"/>
      <c r="I66" s="70"/>
      <c r="J66" s="70"/>
      <c r="K66" s="34" t="s">
        <v>65</v>
      </c>
      <c r="L66" s="77">
        <v>66</v>
      </c>
      <c r="M66" s="77"/>
      <c r="N66" s="72"/>
      <c r="O66" s="79" t="s">
        <v>240</v>
      </c>
      <c r="P66" s="81">
        <v>43781.70832175926</v>
      </c>
      <c r="Q66" s="79" t="s">
        <v>251</v>
      </c>
      <c r="R66" s="79"/>
      <c r="S66" s="79"/>
      <c r="T66" s="79" t="s">
        <v>282</v>
      </c>
      <c r="U66" s="79"/>
      <c r="V66" s="82" t="s">
        <v>304</v>
      </c>
      <c r="W66" s="81">
        <v>43781.70832175926</v>
      </c>
      <c r="X66" s="85">
        <v>43781</v>
      </c>
      <c r="Y66" s="87" t="s">
        <v>327</v>
      </c>
      <c r="Z66" s="82" t="s">
        <v>393</v>
      </c>
      <c r="AA66" s="79"/>
      <c r="AB66" s="79"/>
      <c r="AC66" s="87" t="s">
        <v>466</v>
      </c>
      <c r="AD66" s="79"/>
      <c r="AE66" s="79" t="b">
        <v>0</v>
      </c>
      <c r="AF66" s="79">
        <v>0</v>
      </c>
      <c r="AG66" s="87" t="s">
        <v>525</v>
      </c>
      <c r="AH66" s="79" t="b">
        <v>0</v>
      </c>
      <c r="AI66" s="79" t="s">
        <v>527</v>
      </c>
      <c r="AJ66" s="79"/>
      <c r="AK66" s="87" t="s">
        <v>525</v>
      </c>
      <c r="AL66" s="79" t="b">
        <v>0</v>
      </c>
      <c r="AM66" s="79">
        <v>3</v>
      </c>
      <c r="AN66" s="87" t="s">
        <v>478</v>
      </c>
      <c r="AO66" s="79" t="s">
        <v>530</v>
      </c>
      <c r="AP66" s="79" t="b">
        <v>0</v>
      </c>
      <c r="AQ66" s="87" t="s">
        <v>478</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8"/>
      <c r="BG66" s="49"/>
      <c r="BH66" s="48"/>
      <c r="BI66" s="49"/>
      <c r="BJ66" s="48"/>
      <c r="BK66" s="49"/>
      <c r="BL66" s="48"/>
      <c r="BM66" s="49"/>
      <c r="BN66" s="48"/>
    </row>
    <row r="67" spans="1:66" ht="15">
      <c r="A67" s="64" t="s">
        <v>223</v>
      </c>
      <c r="B67" s="64" t="s">
        <v>238</v>
      </c>
      <c r="C67" s="65" t="s">
        <v>1061</v>
      </c>
      <c r="D67" s="66">
        <v>3</v>
      </c>
      <c r="E67" s="67" t="s">
        <v>132</v>
      </c>
      <c r="F67" s="68">
        <v>32</v>
      </c>
      <c r="G67" s="65"/>
      <c r="H67" s="69"/>
      <c r="I67" s="70"/>
      <c r="J67" s="70"/>
      <c r="K67" s="34" t="s">
        <v>65</v>
      </c>
      <c r="L67" s="77">
        <v>67</v>
      </c>
      <c r="M67" s="77"/>
      <c r="N67" s="72"/>
      <c r="O67" s="79" t="s">
        <v>241</v>
      </c>
      <c r="P67" s="81">
        <v>43781.70832175926</v>
      </c>
      <c r="Q67" s="79" t="s">
        <v>251</v>
      </c>
      <c r="R67" s="79"/>
      <c r="S67" s="79"/>
      <c r="T67" s="79" t="s">
        <v>282</v>
      </c>
      <c r="U67" s="79"/>
      <c r="V67" s="82" t="s">
        <v>304</v>
      </c>
      <c r="W67" s="81">
        <v>43781.70832175926</v>
      </c>
      <c r="X67" s="85">
        <v>43781</v>
      </c>
      <c r="Y67" s="87" t="s">
        <v>327</v>
      </c>
      <c r="Z67" s="82" t="s">
        <v>393</v>
      </c>
      <c r="AA67" s="79"/>
      <c r="AB67" s="79"/>
      <c r="AC67" s="87" t="s">
        <v>466</v>
      </c>
      <c r="AD67" s="79"/>
      <c r="AE67" s="79" t="b">
        <v>0</v>
      </c>
      <c r="AF67" s="79">
        <v>0</v>
      </c>
      <c r="AG67" s="87" t="s">
        <v>525</v>
      </c>
      <c r="AH67" s="79" t="b">
        <v>0</v>
      </c>
      <c r="AI67" s="79" t="s">
        <v>527</v>
      </c>
      <c r="AJ67" s="79"/>
      <c r="AK67" s="87" t="s">
        <v>525</v>
      </c>
      <c r="AL67" s="79" t="b">
        <v>0</v>
      </c>
      <c r="AM67" s="79">
        <v>3</v>
      </c>
      <c r="AN67" s="87" t="s">
        <v>478</v>
      </c>
      <c r="AO67" s="79" t="s">
        <v>530</v>
      </c>
      <c r="AP67" s="79" t="b">
        <v>0</v>
      </c>
      <c r="AQ67" s="87"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18</v>
      </c>
      <c r="BM67" s="49">
        <v>100</v>
      </c>
      <c r="BN67" s="48">
        <v>18</v>
      </c>
    </row>
    <row r="68" spans="1:66" ht="15">
      <c r="A68" s="64" t="s">
        <v>223</v>
      </c>
      <c r="B68" s="64" t="s">
        <v>232</v>
      </c>
      <c r="C68" s="65" t="s">
        <v>1061</v>
      </c>
      <c r="D68" s="66">
        <v>3</v>
      </c>
      <c r="E68" s="67" t="s">
        <v>132</v>
      </c>
      <c r="F68" s="68">
        <v>32</v>
      </c>
      <c r="G68" s="65"/>
      <c r="H68" s="69"/>
      <c r="I68" s="70"/>
      <c r="J68" s="70"/>
      <c r="K68" s="34" t="s">
        <v>65</v>
      </c>
      <c r="L68" s="77">
        <v>68</v>
      </c>
      <c r="M68" s="77"/>
      <c r="N68" s="72"/>
      <c r="O68" s="79" t="s">
        <v>241</v>
      </c>
      <c r="P68" s="81">
        <v>43781.70832175926</v>
      </c>
      <c r="Q68" s="79" t="s">
        <v>251</v>
      </c>
      <c r="R68" s="79"/>
      <c r="S68" s="79"/>
      <c r="T68" s="79" t="s">
        <v>282</v>
      </c>
      <c r="U68" s="79"/>
      <c r="V68" s="82" t="s">
        <v>304</v>
      </c>
      <c r="W68" s="81">
        <v>43781.70832175926</v>
      </c>
      <c r="X68" s="85">
        <v>43781</v>
      </c>
      <c r="Y68" s="87" t="s">
        <v>327</v>
      </c>
      <c r="Z68" s="82" t="s">
        <v>393</v>
      </c>
      <c r="AA68" s="79"/>
      <c r="AB68" s="79"/>
      <c r="AC68" s="87" t="s">
        <v>466</v>
      </c>
      <c r="AD68" s="79"/>
      <c r="AE68" s="79" t="b">
        <v>0</v>
      </c>
      <c r="AF68" s="79">
        <v>0</v>
      </c>
      <c r="AG68" s="87" t="s">
        <v>525</v>
      </c>
      <c r="AH68" s="79" t="b">
        <v>0</v>
      </c>
      <c r="AI68" s="79" t="s">
        <v>527</v>
      </c>
      <c r="AJ68" s="79"/>
      <c r="AK68" s="87" t="s">
        <v>525</v>
      </c>
      <c r="AL68" s="79" t="b">
        <v>0</v>
      </c>
      <c r="AM68" s="79">
        <v>3</v>
      </c>
      <c r="AN68" s="87" t="s">
        <v>478</v>
      </c>
      <c r="AO68" s="79" t="s">
        <v>530</v>
      </c>
      <c r="AP68" s="79" t="b">
        <v>0</v>
      </c>
      <c r="AQ68" s="87"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223</v>
      </c>
      <c r="B69" s="64" t="s">
        <v>225</v>
      </c>
      <c r="C69" s="65" t="s">
        <v>1063</v>
      </c>
      <c r="D69" s="66">
        <v>5</v>
      </c>
      <c r="E69" s="67" t="s">
        <v>136</v>
      </c>
      <c r="F69" s="68">
        <v>29.73913043478261</v>
      </c>
      <c r="G69" s="65"/>
      <c r="H69" s="69"/>
      <c r="I69" s="70"/>
      <c r="J69" s="70"/>
      <c r="K69" s="34" t="s">
        <v>65</v>
      </c>
      <c r="L69" s="77">
        <v>69</v>
      </c>
      <c r="M69" s="77"/>
      <c r="N69" s="72"/>
      <c r="O69" s="79" t="s">
        <v>241</v>
      </c>
      <c r="P69" s="81">
        <v>43781.70832175926</v>
      </c>
      <c r="Q69" s="79" t="s">
        <v>251</v>
      </c>
      <c r="R69" s="79"/>
      <c r="S69" s="79"/>
      <c r="T69" s="79" t="s">
        <v>282</v>
      </c>
      <c r="U69" s="79"/>
      <c r="V69" s="82" t="s">
        <v>304</v>
      </c>
      <c r="W69" s="81">
        <v>43781.70832175926</v>
      </c>
      <c r="X69" s="85">
        <v>43781</v>
      </c>
      <c r="Y69" s="87" t="s">
        <v>327</v>
      </c>
      <c r="Z69" s="82" t="s">
        <v>393</v>
      </c>
      <c r="AA69" s="79"/>
      <c r="AB69" s="79"/>
      <c r="AC69" s="87" t="s">
        <v>466</v>
      </c>
      <c r="AD69" s="79"/>
      <c r="AE69" s="79" t="b">
        <v>0</v>
      </c>
      <c r="AF69" s="79">
        <v>0</v>
      </c>
      <c r="AG69" s="87" t="s">
        <v>525</v>
      </c>
      <c r="AH69" s="79" t="b">
        <v>0</v>
      </c>
      <c r="AI69" s="79" t="s">
        <v>527</v>
      </c>
      <c r="AJ69" s="79"/>
      <c r="AK69" s="87" t="s">
        <v>525</v>
      </c>
      <c r="AL69" s="79" t="b">
        <v>0</v>
      </c>
      <c r="AM69" s="79">
        <v>3</v>
      </c>
      <c r="AN69" s="87" t="s">
        <v>478</v>
      </c>
      <c r="AO69" s="79" t="s">
        <v>530</v>
      </c>
      <c r="AP69" s="79" t="b">
        <v>0</v>
      </c>
      <c r="AQ69" s="87" t="s">
        <v>478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223</v>
      </c>
      <c r="B70" s="64" t="s">
        <v>228</v>
      </c>
      <c r="C70" s="65" t="s">
        <v>1061</v>
      </c>
      <c r="D70" s="66">
        <v>3</v>
      </c>
      <c r="E70" s="67" t="s">
        <v>132</v>
      </c>
      <c r="F70" s="68">
        <v>32</v>
      </c>
      <c r="G70" s="65"/>
      <c r="H70" s="69"/>
      <c r="I70" s="70"/>
      <c r="J70" s="70"/>
      <c r="K70" s="34" t="s">
        <v>65</v>
      </c>
      <c r="L70" s="77">
        <v>70</v>
      </c>
      <c r="M70" s="77"/>
      <c r="N70" s="72"/>
      <c r="O70" s="79" t="s">
        <v>241</v>
      </c>
      <c r="P70" s="81">
        <v>43781.70832175926</v>
      </c>
      <c r="Q70" s="79" t="s">
        <v>251</v>
      </c>
      <c r="R70" s="79"/>
      <c r="S70" s="79"/>
      <c r="T70" s="79" t="s">
        <v>282</v>
      </c>
      <c r="U70" s="79"/>
      <c r="V70" s="82" t="s">
        <v>304</v>
      </c>
      <c r="W70" s="81">
        <v>43781.70832175926</v>
      </c>
      <c r="X70" s="85">
        <v>43781</v>
      </c>
      <c r="Y70" s="87" t="s">
        <v>327</v>
      </c>
      <c r="Z70" s="82" t="s">
        <v>393</v>
      </c>
      <c r="AA70" s="79"/>
      <c r="AB70" s="79"/>
      <c r="AC70" s="87" t="s">
        <v>466</v>
      </c>
      <c r="AD70" s="79"/>
      <c r="AE70" s="79" t="b">
        <v>0</v>
      </c>
      <c r="AF70" s="79">
        <v>0</v>
      </c>
      <c r="AG70" s="87" t="s">
        <v>525</v>
      </c>
      <c r="AH70" s="79" t="b">
        <v>0</v>
      </c>
      <c r="AI70" s="79" t="s">
        <v>527</v>
      </c>
      <c r="AJ70" s="79"/>
      <c r="AK70" s="87" t="s">
        <v>525</v>
      </c>
      <c r="AL70" s="79" t="b">
        <v>0</v>
      </c>
      <c r="AM70" s="79">
        <v>3</v>
      </c>
      <c r="AN70" s="87" t="s">
        <v>478</v>
      </c>
      <c r="AO70" s="79" t="s">
        <v>530</v>
      </c>
      <c r="AP70" s="79" t="b">
        <v>0</v>
      </c>
      <c r="AQ70" s="87"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223</v>
      </c>
      <c r="B71" s="64" t="s">
        <v>230</v>
      </c>
      <c r="C71" s="65" t="s">
        <v>1061</v>
      </c>
      <c r="D71" s="66">
        <v>3</v>
      </c>
      <c r="E71" s="67" t="s">
        <v>132</v>
      </c>
      <c r="F71" s="68">
        <v>32</v>
      </c>
      <c r="G71" s="65"/>
      <c r="H71" s="69"/>
      <c r="I71" s="70"/>
      <c r="J71" s="70"/>
      <c r="K71" s="34" t="s">
        <v>65</v>
      </c>
      <c r="L71" s="77">
        <v>71</v>
      </c>
      <c r="M71" s="77"/>
      <c r="N71" s="72"/>
      <c r="O71" s="79" t="s">
        <v>241</v>
      </c>
      <c r="P71" s="81">
        <v>43781.70832175926</v>
      </c>
      <c r="Q71" s="79" t="s">
        <v>251</v>
      </c>
      <c r="R71" s="79"/>
      <c r="S71" s="79"/>
      <c r="T71" s="79" t="s">
        <v>282</v>
      </c>
      <c r="U71" s="79"/>
      <c r="V71" s="82" t="s">
        <v>304</v>
      </c>
      <c r="W71" s="81">
        <v>43781.70832175926</v>
      </c>
      <c r="X71" s="85">
        <v>43781</v>
      </c>
      <c r="Y71" s="87" t="s">
        <v>327</v>
      </c>
      <c r="Z71" s="82" t="s">
        <v>393</v>
      </c>
      <c r="AA71" s="79"/>
      <c r="AB71" s="79"/>
      <c r="AC71" s="87" t="s">
        <v>466</v>
      </c>
      <c r="AD71" s="79"/>
      <c r="AE71" s="79" t="b">
        <v>0</v>
      </c>
      <c r="AF71" s="79">
        <v>0</v>
      </c>
      <c r="AG71" s="87" t="s">
        <v>525</v>
      </c>
      <c r="AH71" s="79" t="b">
        <v>0</v>
      </c>
      <c r="AI71" s="79" t="s">
        <v>527</v>
      </c>
      <c r="AJ71" s="79"/>
      <c r="AK71" s="87" t="s">
        <v>525</v>
      </c>
      <c r="AL71" s="79" t="b">
        <v>0</v>
      </c>
      <c r="AM71" s="79">
        <v>3</v>
      </c>
      <c r="AN71" s="87" t="s">
        <v>478</v>
      </c>
      <c r="AO71" s="79" t="s">
        <v>530</v>
      </c>
      <c r="AP71" s="79" t="b">
        <v>0</v>
      </c>
      <c r="AQ71" s="87"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8"/>
      <c r="BG71" s="49"/>
      <c r="BH71" s="48"/>
      <c r="BI71" s="49"/>
      <c r="BJ71" s="48"/>
      <c r="BK71" s="49"/>
      <c r="BL71" s="48"/>
      <c r="BM71" s="49"/>
      <c r="BN71" s="48"/>
    </row>
    <row r="72" spans="1:66" ht="15">
      <c r="A72" s="64" t="s">
        <v>223</v>
      </c>
      <c r="B72" s="64" t="s">
        <v>227</v>
      </c>
      <c r="C72" s="65" t="s">
        <v>1061</v>
      </c>
      <c r="D72" s="66">
        <v>3</v>
      </c>
      <c r="E72" s="67" t="s">
        <v>132</v>
      </c>
      <c r="F72" s="68">
        <v>32</v>
      </c>
      <c r="G72" s="65"/>
      <c r="H72" s="69"/>
      <c r="I72" s="70"/>
      <c r="J72" s="70"/>
      <c r="K72" s="34" t="s">
        <v>65</v>
      </c>
      <c r="L72" s="77">
        <v>72</v>
      </c>
      <c r="M72" s="77"/>
      <c r="N72" s="72"/>
      <c r="O72" s="79" t="s">
        <v>241</v>
      </c>
      <c r="P72" s="81">
        <v>43781.70832175926</v>
      </c>
      <c r="Q72" s="79" t="s">
        <v>251</v>
      </c>
      <c r="R72" s="79"/>
      <c r="S72" s="79"/>
      <c r="T72" s="79" t="s">
        <v>282</v>
      </c>
      <c r="U72" s="79"/>
      <c r="V72" s="82" t="s">
        <v>304</v>
      </c>
      <c r="W72" s="81">
        <v>43781.70832175926</v>
      </c>
      <c r="X72" s="85">
        <v>43781</v>
      </c>
      <c r="Y72" s="87" t="s">
        <v>327</v>
      </c>
      <c r="Z72" s="82" t="s">
        <v>393</v>
      </c>
      <c r="AA72" s="79"/>
      <c r="AB72" s="79"/>
      <c r="AC72" s="87" t="s">
        <v>466</v>
      </c>
      <c r="AD72" s="79"/>
      <c r="AE72" s="79" t="b">
        <v>0</v>
      </c>
      <c r="AF72" s="79">
        <v>0</v>
      </c>
      <c r="AG72" s="87" t="s">
        <v>525</v>
      </c>
      <c r="AH72" s="79" t="b">
        <v>0</v>
      </c>
      <c r="AI72" s="79" t="s">
        <v>527</v>
      </c>
      <c r="AJ72" s="79"/>
      <c r="AK72" s="87" t="s">
        <v>525</v>
      </c>
      <c r="AL72" s="79" t="b">
        <v>0</v>
      </c>
      <c r="AM72" s="79">
        <v>3</v>
      </c>
      <c r="AN72" s="87" t="s">
        <v>478</v>
      </c>
      <c r="AO72" s="79" t="s">
        <v>530</v>
      </c>
      <c r="AP72" s="79" t="b">
        <v>0</v>
      </c>
      <c r="AQ72" s="87" t="s">
        <v>478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224</v>
      </c>
      <c r="B73" s="64" t="s">
        <v>225</v>
      </c>
      <c r="C73" s="65" t="s">
        <v>1062</v>
      </c>
      <c r="D73" s="66">
        <v>4</v>
      </c>
      <c r="E73" s="67" t="s">
        <v>136</v>
      </c>
      <c r="F73" s="68">
        <v>30.869565217391305</v>
      </c>
      <c r="G73" s="65"/>
      <c r="H73" s="69"/>
      <c r="I73" s="70"/>
      <c r="J73" s="70"/>
      <c r="K73" s="34" t="s">
        <v>66</v>
      </c>
      <c r="L73" s="77">
        <v>73</v>
      </c>
      <c r="M73" s="77"/>
      <c r="N73" s="72"/>
      <c r="O73" s="79" t="s">
        <v>241</v>
      </c>
      <c r="P73" s="81">
        <v>43774.216469907406</v>
      </c>
      <c r="Q73" s="79" t="s">
        <v>242</v>
      </c>
      <c r="R73" s="79"/>
      <c r="S73" s="79"/>
      <c r="T73" s="79" t="s">
        <v>283</v>
      </c>
      <c r="U73" s="82" t="s">
        <v>290</v>
      </c>
      <c r="V73" s="82" t="s">
        <v>290</v>
      </c>
      <c r="W73" s="81">
        <v>43774.216469907406</v>
      </c>
      <c r="X73" s="85">
        <v>43774</v>
      </c>
      <c r="Y73" s="87" t="s">
        <v>328</v>
      </c>
      <c r="Z73" s="82" t="s">
        <v>394</v>
      </c>
      <c r="AA73" s="79"/>
      <c r="AB73" s="79"/>
      <c r="AC73" s="87" t="s">
        <v>467</v>
      </c>
      <c r="AD73" s="79"/>
      <c r="AE73" s="79" t="b">
        <v>0</v>
      </c>
      <c r="AF73" s="79">
        <v>6</v>
      </c>
      <c r="AG73" s="87" t="s">
        <v>525</v>
      </c>
      <c r="AH73" s="79" t="b">
        <v>0</v>
      </c>
      <c r="AI73" s="79" t="s">
        <v>526</v>
      </c>
      <c r="AJ73" s="79"/>
      <c r="AK73" s="87" t="s">
        <v>525</v>
      </c>
      <c r="AL73" s="79" t="b">
        <v>0</v>
      </c>
      <c r="AM73" s="79">
        <v>3</v>
      </c>
      <c r="AN73" s="87" t="s">
        <v>525</v>
      </c>
      <c r="AO73" s="79" t="s">
        <v>531</v>
      </c>
      <c r="AP73" s="79" t="b">
        <v>0</v>
      </c>
      <c r="AQ73" s="87" t="s">
        <v>467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224</v>
      </c>
      <c r="B74" s="64" t="s">
        <v>232</v>
      </c>
      <c r="C74" s="65" t="s">
        <v>1061</v>
      </c>
      <c r="D74" s="66">
        <v>3</v>
      </c>
      <c r="E74" s="67" t="s">
        <v>132</v>
      </c>
      <c r="F74" s="68">
        <v>32</v>
      </c>
      <c r="G74" s="65"/>
      <c r="H74" s="69"/>
      <c r="I74" s="70"/>
      <c r="J74" s="70"/>
      <c r="K74" s="34" t="s">
        <v>65</v>
      </c>
      <c r="L74" s="77">
        <v>74</v>
      </c>
      <c r="M74" s="77"/>
      <c r="N74" s="72"/>
      <c r="O74" s="79" t="s">
        <v>241</v>
      </c>
      <c r="P74" s="81">
        <v>43774.216469907406</v>
      </c>
      <c r="Q74" s="79" t="s">
        <v>242</v>
      </c>
      <c r="R74" s="79"/>
      <c r="S74" s="79"/>
      <c r="T74" s="79" t="s">
        <v>283</v>
      </c>
      <c r="U74" s="82" t="s">
        <v>290</v>
      </c>
      <c r="V74" s="82" t="s">
        <v>290</v>
      </c>
      <c r="W74" s="81">
        <v>43774.216469907406</v>
      </c>
      <c r="X74" s="85">
        <v>43774</v>
      </c>
      <c r="Y74" s="87" t="s">
        <v>328</v>
      </c>
      <c r="Z74" s="82" t="s">
        <v>394</v>
      </c>
      <c r="AA74" s="79"/>
      <c r="AB74" s="79"/>
      <c r="AC74" s="87" t="s">
        <v>467</v>
      </c>
      <c r="AD74" s="79"/>
      <c r="AE74" s="79" t="b">
        <v>0</v>
      </c>
      <c r="AF74" s="79">
        <v>6</v>
      </c>
      <c r="AG74" s="87" t="s">
        <v>525</v>
      </c>
      <c r="AH74" s="79" t="b">
        <v>0</v>
      </c>
      <c r="AI74" s="79" t="s">
        <v>526</v>
      </c>
      <c r="AJ74" s="79"/>
      <c r="AK74" s="87" t="s">
        <v>525</v>
      </c>
      <c r="AL74" s="79" t="b">
        <v>0</v>
      </c>
      <c r="AM74" s="79">
        <v>3</v>
      </c>
      <c r="AN74" s="87" t="s">
        <v>525</v>
      </c>
      <c r="AO74" s="79" t="s">
        <v>531</v>
      </c>
      <c r="AP74" s="79" t="b">
        <v>0</v>
      </c>
      <c r="AQ74" s="87" t="s">
        <v>467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224</v>
      </c>
      <c r="B75" s="64" t="s">
        <v>233</v>
      </c>
      <c r="C75" s="65" t="s">
        <v>1061</v>
      </c>
      <c r="D75" s="66">
        <v>3</v>
      </c>
      <c r="E75" s="67" t="s">
        <v>132</v>
      </c>
      <c r="F75" s="68">
        <v>32</v>
      </c>
      <c r="G75" s="65"/>
      <c r="H75" s="69"/>
      <c r="I75" s="70"/>
      <c r="J75" s="70"/>
      <c r="K75" s="34" t="s">
        <v>65</v>
      </c>
      <c r="L75" s="77">
        <v>75</v>
      </c>
      <c r="M75" s="77"/>
      <c r="N75" s="72"/>
      <c r="O75" s="79" t="s">
        <v>241</v>
      </c>
      <c r="P75" s="81">
        <v>43774.216469907406</v>
      </c>
      <c r="Q75" s="79" t="s">
        <v>242</v>
      </c>
      <c r="R75" s="79"/>
      <c r="S75" s="79"/>
      <c r="T75" s="79" t="s">
        <v>283</v>
      </c>
      <c r="U75" s="82" t="s">
        <v>290</v>
      </c>
      <c r="V75" s="82" t="s">
        <v>290</v>
      </c>
      <c r="W75" s="81">
        <v>43774.216469907406</v>
      </c>
      <c r="X75" s="85">
        <v>43774</v>
      </c>
      <c r="Y75" s="87" t="s">
        <v>328</v>
      </c>
      <c r="Z75" s="82" t="s">
        <v>394</v>
      </c>
      <c r="AA75" s="79"/>
      <c r="AB75" s="79"/>
      <c r="AC75" s="87" t="s">
        <v>467</v>
      </c>
      <c r="AD75" s="79"/>
      <c r="AE75" s="79" t="b">
        <v>0</v>
      </c>
      <c r="AF75" s="79">
        <v>6</v>
      </c>
      <c r="AG75" s="87" t="s">
        <v>525</v>
      </c>
      <c r="AH75" s="79" t="b">
        <v>0</v>
      </c>
      <c r="AI75" s="79" t="s">
        <v>526</v>
      </c>
      <c r="AJ75" s="79"/>
      <c r="AK75" s="87" t="s">
        <v>525</v>
      </c>
      <c r="AL75" s="79" t="b">
        <v>0</v>
      </c>
      <c r="AM75" s="79">
        <v>3</v>
      </c>
      <c r="AN75" s="87" t="s">
        <v>525</v>
      </c>
      <c r="AO75" s="79" t="s">
        <v>531</v>
      </c>
      <c r="AP75" s="79" t="b">
        <v>0</v>
      </c>
      <c r="AQ75" s="87" t="s">
        <v>467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224</v>
      </c>
      <c r="B76" s="64" t="s">
        <v>234</v>
      </c>
      <c r="C76" s="65" t="s">
        <v>1061</v>
      </c>
      <c r="D76" s="66">
        <v>3</v>
      </c>
      <c r="E76" s="67" t="s">
        <v>132</v>
      </c>
      <c r="F76" s="68">
        <v>32</v>
      </c>
      <c r="G76" s="65"/>
      <c r="H76" s="69"/>
      <c r="I76" s="70"/>
      <c r="J76" s="70"/>
      <c r="K76" s="34" t="s">
        <v>65</v>
      </c>
      <c r="L76" s="77">
        <v>76</v>
      </c>
      <c r="M76" s="77"/>
      <c r="N76" s="72"/>
      <c r="O76" s="79" t="s">
        <v>241</v>
      </c>
      <c r="P76" s="81">
        <v>43774.216469907406</v>
      </c>
      <c r="Q76" s="79" t="s">
        <v>242</v>
      </c>
      <c r="R76" s="79"/>
      <c r="S76" s="79"/>
      <c r="T76" s="79" t="s">
        <v>283</v>
      </c>
      <c r="U76" s="82" t="s">
        <v>290</v>
      </c>
      <c r="V76" s="82" t="s">
        <v>290</v>
      </c>
      <c r="W76" s="81">
        <v>43774.216469907406</v>
      </c>
      <c r="X76" s="85">
        <v>43774</v>
      </c>
      <c r="Y76" s="87" t="s">
        <v>328</v>
      </c>
      <c r="Z76" s="82" t="s">
        <v>394</v>
      </c>
      <c r="AA76" s="79"/>
      <c r="AB76" s="79"/>
      <c r="AC76" s="87" t="s">
        <v>467</v>
      </c>
      <c r="AD76" s="79"/>
      <c r="AE76" s="79" t="b">
        <v>0</v>
      </c>
      <c r="AF76" s="79">
        <v>6</v>
      </c>
      <c r="AG76" s="87" t="s">
        <v>525</v>
      </c>
      <c r="AH76" s="79" t="b">
        <v>0</v>
      </c>
      <c r="AI76" s="79" t="s">
        <v>526</v>
      </c>
      <c r="AJ76" s="79"/>
      <c r="AK76" s="87" t="s">
        <v>525</v>
      </c>
      <c r="AL76" s="79" t="b">
        <v>0</v>
      </c>
      <c r="AM76" s="79">
        <v>3</v>
      </c>
      <c r="AN76" s="87" t="s">
        <v>525</v>
      </c>
      <c r="AO76" s="79" t="s">
        <v>531</v>
      </c>
      <c r="AP76" s="79" t="b">
        <v>0</v>
      </c>
      <c r="AQ76" s="87" t="s">
        <v>467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227</v>
      </c>
      <c r="C77" s="65" t="s">
        <v>1061</v>
      </c>
      <c r="D77" s="66">
        <v>3</v>
      </c>
      <c r="E77" s="67" t="s">
        <v>132</v>
      </c>
      <c r="F77" s="68">
        <v>32</v>
      </c>
      <c r="G77" s="65"/>
      <c r="H77" s="69"/>
      <c r="I77" s="70"/>
      <c r="J77" s="70"/>
      <c r="K77" s="34" t="s">
        <v>65</v>
      </c>
      <c r="L77" s="77">
        <v>77</v>
      </c>
      <c r="M77" s="77"/>
      <c r="N77" s="72"/>
      <c r="O77" s="79" t="s">
        <v>241</v>
      </c>
      <c r="P77" s="81">
        <v>43774.216469907406</v>
      </c>
      <c r="Q77" s="79" t="s">
        <v>242</v>
      </c>
      <c r="R77" s="79"/>
      <c r="S77" s="79"/>
      <c r="T77" s="79" t="s">
        <v>283</v>
      </c>
      <c r="U77" s="82" t="s">
        <v>290</v>
      </c>
      <c r="V77" s="82" t="s">
        <v>290</v>
      </c>
      <c r="W77" s="81">
        <v>43774.216469907406</v>
      </c>
      <c r="X77" s="85">
        <v>43774</v>
      </c>
      <c r="Y77" s="87" t="s">
        <v>328</v>
      </c>
      <c r="Z77" s="82" t="s">
        <v>394</v>
      </c>
      <c r="AA77" s="79"/>
      <c r="AB77" s="79"/>
      <c r="AC77" s="87" t="s">
        <v>467</v>
      </c>
      <c r="AD77" s="79"/>
      <c r="AE77" s="79" t="b">
        <v>0</v>
      </c>
      <c r="AF77" s="79">
        <v>6</v>
      </c>
      <c r="AG77" s="87" t="s">
        <v>525</v>
      </c>
      <c r="AH77" s="79" t="b">
        <v>0</v>
      </c>
      <c r="AI77" s="79" t="s">
        <v>526</v>
      </c>
      <c r="AJ77" s="79"/>
      <c r="AK77" s="87" t="s">
        <v>525</v>
      </c>
      <c r="AL77" s="79" t="b">
        <v>0</v>
      </c>
      <c r="AM77" s="79">
        <v>3</v>
      </c>
      <c r="AN77" s="87" t="s">
        <v>525</v>
      </c>
      <c r="AO77" s="79" t="s">
        <v>531</v>
      </c>
      <c r="AP77" s="79" t="b">
        <v>0</v>
      </c>
      <c r="AQ77" s="87" t="s">
        <v>467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224</v>
      </c>
      <c r="B78" s="64" t="s">
        <v>231</v>
      </c>
      <c r="C78" s="65" t="s">
        <v>1061</v>
      </c>
      <c r="D78" s="66">
        <v>3</v>
      </c>
      <c r="E78" s="67" t="s">
        <v>132</v>
      </c>
      <c r="F78" s="68">
        <v>32</v>
      </c>
      <c r="G78" s="65"/>
      <c r="H78" s="69"/>
      <c r="I78" s="70"/>
      <c r="J78" s="70"/>
      <c r="K78" s="34" t="s">
        <v>65</v>
      </c>
      <c r="L78" s="77">
        <v>78</v>
      </c>
      <c r="M78" s="77"/>
      <c r="N78" s="72"/>
      <c r="O78" s="79" t="s">
        <v>241</v>
      </c>
      <c r="P78" s="81">
        <v>43774.216469907406</v>
      </c>
      <c r="Q78" s="79" t="s">
        <v>242</v>
      </c>
      <c r="R78" s="79"/>
      <c r="S78" s="79"/>
      <c r="T78" s="79" t="s">
        <v>283</v>
      </c>
      <c r="U78" s="82" t="s">
        <v>290</v>
      </c>
      <c r="V78" s="82" t="s">
        <v>290</v>
      </c>
      <c r="W78" s="81">
        <v>43774.216469907406</v>
      </c>
      <c r="X78" s="85">
        <v>43774</v>
      </c>
      <c r="Y78" s="87" t="s">
        <v>328</v>
      </c>
      <c r="Z78" s="82" t="s">
        <v>394</v>
      </c>
      <c r="AA78" s="79"/>
      <c r="AB78" s="79"/>
      <c r="AC78" s="87" t="s">
        <v>467</v>
      </c>
      <c r="AD78" s="79"/>
      <c r="AE78" s="79" t="b">
        <v>0</v>
      </c>
      <c r="AF78" s="79">
        <v>6</v>
      </c>
      <c r="AG78" s="87" t="s">
        <v>525</v>
      </c>
      <c r="AH78" s="79" t="b">
        <v>0</v>
      </c>
      <c r="AI78" s="79" t="s">
        <v>526</v>
      </c>
      <c r="AJ78" s="79"/>
      <c r="AK78" s="87" t="s">
        <v>525</v>
      </c>
      <c r="AL78" s="79" t="b">
        <v>0</v>
      </c>
      <c r="AM78" s="79">
        <v>3</v>
      </c>
      <c r="AN78" s="87" t="s">
        <v>525</v>
      </c>
      <c r="AO78" s="79" t="s">
        <v>531</v>
      </c>
      <c r="AP78" s="79" t="b">
        <v>0</v>
      </c>
      <c r="AQ78" s="87" t="s">
        <v>467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8"/>
      <c r="BG78" s="49"/>
      <c r="BH78" s="48"/>
      <c r="BI78" s="49"/>
      <c r="BJ78" s="48"/>
      <c r="BK78" s="49"/>
      <c r="BL78" s="48"/>
      <c r="BM78" s="49"/>
      <c r="BN78" s="48"/>
    </row>
    <row r="79" spans="1:66" ht="15">
      <c r="A79" s="64" t="s">
        <v>224</v>
      </c>
      <c r="B79" s="64" t="s">
        <v>230</v>
      </c>
      <c r="C79" s="65" t="s">
        <v>1062</v>
      </c>
      <c r="D79" s="66">
        <v>4</v>
      </c>
      <c r="E79" s="67" t="s">
        <v>136</v>
      </c>
      <c r="F79" s="68">
        <v>30.869565217391305</v>
      </c>
      <c r="G79" s="65"/>
      <c r="H79" s="69"/>
      <c r="I79" s="70"/>
      <c r="J79" s="70"/>
      <c r="K79" s="34" t="s">
        <v>65</v>
      </c>
      <c r="L79" s="77">
        <v>79</v>
      </c>
      <c r="M79" s="77"/>
      <c r="N79" s="72"/>
      <c r="O79" s="79" t="s">
        <v>241</v>
      </c>
      <c r="P79" s="81">
        <v>43774.216469907406</v>
      </c>
      <c r="Q79" s="79" t="s">
        <v>242</v>
      </c>
      <c r="R79" s="79"/>
      <c r="S79" s="79"/>
      <c r="T79" s="79" t="s">
        <v>283</v>
      </c>
      <c r="U79" s="82" t="s">
        <v>290</v>
      </c>
      <c r="V79" s="82" t="s">
        <v>290</v>
      </c>
      <c r="W79" s="81">
        <v>43774.216469907406</v>
      </c>
      <c r="X79" s="85">
        <v>43774</v>
      </c>
      <c r="Y79" s="87" t="s">
        <v>328</v>
      </c>
      <c r="Z79" s="82" t="s">
        <v>394</v>
      </c>
      <c r="AA79" s="79"/>
      <c r="AB79" s="79"/>
      <c r="AC79" s="87" t="s">
        <v>467</v>
      </c>
      <c r="AD79" s="79"/>
      <c r="AE79" s="79" t="b">
        <v>0</v>
      </c>
      <c r="AF79" s="79">
        <v>6</v>
      </c>
      <c r="AG79" s="87" t="s">
        <v>525</v>
      </c>
      <c r="AH79" s="79" t="b">
        <v>0</v>
      </c>
      <c r="AI79" s="79" t="s">
        <v>526</v>
      </c>
      <c r="AJ79" s="79"/>
      <c r="AK79" s="87" t="s">
        <v>525</v>
      </c>
      <c r="AL79" s="79" t="b">
        <v>0</v>
      </c>
      <c r="AM79" s="79">
        <v>3</v>
      </c>
      <c r="AN79" s="87" t="s">
        <v>525</v>
      </c>
      <c r="AO79" s="79" t="s">
        <v>531</v>
      </c>
      <c r="AP79" s="79" t="b">
        <v>0</v>
      </c>
      <c r="AQ79" s="87" t="s">
        <v>467</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2</v>
      </c>
      <c r="BF79" s="48"/>
      <c r="BG79" s="49"/>
      <c r="BH79" s="48"/>
      <c r="BI79" s="49"/>
      <c r="BJ79" s="48"/>
      <c r="BK79" s="49"/>
      <c r="BL79" s="48"/>
      <c r="BM79" s="49"/>
      <c r="BN79" s="48"/>
    </row>
    <row r="80" spans="1:66" ht="15">
      <c r="A80" s="64" t="s">
        <v>224</v>
      </c>
      <c r="B80" s="64" t="s">
        <v>228</v>
      </c>
      <c r="C80" s="65" t="s">
        <v>1061</v>
      </c>
      <c r="D80" s="66">
        <v>3</v>
      </c>
      <c r="E80" s="67" t="s">
        <v>132</v>
      </c>
      <c r="F80" s="68">
        <v>32</v>
      </c>
      <c r="G80" s="65"/>
      <c r="H80" s="69"/>
      <c r="I80" s="70"/>
      <c r="J80" s="70"/>
      <c r="K80" s="34" t="s">
        <v>65</v>
      </c>
      <c r="L80" s="77">
        <v>80</v>
      </c>
      <c r="M80" s="77"/>
      <c r="N80" s="72"/>
      <c r="O80" s="79" t="s">
        <v>241</v>
      </c>
      <c r="P80" s="81">
        <v>43774.216469907406</v>
      </c>
      <c r="Q80" s="79" t="s">
        <v>242</v>
      </c>
      <c r="R80" s="79"/>
      <c r="S80" s="79"/>
      <c r="T80" s="79" t="s">
        <v>283</v>
      </c>
      <c r="U80" s="82" t="s">
        <v>290</v>
      </c>
      <c r="V80" s="82" t="s">
        <v>290</v>
      </c>
      <c r="W80" s="81">
        <v>43774.216469907406</v>
      </c>
      <c r="X80" s="85">
        <v>43774</v>
      </c>
      <c r="Y80" s="87" t="s">
        <v>328</v>
      </c>
      <c r="Z80" s="82" t="s">
        <v>394</v>
      </c>
      <c r="AA80" s="79"/>
      <c r="AB80" s="79"/>
      <c r="AC80" s="87" t="s">
        <v>467</v>
      </c>
      <c r="AD80" s="79"/>
      <c r="AE80" s="79" t="b">
        <v>0</v>
      </c>
      <c r="AF80" s="79">
        <v>6</v>
      </c>
      <c r="AG80" s="87" t="s">
        <v>525</v>
      </c>
      <c r="AH80" s="79" t="b">
        <v>0</v>
      </c>
      <c r="AI80" s="79" t="s">
        <v>526</v>
      </c>
      <c r="AJ80" s="79"/>
      <c r="AK80" s="87" t="s">
        <v>525</v>
      </c>
      <c r="AL80" s="79" t="b">
        <v>0</v>
      </c>
      <c r="AM80" s="79">
        <v>3</v>
      </c>
      <c r="AN80" s="87" t="s">
        <v>525</v>
      </c>
      <c r="AO80" s="79" t="s">
        <v>531</v>
      </c>
      <c r="AP80" s="79" t="b">
        <v>0</v>
      </c>
      <c r="AQ80" s="87" t="s">
        <v>467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28</v>
      </c>
      <c r="BM80" s="49">
        <v>100</v>
      </c>
      <c r="BN80" s="48">
        <v>28</v>
      </c>
    </row>
    <row r="81" spans="1:66" ht="15">
      <c r="A81" s="64" t="s">
        <v>224</v>
      </c>
      <c r="B81" s="64" t="s">
        <v>226</v>
      </c>
      <c r="C81" s="65" t="s">
        <v>1061</v>
      </c>
      <c r="D81" s="66">
        <v>3</v>
      </c>
      <c r="E81" s="67" t="s">
        <v>132</v>
      </c>
      <c r="F81" s="68">
        <v>32</v>
      </c>
      <c r="G81" s="65"/>
      <c r="H81" s="69"/>
      <c r="I81" s="70"/>
      <c r="J81" s="70"/>
      <c r="K81" s="34" t="s">
        <v>66</v>
      </c>
      <c r="L81" s="77">
        <v>81</v>
      </c>
      <c r="M81" s="77"/>
      <c r="N81" s="72"/>
      <c r="O81" s="79" t="s">
        <v>240</v>
      </c>
      <c r="P81" s="81">
        <v>43780.67826388889</v>
      </c>
      <c r="Q81" s="79" t="s">
        <v>247</v>
      </c>
      <c r="R81" s="79"/>
      <c r="S81" s="79"/>
      <c r="T81" s="79" t="s">
        <v>281</v>
      </c>
      <c r="U81" s="79"/>
      <c r="V81" s="82" t="s">
        <v>305</v>
      </c>
      <c r="W81" s="81">
        <v>43780.67826388889</v>
      </c>
      <c r="X81" s="85">
        <v>43780</v>
      </c>
      <c r="Y81" s="87" t="s">
        <v>329</v>
      </c>
      <c r="Z81" s="82" t="s">
        <v>395</v>
      </c>
      <c r="AA81" s="79"/>
      <c r="AB81" s="79"/>
      <c r="AC81" s="87" t="s">
        <v>468</v>
      </c>
      <c r="AD81" s="79"/>
      <c r="AE81" s="79" t="b">
        <v>0</v>
      </c>
      <c r="AF81" s="79">
        <v>0</v>
      </c>
      <c r="AG81" s="87" t="s">
        <v>525</v>
      </c>
      <c r="AH81" s="79" t="b">
        <v>0</v>
      </c>
      <c r="AI81" s="79" t="s">
        <v>526</v>
      </c>
      <c r="AJ81" s="79"/>
      <c r="AK81" s="87" t="s">
        <v>525</v>
      </c>
      <c r="AL81" s="79" t="b">
        <v>0</v>
      </c>
      <c r="AM81" s="79">
        <v>7</v>
      </c>
      <c r="AN81" s="87" t="s">
        <v>473</v>
      </c>
      <c r="AO81" s="79" t="s">
        <v>530</v>
      </c>
      <c r="AP81" s="79" t="b">
        <v>0</v>
      </c>
      <c r="AQ81" s="87" t="s">
        <v>473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8"/>
      <c r="BG81" s="49"/>
      <c r="BH81" s="48"/>
      <c r="BI81" s="49"/>
      <c r="BJ81" s="48"/>
      <c r="BK81" s="49"/>
      <c r="BL81" s="48"/>
      <c r="BM81" s="49"/>
      <c r="BN81" s="48"/>
    </row>
    <row r="82" spans="1:66" ht="15">
      <c r="A82" s="64" t="s">
        <v>224</v>
      </c>
      <c r="B82" s="64" t="s">
        <v>235</v>
      </c>
      <c r="C82" s="65" t="s">
        <v>1061</v>
      </c>
      <c r="D82" s="66">
        <v>3</v>
      </c>
      <c r="E82" s="67" t="s">
        <v>132</v>
      </c>
      <c r="F82" s="68">
        <v>32</v>
      </c>
      <c r="G82" s="65"/>
      <c r="H82" s="69"/>
      <c r="I82" s="70"/>
      <c r="J82" s="70"/>
      <c r="K82" s="34" t="s">
        <v>65</v>
      </c>
      <c r="L82" s="77">
        <v>82</v>
      </c>
      <c r="M82" s="77"/>
      <c r="N82" s="72"/>
      <c r="O82" s="79" t="s">
        <v>241</v>
      </c>
      <c r="P82" s="81">
        <v>43780.67826388889</v>
      </c>
      <c r="Q82" s="79" t="s">
        <v>247</v>
      </c>
      <c r="R82" s="79"/>
      <c r="S82" s="79"/>
      <c r="T82" s="79" t="s">
        <v>281</v>
      </c>
      <c r="U82" s="79"/>
      <c r="V82" s="82" t="s">
        <v>305</v>
      </c>
      <c r="W82" s="81">
        <v>43780.67826388889</v>
      </c>
      <c r="X82" s="85">
        <v>43780</v>
      </c>
      <c r="Y82" s="87" t="s">
        <v>329</v>
      </c>
      <c r="Z82" s="82" t="s">
        <v>395</v>
      </c>
      <c r="AA82" s="79"/>
      <c r="AB82" s="79"/>
      <c r="AC82" s="87" t="s">
        <v>468</v>
      </c>
      <c r="AD82" s="79"/>
      <c r="AE82" s="79" t="b">
        <v>0</v>
      </c>
      <c r="AF82" s="79">
        <v>0</v>
      </c>
      <c r="AG82" s="87" t="s">
        <v>525</v>
      </c>
      <c r="AH82" s="79" t="b">
        <v>0</v>
      </c>
      <c r="AI82" s="79" t="s">
        <v>526</v>
      </c>
      <c r="AJ82" s="79"/>
      <c r="AK82" s="87" t="s">
        <v>525</v>
      </c>
      <c r="AL82" s="79" t="b">
        <v>0</v>
      </c>
      <c r="AM82" s="79">
        <v>7</v>
      </c>
      <c r="AN82" s="87" t="s">
        <v>473</v>
      </c>
      <c r="AO82" s="79" t="s">
        <v>530</v>
      </c>
      <c r="AP82" s="79" t="b">
        <v>0</v>
      </c>
      <c r="AQ82" s="87" t="s">
        <v>473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8"/>
      <c r="BG82" s="49"/>
      <c r="BH82" s="48"/>
      <c r="BI82" s="49"/>
      <c r="BJ82" s="48"/>
      <c r="BK82" s="49"/>
      <c r="BL82" s="48"/>
      <c r="BM82" s="49"/>
      <c r="BN82" s="48"/>
    </row>
    <row r="83" spans="1:66" ht="15">
      <c r="A83" s="64" t="s">
        <v>224</v>
      </c>
      <c r="B83" s="64" t="s">
        <v>236</v>
      </c>
      <c r="C83" s="65" t="s">
        <v>1061</v>
      </c>
      <c r="D83" s="66">
        <v>3</v>
      </c>
      <c r="E83" s="67" t="s">
        <v>132</v>
      </c>
      <c r="F83" s="68">
        <v>32</v>
      </c>
      <c r="G83" s="65"/>
      <c r="H83" s="69"/>
      <c r="I83" s="70"/>
      <c r="J83" s="70"/>
      <c r="K83" s="34" t="s">
        <v>65</v>
      </c>
      <c r="L83" s="77">
        <v>83</v>
      </c>
      <c r="M83" s="77"/>
      <c r="N83" s="72"/>
      <c r="O83" s="79" t="s">
        <v>241</v>
      </c>
      <c r="P83" s="81">
        <v>43780.67826388889</v>
      </c>
      <c r="Q83" s="79" t="s">
        <v>247</v>
      </c>
      <c r="R83" s="79"/>
      <c r="S83" s="79"/>
      <c r="T83" s="79" t="s">
        <v>281</v>
      </c>
      <c r="U83" s="79"/>
      <c r="V83" s="82" t="s">
        <v>305</v>
      </c>
      <c r="W83" s="81">
        <v>43780.67826388889</v>
      </c>
      <c r="X83" s="85">
        <v>43780</v>
      </c>
      <c r="Y83" s="87" t="s">
        <v>329</v>
      </c>
      <c r="Z83" s="82" t="s">
        <v>395</v>
      </c>
      <c r="AA83" s="79"/>
      <c r="AB83" s="79"/>
      <c r="AC83" s="87" t="s">
        <v>468</v>
      </c>
      <c r="AD83" s="79"/>
      <c r="AE83" s="79" t="b">
        <v>0</v>
      </c>
      <c r="AF83" s="79">
        <v>0</v>
      </c>
      <c r="AG83" s="87" t="s">
        <v>525</v>
      </c>
      <c r="AH83" s="79" t="b">
        <v>0</v>
      </c>
      <c r="AI83" s="79" t="s">
        <v>526</v>
      </c>
      <c r="AJ83" s="79"/>
      <c r="AK83" s="87" t="s">
        <v>525</v>
      </c>
      <c r="AL83" s="79" t="b">
        <v>0</v>
      </c>
      <c r="AM83" s="79">
        <v>7</v>
      </c>
      <c r="AN83" s="87" t="s">
        <v>473</v>
      </c>
      <c r="AO83" s="79" t="s">
        <v>530</v>
      </c>
      <c r="AP83" s="79" t="b">
        <v>0</v>
      </c>
      <c r="AQ83" s="87" t="s">
        <v>473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8"/>
      <c r="BG83" s="49"/>
      <c r="BH83" s="48"/>
      <c r="BI83" s="49"/>
      <c r="BJ83" s="48"/>
      <c r="BK83" s="49"/>
      <c r="BL83" s="48"/>
      <c r="BM83" s="49"/>
      <c r="BN83" s="48"/>
    </row>
    <row r="84" spans="1:66" ht="15">
      <c r="A84" s="64" t="s">
        <v>224</v>
      </c>
      <c r="B84" s="64" t="s">
        <v>230</v>
      </c>
      <c r="C84" s="65" t="s">
        <v>1062</v>
      </c>
      <c r="D84" s="66">
        <v>4</v>
      </c>
      <c r="E84" s="67" t="s">
        <v>136</v>
      </c>
      <c r="F84" s="68">
        <v>30.869565217391305</v>
      </c>
      <c r="G84" s="65"/>
      <c r="H84" s="69"/>
      <c r="I84" s="70"/>
      <c r="J84" s="70"/>
      <c r="K84" s="34" t="s">
        <v>65</v>
      </c>
      <c r="L84" s="77">
        <v>84</v>
      </c>
      <c r="M84" s="77"/>
      <c r="N84" s="72"/>
      <c r="O84" s="79" t="s">
        <v>241</v>
      </c>
      <c r="P84" s="81">
        <v>43780.67826388889</v>
      </c>
      <c r="Q84" s="79" t="s">
        <v>247</v>
      </c>
      <c r="R84" s="79"/>
      <c r="S84" s="79"/>
      <c r="T84" s="79" t="s">
        <v>281</v>
      </c>
      <c r="U84" s="79"/>
      <c r="V84" s="82" t="s">
        <v>305</v>
      </c>
      <c r="W84" s="81">
        <v>43780.67826388889</v>
      </c>
      <c r="X84" s="85">
        <v>43780</v>
      </c>
      <c r="Y84" s="87" t="s">
        <v>329</v>
      </c>
      <c r="Z84" s="82" t="s">
        <v>395</v>
      </c>
      <c r="AA84" s="79"/>
      <c r="AB84" s="79"/>
      <c r="AC84" s="87" t="s">
        <v>468</v>
      </c>
      <c r="AD84" s="79"/>
      <c r="AE84" s="79" t="b">
        <v>0</v>
      </c>
      <c r="AF84" s="79">
        <v>0</v>
      </c>
      <c r="AG84" s="87" t="s">
        <v>525</v>
      </c>
      <c r="AH84" s="79" t="b">
        <v>0</v>
      </c>
      <c r="AI84" s="79" t="s">
        <v>526</v>
      </c>
      <c r="AJ84" s="79"/>
      <c r="AK84" s="87" t="s">
        <v>525</v>
      </c>
      <c r="AL84" s="79" t="b">
        <v>0</v>
      </c>
      <c r="AM84" s="79">
        <v>7</v>
      </c>
      <c r="AN84" s="87" t="s">
        <v>473</v>
      </c>
      <c r="AO84" s="79" t="s">
        <v>530</v>
      </c>
      <c r="AP84" s="79" t="b">
        <v>0</v>
      </c>
      <c r="AQ84" s="87" t="s">
        <v>473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8"/>
      <c r="BG84" s="49"/>
      <c r="BH84" s="48"/>
      <c r="BI84" s="49"/>
      <c r="BJ84" s="48"/>
      <c r="BK84" s="49"/>
      <c r="BL84" s="48"/>
      <c r="BM84" s="49"/>
      <c r="BN84" s="48"/>
    </row>
    <row r="85" spans="1:66" ht="15">
      <c r="A85" s="64" t="s">
        <v>224</v>
      </c>
      <c r="B85" s="64" t="s">
        <v>225</v>
      </c>
      <c r="C85" s="65" t="s">
        <v>1062</v>
      </c>
      <c r="D85" s="66">
        <v>4</v>
      </c>
      <c r="E85" s="67" t="s">
        <v>136</v>
      </c>
      <c r="F85" s="68">
        <v>30.869565217391305</v>
      </c>
      <c r="G85" s="65"/>
      <c r="H85" s="69"/>
      <c r="I85" s="70"/>
      <c r="J85" s="70"/>
      <c r="K85" s="34" t="s">
        <v>66</v>
      </c>
      <c r="L85" s="77">
        <v>85</v>
      </c>
      <c r="M85" s="77"/>
      <c r="N85" s="72"/>
      <c r="O85" s="79" t="s">
        <v>241</v>
      </c>
      <c r="P85" s="81">
        <v>43780.67826388889</v>
      </c>
      <c r="Q85" s="79" t="s">
        <v>247</v>
      </c>
      <c r="R85" s="79"/>
      <c r="S85" s="79"/>
      <c r="T85" s="79" t="s">
        <v>281</v>
      </c>
      <c r="U85" s="79"/>
      <c r="V85" s="82" t="s">
        <v>305</v>
      </c>
      <c r="W85" s="81">
        <v>43780.67826388889</v>
      </c>
      <c r="X85" s="85">
        <v>43780</v>
      </c>
      <c r="Y85" s="87" t="s">
        <v>329</v>
      </c>
      <c r="Z85" s="82" t="s">
        <v>395</v>
      </c>
      <c r="AA85" s="79"/>
      <c r="AB85" s="79"/>
      <c r="AC85" s="87" t="s">
        <v>468</v>
      </c>
      <c r="AD85" s="79"/>
      <c r="AE85" s="79" t="b">
        <v>0</v>
      </c>
      <c r="AF85" s="79">
        <v>0</v>
      </c>
      <c r="AG85" s="87" t="s">
        <v>525</v>
      </c>
      <c r="AH85" s="79" t="b">
        <v>0</v>
      </c>
      <c r="AI85" s="79" t="s">
        <v>526</v>
      </c>
      <c r="AJ85" s="79"/>
      <c r="AK85" s="87" t="s">
        <v>525</v>
      </c>
      <c r="AL85" s="79" t="b">
        <v>0</v>
      </c>
      <c r="AM85" s="79">
        <v>7</v>
      </c>
      <c r="AN85" s="87" t="s">
        <v>473</v>
      </c>
      <c r="AO85" s="79" t="s">
        <v>530</v>
      </c>
      <c r="AP85" s="79" t="b">
        <v>0</v>
      </c>
      <c r="AQ85" s="87" t="s">
        <v>473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224</v>
      </c>
      <c r="B86" s="64" t="s">
        <v>237</v>
      </c>
      <c r="C86" s="65" t="s">
        <v>1061</v>
      </c>
      <c r="D86" s="66">
        <v>3</v>
      </c>
      <c r="E86" s="67" t="s">
        <v>132</v>
      </c>
      <c r="F86" s="68">
        <v>32</v>
      </c>
      <c r="G86" s="65"/>
      <c r="H86" s="69"/>
      <c r="I86" s="70"/>
      <c r="J86" s="70"/>
      <c r="K86" s="34" t="s">
        <v>65</v>
      </c>
      <c r="L86" s="77">
        <v>86</v>
      </c>
      <c r="M86" s="77"/>
      <c r="N86" s="72"/>
      <c r="O86" s="79" t="s">
        <v>241</v>
      </c>
      <c r="P86" s="81">
        <v>43780.67826388889</v>
      </c>
      <c r="Q86" s="79" t="s">
        <v>247</v>
      </c>
      <c r="R86" s="79"/>
      <c r="S86" s="79"/>
      <c r="T86" s="79" t="s">
        <v>281</v>
      </c>
      <c r="U86" s="79"/>
      <c r="V86" s="82" t="s">
        <v>305</v>
      </c>
      <c r="W86" s="81">
        <v>43780.67826388889</v>
      </c>
      <c r="X86" s="85">
        <v>43780</v>
      </c>
      <c r="Y86" s="87" t="s">
        <v>329</v>
      </c>
      <c r="Z86" s="82" t="s">
        <v>395</v>
      </c>
      <c r="AA86" s="79"/>
      <c r="AB86" s="79"/>
      <c r="AC86" s="87" t="s">
        <v>468</v>
      </c>
      <c r="AD86" s="79"/>
      <c r="AE86" s="79" t="b">
        <v>0</v>
      </c>
      <c r="AF86" s="79">
        <v>0</v>
      </c>
      <c r="AG86" s="87" t="s">
        <v>525</v>
      </c>
      <c r="AH86" s="79" t="b">
        <v>0</v>
      </c>
      <c r="AI86" s="79" t="s">
        <v>526</v>
      </c>
      <c r="AJ86" s="79"/>
      <c r="AK86" s="87" t="s">
        <v>525</v>
      </c>
      <c r="AL86" s="79" t="b">
        <v>0</v>
      </c>
      <c r="AM86" s="79">
        <v>7</v>
      </c>
      <c r="AN86" s="87" t="s">
        <v>473</v>
      </c>
      <c r="AO86" s="79" t="s">
        <v>530</v>
      </c>
      <c r="AP86" s="79" t="b">
        <v>0</v>
      </c>
      <c r="AQ86" s="87" t="s">
        <v>473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8">
        <v>0</v>
      </c>
      <c r="BG86" s="49">
        <v>0</v>
      </c>
      <c r="BH86" s="48">
        <v>0</v>
      </c>
      <c r="BI86" s="49">
        <v>0</v>
      </c>
      <c r="BJ86" s="48">
        <v>0</v>
      </c>
      <c r="BK86" s="49">
        <v>0</v>
      </c>
      <c r="BL86" s="48">
        <v>28</v>
      </c>
      <c r="BM86" s="49">
        <v>100</v>
      </c>
      <c r="BN86" s="48">
        <v>28</v>
      </c>
    </row>
    <row r="87" spans="1:66" ht="15">
      <c r="A87" s="64" t="s">
        <v>225</v>
      </c>
      <c r="B87" s="64" t="s">
        <v>224</v>
      </c>
      <c r="C87" s="65" t="s">
        <v>1061</v>
      </c>
      <c r="D87" s="66">
        <v>3</v>
      </c>
      <c r="E87" s="67" t="s">
        <v>132</v>
      </c>
      <c r="F87" s="68">
        <v>32</v>
      </c>
      <c r="G87" s="65"/>
      <c r="H87" s="69"/>
      <c r="I87" s="70"/>
      <c r="J87" s="70"/>
      <c r="K87" s="34" t="s">
        <v>66</v>
      </c>
      <c r="L87" s="77">
        <v>87</v>
      </c>
      <c r="M87" s="77"/>
      <c r="N87" s="72"/>
      <c r="O87" s="79" t="s">
        <v>240</v>
      </c>
      <c r="P87" s="81">
        <v>43774.24925925926</v>
      </c>
      <c r="Q87" s="79" t="s">
        <v>242</v>
      </c>
      <c r="R87" s="79"/>
      <c r="S87" s="79"/>
      <c r="T87" s="79" t="s">
        <v>277</v>
      </c>
      <c r="U87" s="79"/>
      <c r="V87" s="82" t="s">
        <v>306</v>
      </c>
      <c r="W87" s="81">
        <v>43774.24925925926</v>
      </c>
      <c r="X87" s="85">
        <v>43774</v>
      </c>
      <c r="Y87" s="87" t="s">
        <v>330</v>
      </c>
      <c r="Z87" s="82" t="s">
        <v>396</v>
      </c>
      <c r="AA87" s="79"/>
      <c r="AB87" s="79"/>
      <c r="AC87" s="87" t="s">
        <v>469</v>
      </c>
      <c r="AD87" s="79"/>
      <c r="AE87" s="79" t="b">
        <v>0</v>
      </c>
      <c r="AF87" s="79">
        <v>0</v>
      </c>
      <c r="AG87" s="87" t="s">
        <v>525</v>
      </c>
      <c r="AH87" s="79" t="b">
        <v>0</v>
      </c>
      <c r="AI87" s="79" t="s">
        <v>526</v>
      </c>
      <c r="AJ87" s="79"/>
      <c r="AK87" s="87" t="s">
        <v>525</v>
      </c>
      <c r="AL87" s="79" t="b">
        <v>0</v>
      </c>
      <c r="AM87" s="79">
        <v>3</v>
      </c>
      <c r="AN87" s="87" t="s">
        <v>467</v>
      </c>
      <c r="AO87" s="79" t="s">
        <v>530</v>
      </c>
      <c r="AP87" s="79" t="b">
        <v>0</v>
      </c>
      <c r="AQ87" s="87" t="s">
        <v>467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226</v>
      </c>
      <c r="B88" s="64" t="s">
        <v>224</v>
      </c>
      <c r="C88" s="65" t="s">
        <v>1061</v>
      </c>
      <c r="D88" s="66">
        <v>3</v>
      </c>
      <c r="E88" s="67" t="s">
        <v>132</v>
      </c>
      <c r="F88" s="68">
        <v>32</v>
      </c>
      <c r="G88" s="65"/>
      <c r="H88" s="69"/>
      <c r="I88" s="70"/>
      <c r="J88" s="70"/>
      <c r="K88" s="34" t="s">
        <v>66</v>
      </c>
      <c r="L88" s="77">
        <v>88</v>
      </c>
      <c r="M88" s="77"/>
      <c r="N88" s="72"/>
      <c r="O88" s="79" t="s">
        <v>240</v>
      </c>
      <c r="P88" s="81">
        <v>43774.22152777778</v>
      </c>
      <c r="Q88" s="79" t="s">
        <v>242</v>
      </c>
      <c r="R88" s="79"/>
      <c r="S88" s="79"/>
      <c r="T88" s="79" t="s">
        <v>277</v>
      </c>
      <c r="U88" s="79"/>
      <c r="V88" s="82" t="s">
        <v>307</v>
      </c>
      <c r="W88" s="81">
        <v>43774.22152777778</v>
      </c>
      <c r="X88" s="85">
        <v>43774</v>
      </c>
      <c r="Y88" s="87" t="s">
        <v>331</v>
      </c>
      <c r="Z88" s="82" t="s">
        <v>397</v>
      </c>
      <c r="AA88" s="79"/>
      <c r="AB88" s="79"/>
      <c r="AC88" s="87" t="s">
        <v>470</v>
      </c>
      <c r="AD88" s="79"/>
      <c r="AE88" s="79" t="b">
        <v>0</v>
      </c>
      <c r="AF88" s="79">
        <v>0</v>
      </c>
      <c r="AG88" s="87" t="s">
        <v>525</v>
      </c>
      <c r="AH88" s="79" t="b">
        <v>0</v>
      </c>
      <c r="AI88" s="79" t="s">
        <v>526</v>
      </c>
      <c r="AJ88" s="79"/>
      <c r="AK88" s="87" t="s">
        <v>525</v>
      </c>
      <c r="AL88" s="79" t="b">
        <v>0</v>
      </c>
      <c r="AM88" s="79">
        <v>3</v>
      </c>
      <c r="AN88" s="87" t="s">
        <v>467</v>
      </c>
      <c r="AO88" s="79" t="s">
        <v>530</v>
      </c>
      <c r="AP88" s="79" t="b">
        <v>0</v>
      </c>
      <c r="AQ88" s="87" t="s">
        <v>467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8"/>
      <c r="BG88" s="49"/>
      <c r="BH88" s="48"/>
      <c r="BI88" s="49"/>
      <c r="BJ88" s="48"/>
      <c r="BK88" s="49"/>
      <c r="BL88" s="48"/>
      <c r="BM88" s="49"/>
      <c r="BN88" s="48"/>
    </row>
    <row r="89" spans="1:66" ht="15">
      <c r="A89" s="64" t="s">
        <v>225</v>
      </c>
      <c r="B89" s="64" t="s">
        <v>234</v>
      </c>
      <c r="C89" s="65" t="s">
        <v>1061</v>
      </c>
      <c r="D89" s="66">
        <v>3</v>
      </c>
      <c r="E89" s="67" t="s">
        <v>132</v>
      </c>
      <c r="F89" s="68">
        <v>32</v>
      </c>
      <c r="G89" s="65"/>
      <c r="H89" s="69"/>
      <c r="I89" s="70"/>
      <c r="J89" s="70"/>
      <c r="K89" s="34" t="s">
        <v>65</v>
      </c>
      <c r="L89" s="77">
        <v>89</v>
      </c>
      <c r="M89" s="77"/>
      <c r="N89" s="72"/>
      <c r="O89" s="79" t="s">
        <v>241</v>
      </c>
      <c r="P89" s="81">
        <v>43774.24925925926</v>
      </c>
      <c r="Q89" s="79" t="s">
        <v>242</v>
      </c>
      <c r="R89" s="79"/>
      <c r="S89" s="79"/>
      <c r="T89" s="79" t="s">
        <v>277</v>
      </c>
      <c r="U89" s="79"/>
      <c r="V89" s="82" t="s">
        <v>306</v>
      </c>
      <c r="W89" s="81">
        <v>43774.24925925926</v>
      </c>
      <c r="X89" s="85">
        <v>43774</v>
      </c>
      <c r="Y89" s="87" t="s">
        <v>330</v>
      </c>
      <c r="Z89" s="82" t="s">
        <v>396</v>
      </c>
      <c r="AA89" s="79"/>
      <c r="AB89" s="79"/>
      <c r="AC89" s="87" t="s">
        <v>469</v>
      </c>
      <c r="AD89" s="79"/>
      <c r="AE89" s="79" t="b">
        <v>0</v>
      </c>
      <c r="AF89" s="79">
        <v>0</v>
      </c>
      <c r="AG89" s="87" t="s">
        <v>525</v>
      </c>
      <c r="AH89" s="79" t="b">
        <v>0</v>
      </c>
      <c r="AI89" s="79" t="s">
        <v>526</v>
      </c>
      <c r="AJ89" s="79"/>
      <c r="AK89" s="87" t="s">
        <v>525</v>
      </c>
      <c r="AL89" s="79" t="b">
        <v>0</v>
      </c>
      <c r="AM89" s="79">
        <v>3</v>
      </c>
      <c r="AN89" s="87" t="s">
        <v>467</v>
      </c>
      <c r="AO89" s="79" t="s">
        <v>530</v>
      </c>
      <c r="AP89" s="79" t="b">
        <v>0</v>
      </c>
      <c r="AQ89" s="87" t="s">
        <v>467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226</v>
      </c>
      <c r="B90" s="64" t="s">
        <v>234</v>
      </c>
      <c r="C90" s="65" t="s">
        <v>1061</v>
      </c>
      <c r="D90" s="66">
        <v>3</v>
      </c>
      <c r="E90" s="67" t="s">
        <v>132</v>
      </c>
      <c r="F90" s="68">
        <v>32</v>
      </c>
      <c r="G90" s="65"/>
      <c r="H90" s="69"/>
      <c r="I90" s="70"/>
      <c r="J90" s="70"/>
      <c r="K90" s="34" t="s">
        <v>65</v>
      </c>
      <c r="L90" s="77">
        <v>90</v>
      </c>
      <c r="M90" s="77"/>
      <c r="N90" s="72"/>
      <c r="O90" s="79" t="s">
        <v>241</v>
      </c>
      <c r="P90" s="81">
        <v>43774.22152777778</v>
      </c>
      <c r="Q90" s="79" t="s">
        <v>242</v>
      </c>
      <c r="R90" s="79"/>
      <c r="S90" s="79"/>
      <c r="T90" s="79" t="s">
        <v>277</v>
      </c>
      <c r="U90" s="79"/>
      <c r="V90" s="82" t="s">
        <v>307</v>
      </c>
      <c r="W90" s="81">
        <v>43774.22152777778</v>
      </c>
      <c r="X90" s="85">
        <v>43774</v>
      </c>
      <c r="Y90" s="87" t="s">
        <v>331</v>
      </c>
      <c r="Z90" s="82" t="s">
        <v>397</v>
      </c>
      <c r="AA90" s="79"/>
      <c r="AB90" s="79"/>
      <c r="AC90" s="87" t="s">
        <v>470</v>
      </c>
      <c r="AD90" s="79"/>
      <c r="AE90" s="79" t="b">
        <v>0</v>
      </c>
      <c r="AF90" s="79">
        <v>0</v>
      </c>
      <c r="AG90" s="87" t="s">
        <v>525</v>
      </c>
      <c r="AH90" s="79" t="b">
        <v>0</v>
      </c>
      <c r="AI90" s="79" t="s">
        <v>526</v>
      </c>
      <c r="AJ90" s="79"/>
      <c r="AK90" s="87" t="s">
        <v>525</v>
      </c>
      <c r="AL90" s="79" t="b">
        <v>0</v>
      </c>
      <c r="AM90" s="79">
        <v>3</v>
      </c>
      <c r="AN90" s="87" t="s">
        <v>467</v>
      </c>
      <c r="AO90" s="79" t="s">
        <v>530</v>
      </c>
      <c r="AP90" s="79" t="b">
        <v>0</v>
      </c>
      <c r="AQ90" s="87" t="s">
        <v>467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8"/>
      <c r="BG90" s="49"/>
      <c r="BH90" s="48"/>
      <c r="BI90" s="49"/>
      <c r="BJ90" s="48"/>
      <c r="BK90" s="49"/>
      <c r="BL90" s="48"/>
      <c r="BM90" s="49"/>
      <c r="BN90" s="48"/>
    </row>
    <row r="91" spans="1:66" ht="15">
      <c r="A91" s="64" t="s">
        <v>226</v>
      </c>
      <c r="B91" s="64" t="s">
        <v>239</v>
      </c>
      <c r="C91" s="65" t="s">
        <v>1061</v>
      </c>
      <c r="D91" s="66">
        <v>3</v>
      </c>
      <c r="E91" s="67" t="s">
        <v>132</v>
      </c>
      <c r="F91" s="68">
        <v>32</v>
      </c>
      <c r="G91" s="65"/>
      <c r="H91" s="69"/>
      <c r="I91" s="70"/>
      <c r="J91" s="70"/>
      <c r="K91" s="34" t="s">
        <v>65</v>
      </c>
      <c r="L91" s="77">
        <v>91</v>
      </c>
      <c r="M91" s="77"/>
      <c r="N91" s="72"/>
      <c r="O91" s="79" t="s">
        <v>241</v>
      </c>
      <c r="P91" s="81">
        <v>43774.26053240741</v>
      </c>
      <c r="Q91" s="79" t="s">
        <v>252</v>
      </c>
      <c r="R91" s="82" t="s">
        <v>267</v>
      </c>
      <c r="S91" s="79" t="s">
        <v>273</v>
      </c>
      <c r="T91" s="79" t="s">
        <v>284</v>
      </c>
      <c r="U91" s="82" t="s">
        <v>291</v>
      </c>
      <c r="V91" s="82" t="s">
        <v>291</v>
      </c>
      <c r="W91" s="81">
        <v>43774.26053240741</v>
      </c>
      <c r="X91" s="85">
        <v>43774</v>
      </c>
      <c r="Y91" s="87" t="s">
        <v>332</v>
      </c>
      <c r="Z91" s="82" t="s">
        <v>398</v>
      </c>
      <c r="AA91" s="79"/>
      <c r="AB91" s="79"/>
      <c r="AC91" s="87" t="s">
        <v>471</v>
      </c>
      <c r="AD91" s="79"/>
      <c r="AE91" s="79" t="b">
        <v>0</v>
      </c>
      <c r="AF91" s="79">
        <v>1</v>
      </c>
      <c r="AG91" s="87" t="s">
        <v>525</v>
      </c>
      <c r="AH91" s="79" t="b">
        <v>0</v>
      </c>
      <c r="AI91" s="79" t="s">
        <v>526</v>
      </c>
      <c r="AJ91" s="79"/>
      <c r="AK91" s="87" t="s">
        <v>525</v>
      </c>
      <c r="AL91" s="79" t="b">
        <v>0</v>
      </c>
      <c r="AM91" s="79">
        <v>0</v>
      </c>
      <c r="AN91" s="87" t="s">
        <v>525</v>
      </c>
      <c r="AO91" s="79" t="s">
        <v>532</v>
      </c>
      <c r="AP91" s="79" t="b">
        <v>0</v>
      </c>
      <c r="AQ91" s="87"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31</v>
      </c>
      <c r="BM91" s="49">
        <v>100</v>
      </c>
      <c r="BN91" s="48">
        <v>31</v>
      </c>
    </row>
    <row r="92" spans="1:66" ht="15">
      <c r="A92" s="64" t="s">
        <v>225</v>
      </c>
      <c r="B92" s="64" t="s">
        <v>233</v>
      </c>
      <c r="C92" s="65" t="s">
        <v>1061</v>
      </c>
      <c r="D92" s="66">
        <v>3</v>
      </c>
      <c r="E92" s="67" t="s">
        <v>132</v>
      </c>
      <c r="F92" s="68">
        <v>32</v>
      </c>
      <c r="G92" s="65"/>
      <c r="H92" s="69"/>
      <c r="I92" s="70"/>
      <c r="J92" s="70"/>
      <c r="K92" s="34" t="s">
        <v>65</v>
      </c>
      <c r="L92" s="77">
        <v>92</v>
      </c>
      <c r="M92" s="77"/>
      <c r="N92" s="72"/>
      <c r="O92" s="79" t="s">
        <v>241</v>
      </c>
      <c r="P92" s="81">
        <v>43774.24925925926</v>
      </c>
      <c r="Q92" s="79" t="s">
        <v>242</v>
      </c>
      <c r="R92" s="79"/>
      <c r="S92" s="79"/>
      <c r="T92" s="79" t="s">
        <v>277</v>
      </c>
      <c r="U92" s="79"/>
      <c r="V92" s="82" t="s">
        <v>306</v>
      </c>
      <c r="W92" s="81">
        <v>43774.24925925926</v>
      </c>
      <c r="X92" s="85">
        <v>43774</v>
      </c>
      <c r="Y92" s="87" t="s">
        <v>330</v>
      </c>
      <c r="Z92" s="82" t="s">
        <v>396</v>
      </c>
      <c r="AA92" s="79"/>
      <c r="AB92" s="79"/>
      <c r="AC92" s="87" t="s">
        <v>469</v>
      </c>
      <c r="AD92" s="79"/>
      <c r="AE92" s="79" t="b">
        <v>0</v>
      </c>
      <c r="AF92" s="79">
        <v>0</v>
      </c>
      <c r="AG92" s="87" t="s">
        <v>525</v>
      </c>
      <c r="AH92" s="79" t="b">
        <v>0</v>
      </c>
      <c r="AI92" s="79" t="s">
        <v>526</v>
      </c>
      <c r="AJ92" s="79"/>
      <c r="AK92" s="87" t="s">
        <v>525</v>
      </c>
      <c r="AL92" s="79" t="b">
        <v>0</v>
      </c>
      <c r="AM92" s="79">
        <v>3</v>
      </c>
      <c r="AN92" s="87" t="s">
        <v>467</v>
      </c>
      <c r="AO92" s="79" t="s">
        <v>530</v>
      </c>
      <c r="AP92" s="79" t="b">
        <v>0</v>
      </c>
      <c r="AQ92" s="87" t="s">
        <v>467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226</v>
      </c>
      <c r="B93" s="64" t="s">
        <v>233</v>
      </c>
      <c r="C93" s="65" t="s">
        <v>1062</v>
      </c>
      <c r="D93" s="66">
        <v>4</v>
      </c>
      <c r="E93" s="67" t="s">
        <v>136</v>
      </c>
      <c r="F93" s="68">
        <v>30.869565217391305</v>
      </c>
      <c r="G93" s="65"/>
      <c r="H93" s="69"/>
      <c r="I93" s="70"/>
      <c r="J93" s="70"/>
      <c r="K93" s="34" t="s">
        <v>65</v>
      </c>
      <c r="L93" s="77">
        <v>93</v>
      </c>
      <c r="M93" s="77"/>
      <c r="N93" s="72"/>
      <c r="O93" s="79" t="s">
        <v>241</v>
      </c>
      <c r="P93" s="81">
        <v>43774.22152777778</v>
      </c>
      <c r="Q93" s="79" t="s">
        <v>242</v>
      </c>
      <c r="R93" s="79"/>
      <c r="S93" s="79"/>
      <c r="T93" s="79" t="s">
        <v>277</v>
      </c>
      <c r="U93" s="79"/>
      <c r="V93" s="82" t="s">
        <v>307</v>
      </c>
      <c r="W93" s="81">
        <v>43774.22152777778</v>
      </c>
      <c r="X93" s="85">
        <v>43774</v>
      </c>
      <c r="Y93" s="87" t="s">
        <v>331</v>
      </c>
      <c r="Z93" s="82" t="s">
        <v>397</v>
      </c>
      <c r="AA93" s="79"/>
      <c r="AB93" s="79"/>
      <c r="AC93" s="87" t="s">
        <v>470</v>
      </c>
      <c r="AD93" s="79"/>
      <c r="AE93" s="79" t="b">
        <v>0</v>
      </c>
      <c r="AF93" s="79">
        <v>0</v>
      </c>
      <c r="AG93" s="87" t="s">
        <v>525</v>
      </c>
      <c r="AH93" s="79" t="b">
        <v>0</v>
      </c>
      <c r="AI93" s="79" t="s">
        <v>526</v>
      </c>
      <c r="AJ93" s="79"/>
      <c r="AK93" s="87" t="s">
        <v>525</v>
      </c>
      <c r="AL93" s="79" t="b">
        <v>0</v>
      </c>
      <c r="AM93" s="79">
        <v>3</v>
      </c>
      <c r="AN93" s="87" t="s">
        <v>467</v>
      </c>
      <c r="AO93" s="79" t="s">
        <v>530</v>
      </c>
      <c r="AP93" s="79" t="b">
        <v>0</v>
      </c>
      <c r="AQ93" s="87" t="s">
        <v>467</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1</v>
      </c>
      <c r="BF93" s="48"/>
      <c r="BG93" s="49"/>
      <c r="BH93" s="48"/>
      <c r="BI93" s="49"/>
      <c r="BJ93" s="48"/>
      <c r="BK93" s="49"/>
      <c r="BL93" s="48"/>
      <c r="BM93" s="49"/>
      <c r="BN93" s="48"/>
    </row>
    <row r="94" spans="1:66" ht="15">
      <c r="A94" s="64" t="s">
        <v>226</v>
      </c>
      <c r="B94" s="64" t="s">
        <v>233</v>
      </c>
      <c r="C94" s="65" t="s">
        <v>1062</v>
      </c>
      <c r="D94" s="66">
        <v>4</v>
      </c>
      <c r="E94" s="67" t="s">
        <v>136</v>
      </c>
      <c r="F94" s="68">
        <v>30.869565217391305</v>
      </c>
      <c r="G94" s="65"/>
      <c r="H94" s="69"/>
      <c r="I94" s="70"/>
      <c r="J94" s="70"/>
      <c r="K94" s="34" t="s">
        <v>65</v>
      </c>
      <c r="L94" s="77">
        <v>94</v>
      </c>
      <c r="M94" s="77"/>
      <c r="N94" s="72"/>
      <c r="O94" s="79" t="s">
        <v>241</v>
      </c>
      <c r="P94" s="81">
        <v>43774.26053240741</v>
      </c>
      <c r="Q94" s="79" t="s">
        <v>252</v>
      </c>
      <c r="R94" s="82" t="s">
        <v>267</v>
      </c>
      <c r="S94" s="79" t="s">
        <v>273</v>
      </c>
      <c r="T94" s="79" t="s">
        <v>284</v>
      </c>
      <c r="U94" s="82" t="s">
        <v>291</v>
      </c>
      <c r="V94" s="82" t="s">
        <v>291</v>
      </c>
      <c r="W94" s="81">
        <v>43774.26053240741</v>
      </c>
      <c r="X94" s="85">
        <v>43774</v>
      </c>
      <c r="Y94" s="87" t="s">
        <v>332</v>
      </c>
      <c r="Z94" s="82" t="s">
        <v>398</v>
      </c>
      <c r="AA94" s="79"/>
      <c r="AB94" s="79"/>
      <c r="AC94" s="87" t="s">
        <v>471</v>
      </c>
      <c r="AD94" s="79"/>
      <c r="AE94" s="79" t="b">
        <v>0</v>
      </c>
      <c r="AF94" s="79">
        <v>1</v>
      </c>
      <c r="AG94" s="87" t="s">
        <v>525</v>
      </c>
      <c r="AH94" s="79" t="b">
        <v>0</v>
      </c>
      <c r="AI94" s="79" t="s">
        <v>526</v>
      </c>
      <c r="AJ94" s="79"/>
      <c r="AK94" s="87" t="s">
        <v>525</v>
      </c>
      <c r="AL94" s="79" t="b">
        <v>0</v>
      </c>
      <c r="AM94" s="79">
        <v>0</v>
      </c>
      <c r="AN94" s="87" t="s">
        <v>525</v>
      </c>
      <c r="AO94" s="79" t="s">
        <v>532</v>
      </c>
      <c r="AP94" s="79" t="b">
        <v>0</v>
      </c>
      <c r="AQ94" s="87" t="s">
        <v>471</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8"/>
      <c r="BG94" s="49"/>
      <c r="BH94" s="48"/>
      <c r="BI94" s="49"/>
      <c r="BJ94" s="48"/>
      <c r="BK94" s="49"/>
      <c r="BL94" s="48"/>
      <c r="BM94" s="49"/>
      <c r="BN94" s="48"/>
    </row>
    <row r="95" spans="1:66" ht="15">
      <c r="A95" s="64" t="s">
        <v>227</v>
      </c>
      <c r="B95" s="64" t="s">
        <v>235</v>
      </c>
      <c r="C95" s="65" t="s">
        <v>1061</v>
      </c>
      <c r="D95" s="66">
        <v>3</v>
      </c>
      <c r="E95" s="67" t="s">
        <v>132</v>
      </c>
      <c r="F95" s="68">
        <v>32</v>
      </c>
      <c r="G95" s="65"/>
      <c r="H95" s="69"/>
      <c r="I95" s="70"/>
      <c r="J95" s="70"/>
      <c r="K95" s="34" t="s">
        <v>65</v>
      </c>
      <c r="L95" s="77">
        <v>95</v>
      </c>
      <c r="M95" s="77"/>
      <c r="N95" s="72"/>
      <c r="O95" s="79" t="s">
        <v>241</v>
      </c>
      <c r="P95" s="81">
        <v>43781.376921296294</v>
      </c>
      <c r="Q95" s="79" t="s">
        <v>247</v>
      </c>
      <c r="R95" s="79"/>
      <c r="S95" s="79"/>
      <c r="T95" s="79" t="s">
        <v>281</v>
      </c>
      <c r="U95" s="79"/>
      <c r="V95" s="82" t="s">
        <v>308</v>
      </c>
      <c r="W95" s="81">
        <v>43781.376921296294</v>
      </c>
      <c r="X95" s="85">
        <v>43781</v>
      </c>
      <c r="Y95" s="87" t="s">
        <v>333</v>
      </c>
      <c r="Z95" s="82" t="s">
        <v>399</v>
      </c>
      <c r="AA95" s="79"/>
      <c r="AB95" s="79"/>
      <c r="AC95" s="87" t="s">
        <v>472</v>
      </c>
      <c r="AD95" s="79"/>
      <c r="AE95" s="79" t="b">
        <v>0</v>
      </c>
      <c r="AF95" s="79">
        <v>0</v>
      </c>
      <c r="AG95" s="87" t="s">
        <v>525</v>
      </c>
      <c r="AH95" s="79" t="b">
        <v>0</v>
      </c>
      <c r="AI95" s="79" t="s">
        <v>526</v>
      </c>
      <c r="AJ95" s="79"/>
      <c r="AK95" s="87" t="s">
        <v>525</v>
      </c>
      <c r="AL95" s="79" t="b">
        <v>0</v>
      </c>
      <c r="AM95" s="79">
        <v>7</v>
      </c>
      <c r="AN95" s="87" t="s">
        <v>473</v>
      </c>
      <c r="AO95" s="79" t="s">
        <v>529</v>
      </c>
      <c r="AP95" s="79" t="b">
        <v>0</v>
      </c>
      <c r="AQ95" s="87" t="s">
        <v>473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c r="BG95" s="49"/>
      <c r="BH95" s="48"/>
      <c r="BI95" s="49"/>
      <c r="BJ95" s="48"/>
      <c r="BK95" s="49"/>
      <c r="BL95" s="48"/>
      <c r="BM95" s="49"/>
      <c r="BN95" s="48"/>
    </row>
    <row r="96" spans="1:66" ht="15">
      <c r="A96" s="64" t="s">
        <v>226</v>
      </c>
      <c r="B96" s="64" t="s">
        <v>235</v>
      </c>
      <c r="C96" s="65" t="s">
        <v>1061</v>
      </c>
      <c r="D96" s="66">
        <v>3</v>
      </c>
      <c r="E96" s="67" t="s">
        <v>132</v>
      </c>
      <c r="F96" s="68">
        <v>32</v>
      </c>
      <c r="G96" s="65"/>
      <c r="H96" s="69"/>
      <c r="I96" s="70"/>
      <c r="J96" s="70"/>
      <c r="K96" s="34" t="s">
        <v>65</v>
      </c>
      <c r="L96" s="77">
        <v>96</v>
      </c>
      <c r="M96" s="77"/>
      <c r="N96" s="72"/>
      <c r="O96" s="79" t="s">
        <v>241</v>
      </c>
      <c r="P96" s="81">
        <v>43780.3490625</v>
      </c>
      <c r="Q96" s="79" t="s">
        <v>247</v>
      </c>
      <c r="R96" s="82" t="s">
        <v>268</v>
      </c>
      <c r="S96" s="79" t="s">
        <v>274</v>
      </c>
      <c r="T96" s="79" t="s">
        <v>285</v>
      </c>
      <c r="U96" s="79"/>
      <c r="V96" s="82" t="s">
        <v>307</v>
      </c>
      <c r="W96" s="81">
        <v>43780.3490625</v>
      </c>
      <c r="X96" s="85">
        <v>43780</v>
      </c>
      <c r="Y96" s="87" t="s">
        <v>334</v>
      </c>
      <c r="Z96" s="82" t="s">
        <v>400</v>
      </c>
      <c r="AA96" s="79"/>
      <c r="AB96" s="79"/>
      <c r="AC96" s="87" t="s">
        <v>473</v>
      </c>
      <c r="AD96" s="79"/>
      <c r="AE96" s="79" t="b">
        <v>0</v>
      </c>
      <c r="AF96" s="79">
        <v>12</v>
      </c>
      <c r="AG96" s="87" t="s">
        <v>525</v>
      </c>
      <c r="AH96" s="79" t="b">
        <v>0</v>
      </c>
      <c r="AI96" s="79" t="s">
        <v>526</v>
      </c>
      <c r="AJ96" s="79"/>
      <c r="AK96" s="87" t="s">
        <v>525</v>
      </c>
      <c r="AL96" s="79" t="b">
        <v>0</v>
      </c>
      <c r="AM96" s="79">
        <v>7</v>
      </c>
      <c r="AN96" s="87" t="s">
        <v>525</v>
      </c>
      <c r="AO96" s="79" t="s">
        <v>530</v>
      </c>
      <c r="AP96" s="79" t="b">
        <v>0</v>
      </c>
      <c r="AQ96" s="87" t="s">
        <v>473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8"/>
      <c r="BG96" s="49"/>
      <c r="BH96" s="48"/>
      <c r="BI96" s="49"/>
      <c r="BJ96" s="48"/>
      <c r="BK96" s="49"/>
      <c r="BL96" s="48"/>
      <c r="BM96" s="49"/>
      <c r="BN96" s="48"/>
    </row>
    <row r="97" spans="1:66" ht="15">
      <c r="A97" s="64" t="s">
        <v>227</v>
      </c>
      <c r="B97" s="64" t="s">
        <v>236</v>
      </c>
      <c r="C97" s="65" t="s">
        <v>1061</v>
      </c>
      <c r="D97" s="66">
        <v>3</v>
      </c>
      <c r="E97" s="67" t="s">
        <v>132</v>
      </c>
      <c r="F97" s="68">
        <v>32</v>
      </c>
      <c r="G97" s="65"/>
      <c r="H97" s="69"/>
      <c r="I97" s="70"/>
      <c r="J97" s="70"/>
      <c r="K97" s="34" t="s">
        <v>65</v>
      </c>
      <c r="L97" s="77">
        <v>97</v>
      </c>
      <c r="M97" s="77"/>
      <c r="N97" s="72"/>
      <c r="O97" s="79" t="s">
        <v>241</v>
      </c>
      <c r="P97" s="81">
        <v>43781.376921296294</v>
      </c>
      <c r="Q97" s="79" t="s">
        <v>247</v>
      </c>
      <c r="R97" s="79"/>
      <c r="S97" s="79"/>
      <c r="T97" s="79" t="s">
        <v>281</v>
      </c>
      <c r="U97" s="79"/>
      <c r="V97" s="82" t="s">
        <v>308</v>
      </c>
      <c r="W97" s="81">
        <v>43781.376921296294</v>
      </c>
      <c r="X97" s="85">
        <v>43781</v>
      </c>
      <c r="Y97" s="87" t="s">
        <v>333</v>
      </c>
      <c r="Z97" s="82" t="s">
        <v>399</v>
      </c>
      <c r="AA97" s="79"/>
      <c r="AB97" s="79"/>
      <c r="AC97" s="87" t="s">
        <v>472</v>
      </c>
      <c r="AD97" s="79"/>
      <c r="AE97" s="79" t="b">
        <v>0</v>
      </c>
      <c r="AF97" s="79">
        <v>0</v>
      </c>
      <c r="AG97" s="87" t="s">
        <v>525</v>
      </c>
      <c r="AH97" s="79" t="b">
        <v>0</v>
      </c>
      <c r="AI97" s="79" t="s">
        <v>526</v>
      </c>
      <c r="AJ97" s="79"/>
      <c r="AK97" s="87" t="s">
        <v>525</v>
      </c>
      <c r="AL97" s="79" t="b">
        <v>0</v>
      </c>
      <c r="AM97" s="79">
        <v>7</v>
      </c>
      <c r="AN97" s="87" t="s">
        <v>473</v>
      </c>
      <c r="AO97" s="79" t="s">
        <v>529</v>
      </c>
      <c r="AP97" s="79" t="b">
        <v>0</v>
      </c>
      <c r="AQ97" s="87" t="s">
        <v>473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8"/>
      <c r="BG97" s="49"/>
      <c r="BH97" s="48"/>
      <c r="BI97" s="49"/>
      <c r="BJ97" s="48"/>
      <c r="BK97" s="49"/>
      <c r="BL97" s="48"/>
      <c r="BM97" s="49"/>
      <c r="BN97" s="48"/>
    </row>
    <row r="98" spans="1:66" ht="15">
      <c r="A98" s="64" t="s">
        <v>226</v>
      </c>
      <c r="B98" s="64" t="s">
        <v>236</v>
      </c>
      <c r="C98" s="65" t="s">
        <v>1061</v>
      </c>
      <c r="D98" s="66">
        <v>3</v>
      </c>
      <c r="E98" s="67" t="s">
        <v>132</v>
      </c>
      <c r="F98" s="68">
        <v>32</v>
      </c>
      <c r="G98" s="65"/>
      <c r="H98" s="69"/>
      <c r="I98" s="70"/>
      <c r="J98" s="70"/>
      <c r="K98" s="34" t="s">
        <v>65</v>
      </c>
      <c r="L98" s="77">
        <v>98</v>
      </c>
      <c r="M98" s="77"/>
      <c r="N98" s="72"/>
      <c r="O98" s="79" t="s">
        <v>241</v>
      </c>
      <c r="P98" s="81">
        <v>43780.3490625</v>
      </c>
      <c r="Q98" s="79" t="s">
        <v>247</v>
      </c>
      <c r="R98" s="82" t="s">
        <v>268</v>
      </c>
      <c r="S98" s="79" t="s">
        <v>274</v>
      </c>
      <c r="T98" s="79" t="s">
        <v>285</v>
      </c>
      <c r="U98" s="79"/>
      <c r="V98" s="82" t="s">
        <v>307</v>
      </c>
      <c r="W98" s="81">
        <v>43780.3490625</v>
      </c>
      <c r="X98" s="85">
        <v>43780</v>
      </c>
      <c r="Y98" s="87" t="s">
        <v>334</v>
      </c>
      <c r="Z98" s="82" t="s">
        <v>400</v>
      </c>
      <c r="AA98" s="79"/>
      <c r="AB98" s="79"/>
      <c r="AC98" s="87" t="s">
        <v>473</v>
      </c>
      <c r="AD98" s="79"/>
      <c r="AE98" s="79" t="b">
        <v>0</v>
      </c>
      <c r="AF98" s="79">
        <v>12</v>
      </c>
      <c r="AG98" s="87" t="s">
        <v>525</v>
      </c>
      <c r="AH98" s="79" t="b">
        <v>0</v>
      </c>
      <c r="AI98" s="79" t="s">
        <v>526</v>
      </c>
      <c r="AJ98" s="79"/>
      <c r="AK98" s="87" t="s">
        <v>525</v>
      </c>
      <c r="AL98" s="79" t="b">
        <v>0</v>
      </c>
      <c r="AM98" s="79">
        <v>7</v>
      </c>
      <c r="AN98" s="87" t="s">
        <v>525</v>
      </c>
      <c r="AO98" s="79" t="s">
        <v>530</v>
      </c>
      <c r="AP98" s="79" t="b">
        <v>0</v>
      </c>
      <c r="AQ98" s="87" t="s">
        <v>473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8"/>
      <c r="BG98" s="49"/>
      <c r="BH98" s="48"/>
      <c r="BI98" s="49"/>
      <c r="BJ98" s="48"/>
      <c r="BK98" s="49"/>
      <c r="BL98" s="48"/>
      <c r="BM98" s="49"/>
      <c r="BN98" s="48"/>
    </row>
    <row r="99" spans="1:66" ht="15">
      <c r="A99" s="64" t="s">
        <v>227</v>
      </c>
      <c r="B99" s="64" t="s">
        <v>237</v>
      </c>
      <c r="C99" s="65" t="s">
        <v>1061</v>
      </c>
      <c r="D99" s="66">
        <v>3</v>
      </c>
      <c r="E99" s="67" t="s">
        <v>132</v>
      </c>
      <c r="F99" s="68">
        <v>32</v>
      </c>
      <c r="G99" s="65"/>
      <c r="H99" s="69"/>
      <c r="I99" s="70"/>
      <c r="J99" s="70"/>
      <c r="K99" s="34" t="s">
        <v>65</v>
      </c>
      <c r="L99" s="77">
        <v>99</v>
      </c>
      <c r="M99" s="77"/>
      <c r="N99" s="72"/>
      <c r="O99" s="79" t="s">
        <v>241</v>
      </c>
      <c r="P99" s="81">
        <v>43781.376921296294</v>
      </c>
      <c r="Q99" s="79" t="s">
        <v>247</v>
      </c>
      <c r="R99" s="79"/>
      <c r="S99" s="79"/>
      <c r="T99" s="79" t="s">
        <v>281</v>
      </c>
      <c r="U99" s="79"/>
      <c r="V99" s="82" t="s">
        <v>308</v>
      </c>
      <c r="W99" s="81">
        <v>43781.376921296294</v>
      </c>
      <c r="X99" s="85">
        <v>43781</v>
      </c>
      <c r="Y99" s="87" t="s">
        <v>333</v>
      </c>
      <c r="Z99" s="82" t="s">
        <v>399</v>
      </c>
      <c r="AA99" s="79"/>
      <c r="AB99" s="79"/>
      <c r="AC99" s="87" t="s">
        <v>472</v>
      </c>
      <c r="AD99" s="79"/>
      <c r="AE99" s="79" t="b">
        <v>0</v>
      </c>
      <c r="AF99" s="79">
        <v>0</v>
      </c>
      <c r="AG99" s="87" t="s">
        <v>525</v>
      </c>
      <c r="AH99" s="79" t="b">
        <v>0</v>
      </c>
      <c r="AI99" s="79" t="s">
        <v>526</v>
      </c>
      <c r="AJ99" s="79"/>
      <c r="AK99" s="87" t="s">
        <v>525</v>
      </c>
      <c r="AL99" s="79" t="b">
        <v>0</v>
      </c>
      <c r="AM99" s="79">
        <v>7</v>
      </c>
      <c r="AN99" s="87" t="s">
        <v>473</v>
      </c>
      <c r="AO99" s="79" t="s">
        <v>529</v>
      </c>
      <c r="AP99" s="79" t="b">
        <v>0</v>
      </c>
      <c r="AQ99" s="87" t="s">
        <v>473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8">
        <v>0</v>
      </c>
      <c r="BG99" s="49">
        <v>0</v>
      </c>
      <c r="BH99" s="48">
        <v>0</v>
      </c>
      <c r="BI99" s="49">
        <v>0</v>
      </c>
      <c r="BJ99" s="48">
        <v>0</v>
      </c>
      <c r="BK99" s="49">
        <v>0</v>
      </c>
      <c r="BL99" s="48">
        <v>28</v>
      </c>
      <c r="BM99" s="49">
        <v>100</v>
      </c>
      <c r="BN99" s="48">
        <v>28</v>
      </c>
    </row>
    <row r="100" spans="1:66" ht="15">
      <c r="A100" s="64" t="s">
        <v>226</v>
      </c>
      <c r="B100" s="64" t="s">
        <v>237</v>
      </c>
      <c r="C100" s="65" t="s">
        <v>1061</v>
      </c>
      <c r="D100" s="66">
        <v>3</v>
      </c>
      <c r="E100" s="67" t="s">
        <v>132</v>
      </c>
      <c r="F100" s="68">
        <v>32</v>
      </c>
      <c r="G100" s="65"/>
      <c r="H100" s="69"/>
      <c r="I100" s="70"/>
      <c r="J100" s="70"/>
      <c r="K100" s="34" t="s">
        <v>65</v>
      </c>
      <c r="L100" s="77">
        <v>100</v>
      </c>
      <c r="M100" s="77"/>
      <c r="N100" s="72"/>
      <c r="O100" s="79" t="s">
        <v>241</v>
      </c>
      <c r="P100" s="81">
        <v>43780.3490625</v>
      </c>
      <c r="Q100" s="79" t="s">
        <v>247</v>
      </c>
      <c r="R100" s="82" t="s">
        <v>268</v>
      </c>
      <c r="S100" s="79" t="s">
        <v>274</v>
      </c>
      <c r="T100" s="79" t="s">
        <v>285</v>
      </c>
      <c r="U100" s="79"/>
      <c r="V100" s="82" t="s">
        <v>307</v>
      </c>
      <c r="W100" s="81">
        <v>43780.3490625</v>
      </c>
      <c r="X100" s="85">
        <v>43780</v>
      </c>
      <c r="Y100" s="87" t="s">
        <v>334</v>
      </c>
      <c r="Z100" s="82" t="s">
        <v>400</v>
      </c>
      <c r="AA100" s="79"/>
      <c r="AB100" s="79"/>
      <c r="AC100" s="87" t="s">
        <v>473</v>
      </c>
      <c r="AD100" s="79"/>
      <c r="AE100" s="79" t="b">
        <v>0</v>
      </c>
      <c r="AF100" s="79">
        <v>12</v>
      </c>
      <c r="AG100" s="87" t="s">
        <v>525</v>
      </c>
      <c r="AH100" s="79" t="b">
        <v>0</v>
      </c>
      <c r="AI100" s="79" t="s">
        <v>526</v>
      </c>
      <c r="AJ100" s="79"/>
      <c r="AK100" s="87" t="s">
        <v>525</v>
      </c>
      <c r="AL100" s="79" t="b">
        <v>0</v>
      </c>
      <c r="AM100" s="79">
        <v>7</v>
      </c>
      <c r="AN100" s="87" t="s">
        <v>525</v>
      </c>
      <c r="AO100" s="79" t="s">
        <v>530</v>
      </c>
      <c r="AP100" s="79" t="b">
        <v>0</v>
      </c>
      <c r="AQ100" s="87" t="s">
        <v>473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8">
        <v>0</v>
      </c>
      <c r="BG100" s="49">
        <v>0</v>
      </c>
      <c r="BH100" s="48">
        <v>0</v>
      </c>
      <c r="BI100" s="49">
        <v>0</v>
      </c>
      <c r="BJ100" s="48">
        <v>0</v>
      </c>
      <c r="BK100" s="49">
        <v>0</v>
      </c>
      <c r="BL100" s="48">
        <v>28</v>
      </c>
      <c r="BM100" s="49">
        <v>100</v>
      </c>
      <c r="BN100" s="48">
        <v>28</v>
      </c>
    </row>
    <row r="101" spans="1:66" ht="15">
      <c r="A101" s="64" t="s">
        <v>227</v>
      </c>
      <c r="B101" s="64" t="s">
        <v>238</v>
      </c>
      <c r="C101" s="65" t="s">
        <v>1061</v>
      </c>
      <c r="D101" s="66">
        <v>3</v>
      </c>
      <c r="E101" s="67" t="s">
        <v>132</v>
      </c>
      <c r="F101" s="68">
        <v>32</v>
      </c>
      <c r="G101" s="65"/>
      <c r="H101" s="69"/>
      <c r="I101" s="70"/>
      <c r="J101" s="70"/>
      <c r="K101" s="34" t="s">
        <v>65</v>
      </c>
      <c r="L101" s="77">
        <v>101</v>
      </c>
      <c r="M101" s="77"/>
      <c r="N101" s="72"/>
      <c r="O101" s="79" t="s">
        <v>241</v>
      </c>
      <c r="P101" s="81">
        <v>43781.672685185185</v>
      </c>
      <c r="Q101" s="79" t="s">
        <v>251</v>
      </c>
      <c r="R101" s="79"/>
      <c r="S101" s="79"/>
      <c r="T101" s="79" t="s">
        <v>282</v>
      </c>
      <c r="U101" s="79"/>
      <c r="V101" s="82" t="s">
        <v>308</v>
      </c>
      <c r="W101" s="81">
        <v>43781.672685185185</v>
      </c>
      <c r="X101" s="85">
        <v>43781</v>
      </c>
      <c r="Y101" s="87" t="s">
        <v>335</v>
      </c>
      <c r="Z101" s="82" t="s">
        <v>401</v>
      </c>
      <c r="AA101" s="79"/>
      <c r="AB101" s="79"/>
      <c r="AC101" s="87" t="s">
        <v>474</v>
      </c>
      <c r="AD101" s="79"/>
      <c r="AE101" s="79" t="b">
        <v>0</v>
      </c>
      <c r="AF101" s="79">
        <v>0</v>
      </c>
      <c r="AG101" s="87" t="s">
        <v>525</v>
      </c>
      <c r="AH101" s="79" t="b">
        <v>0</v>
      </c>
      <c r="AI101" s="79" t="s">
        <v>527</v>
      </c>
      <c r="AJ101" s="79"/>
      <c r="AK101" s="87" t="s">
        <v>525</v>
      </c>
      <c r="AL101" s="79" t="b">
        <v>0</v>
      </c>
      <c r="AM101" s="79">
        <v>3</v>
      </c>
      <c r="AN101" s="87" t="s">
        <v>478</v>
      </c>
      <c r="AO101" s="79" t="s">
        <v>529</v>
      </c>
      <c r="AP101" s="79" t="b">
        <v>0</v>
      </c>
      <c r="AQ101" s="87" t="s">
        <v>478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18</v>
      </c>
      <c r="BM101" s="49">
        <v>100</v>
      </c>
      <c r="BN101" s="48">
        <v>18</v>
      </c>
    </row>
    <row r="102" spans="1:66" ht="15">
      <c r="A102" s="64" t="s">
        <v>225</v>
      </c>
      <c r="B102" s="64" t="s">
        <v>238</v>
      </c>
      <c r="C102" s="65" t="s">
        <v>1062</v>
      </c>
      <c r="D102" s="66">
        <v>4</v>
      </c>
      <c r="E102" s="67" t="s">
        <v>136</v>
      </c>
      <c r="F102" s="68">
        <v>30.869565217391305</v>
      </c>
      <c r="G102" s="65"/>
      <c r="H102" s="69"/>
      <c r="I102" s="70"/>
      <c r="J102" s="70"/>
      <c r="K102" s="34" t="s">
        <v>65</v>
      </c>
      <c r="L102" s="77">
        <v>102</v>
      </c>
      <c r="M102" s="77"/>
      <c r="N102" s="72"/>
      <c r="O102" s="79" t="s">
        <v>241</v>
      </c>
      <c r="P102" s="81">
        <v>43775.49251157408</v>
      </c>
      <c r="Q102" s="79" t="s">
        <v>253</v>
      </c>
      <c r="R102" s="79"/>
      <c r="S102" s="79"/>
      <c r="T102" s="79" t="s">
        <v>282</v>
      </c>
      <c r="U102" s="79"/>
      <c r="V102" s="82" t="s">
        <v>306</v>
      </c>
      <c r="W102" s="81">
        <v>43775.49251157408</v>
      </c>
      <c r="X102" s="85">
        <v>43775</v>
      </c>
      <c r="Y102" s="87" t="s">
        <v>336</v>
      </c>
      <c r="Z102" s="82" t="s">
        <v>402</v>
      </c>
      <c r="AA102" s="79"/>
      <c r="AB102" s="79"/>
      <c r="AC102" s="87" t="s">
        <v>475</v>
      </c>
      <c r="AD102" s="79"/>
      <c r="AE102" s="79" t="b">
        <v>0</v>
      </c>
      <c r="AF102" s="79">
        <v>0</v>
      </c>
      <c r="AG102" s="87" t="s">
        <v>525</v>
      </c>
      <c r="AH102" s="79" t="b">
        <v>0</v>
      </c>
      <c r="AI102" s="79" t="s">
        <v>527</v>
      </c>
      <c r="AJ102" s="79"/>
      <c r="AK102" s="87" t="s">
        <v>525</v>
      </c>
      <c r="AL102" s="79" t="b">
        <v>0</v>
      </c>
      <c r="AM102" s="79">
        <v>1</v>
      </c>
      <c r="AN102" s="87" t="s">
        <v>477</v>
      </c>
      <c r="AO102" s="79" t="s">
        <v>530</v>
      </c>
      <c r="AP102" s="79" t="b">
        <v>0</v>
      </c>
      <c r="AQ102" s="87" t="s">
        <v>477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18</v>
      </c>
      <c r="BM102" s="49">
        <v>100</v>
      </c>
      <c r="BN102" s="48">
        <v>18</v>
      </c>
    </row>
    <row r="103" spans="1:66" ht="15">
      <c r="A103" s="64" t="s">
        <v>225</v>
      </c>
      <c r="B103" s="64" t="s">
        <v>238</v>
      </c>
      <c r="C103" s="65" t="s">
        <v>1062</v>
      </c>
      <c r="D103" s="66">
        <v>4</v>
      </c>
      <c r="E103" s="67" t="s">
        <v>136</v>
      </c>
      <c r="F103" s="68">
        <v>30.869565217391305</v>
      </c>
      <c r="G103" s="65"/>
      <c r="H103" s="69"/>
      <c r="I103" s="70"/>
      <c r="J103" s="70"/>
      <c r="K103" s="34" t="s">
        <v>65</v>
      </c>
      <c r="L103" s="77">
        <v>103</v>
      </c>
      <c r="M103" s="77"/>
      <c r="N103" s="72"/>
      <c r="O103" s="79" t="s">
        <v>241</v>
      </c>
      <c r="P103" s="81">
        <v>43781.58980324074</v>
      </c>
      <c r="Q103" s="79" t="s">
        <v>251</v>
      </c>
      <c r="R103" s="79"/>
      <c r="S103" s="79"/>
      <c r="T103" s="79" t="s">
        <v>282</v>
      </c>
      <c r="U103" s="79"/>
      <c r="V103" s="82" t="s">
        <v>306</v>
      </c>
      <c r="W103" s="81">
        <v>43781.58980324074</v>
      </c>
      <c r="X103" s="85">
        <v>43781</v>
      </c>
      <c r="Y103" s="87" t="s">
        <v>337</v>
      </c>
      <c r="Z103" s="82" t="s">
        <v>403</v>
      </c>
      <c r="AA103" s="79"/>
      <c r="AB103" s="79"/>
      <c r="AC103" s="87" t="s">
        <v>476</v>
      </c>
      <c r="AD103" s="79"/>
      <c r="AE103" s="79" t="b">
        <v>0</v>
      </c>
      <c r="AF103" s="79">
        <v>0</v>
      </c>
      <c r="AG103" s="87" t="s">
        <v>525</v>
      </c>
      <c r="AH103" s="79" t="b">
        <v>0</v>
      </c>
      <c r="AI103" s="79" t="s">
        <v>527</v>
      </c>
      <c r="AJ103" s="79"/>
      <c r="AK103" s="87" t="s">
        <v>525</v>
      </c>
      <c r="AL103" s="79" t="b">
        <v>0</v>
      </c>
      <c r="AM103" s="79">
        <v>3</v>
      </c>
      <c r="AN103" s="87" t="s">
        <v>478</v>
      </c>
      <c r="AO103" s="79" t="s">
        <v>530</v>
      </c>
      <c r="AP103" s="79" t="b">
        <v>0</v>
      </c>
      <c r="AQ103" s="87" t="s">
        <v>478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18</v>
      </c>
      <c r="BM103" s="49">
        <v>100</v>
      </c>
      <c r="BN103" s="48">
        <v>18</v>
      </c>
    </row>
    <row r="104" spans="1:66" ht="15">
      <c r="A104" s="64" t="s">
        <v>226</v>
      </c>
      <c r="B104" s="64" t="s">
        <v>238</v>
      </c>
      <c r="C104" s="65" t="s">
        <v>1063</v>
      </c>
      <c r="D104" s="66">
        <v>5</v>
      </c>
      <c r="E104" s="67" t="s">
        <v>136</v>
      </c>
      <c r="F104" s="68">
        <v>29.73913043478261</v>
      </c>
      <c r="G104" s="65"/>
      <c r="H104" s="69"/>
      <c r="I104" s="70"/>
      <c r="J104" s="70"/>
      <c r="K104" s="34" t="s">
        <v>65</v>
      </c>
      <c r="L104" s="77">
        <v>104</v>
      </c>
      <c r="M104" s="77"/>
      <c r="N104" s="72"/>
      <c r="O104" s="79" t="s">
        <v>241</v>
      </c>
      <c r="P104" s="81">
        <v>43774.26053240741</v>
      </c>
      <c r="Q104" s="79" t="s">
        <v>252</v>
      </c>
      <c r="R104" s="82" t="s">
        <v>267</v>
      </c>
      <c r="S104" s="79" t="s">
        <v>273</v>
      </c>
      <c r="T104" s="79" t="s">
        <v>284</v>
      </c>
      <c r="U104" s="82" t="s">
        <v>291</v>
      </c>
      <c r="V104" s="82" t="s">
        <v>291</v>
      </c>
      <c r="W104" s="81">
        <v>43774.26053240741</v>
      </c>
      <c r="X104" s="85">
        <v>43774</v>
      </c>
      <c r="Y104" s="87" t="s">
        <v>332</v>
      </c>
      <c r="Z104" s="82" t="s">
        <v>398</v>
      </c>
      <c r="AA104" s="79"/>
      <c r="AB104" s="79"/>
      <c r="AC104" s="87" t="s">
        <v>471</v>
      </c>
      <c r="AD104" s="79"/>
      <c r="AE104" s="79" t="b">
        <v>0</v>
      </c>
      <c r="AF104" s="79">
        <v>1</v>
      </c>
      <c r="AG104" s="87" t="s">
        <v>525</v>
      </c>
      <c r="AH104" s="79" t="b">
        <v>0</v>
      </c>
      <c r="AI104" s="79" t="s">
        <v>526</v>
      </c>
      <c r="AJ104" s="79"/>
      <c r="AK104" s="87" t="s">
        <v>525</v>
      </c>
      <c r="AL104" s="79" t="b">
        <v>0</v>
      </c>
      <c r="AM104" s="79">
        <v>0</v>
      </c>
      <c r="AN104" s="87" t="s">
        <v>525</v>
      </c>
      <c r="AO104" s="79" t="s">
        <v>532</v>
      </c>
      <c r="AP104" s="79" t="b">
        <v>0</v>
      </c>
      <c r="AQ104" s="87" t="s">
        <v>471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8"/>
      <c r="BG104" s="49"/>
      <c r="BH104" s="48"/>
      <c r="BI104" s="49"/>
      <c r="BJ104" s="48"/>
      <c r="BK104" s="49"/>
      <c r="BL104" s="48"/>
      <c r="BM104" s="49"/>
      <c r="BN104" s="48"/>
    </row>
    <row r="105" spans="1:66" ht="15">
      <c r="A105" s="64" t="s">
        <v>226</v>
      </c>
      <c r="B105" s="64" t="s">
        <v>238</v>
      </c>
      <c r="C105" s="65" t="s">
        <v>1063</v>
      </c>
      <c r="D105" s="66">
        <v>5</v>
      </c>
      <c r="E105" s="67" t="s">
        <v>136</v>
      </c>
      <c r="F105" s="68">
        <v>29.73913043478261</v>
      </c>
      <c r="G105" s="65"/>
      <c r="H105" s="69"/>
      <c r="I105" s="70"/>
      <c r="J105" s="70"/>
      <c r="K105" s="34" t="s">
        <v>65</v>
      </c>
      <c r="L105" s="77">
        <v>105</v>
      </c>
      <c r="M105" s="77"/>
      <c r="N105" s="72"/>
      <c r="O105" s="79" t="s">
        <v>241</v>
      </c>
      <c r="P105" s="81">
        <v>43775.26075231482</v>
      </c>
      <c r="Q105" s="79" t="s">
        <v>253</v>
      </c>
      <c r="R105" s="82" t="s">
        <v>269</v>
      </c>
      <c r="S105" s="79" t="s">
        <v>275</v>
      </c>
      <c r="T105" s="79" t="s">
        <v>286</v>
      </c>
      <c r="U105" s="82" t="s">
        <v>292</v>
      </c>
      <c r="V105" s="82" t="s">
        <v>292</v>
      </c>
      <c r="W105" s="81">
        <v>43775.26075231482</v>
      </c>
      <c r="X105" s="85">
        <v>43775</v>
      </c>
      <c r="Y105" s="87" t="s">
        <v>338</v>
      </c>
      <c r="Z105" s="82" t="s">
        <v>404</v>
      </c>
      <c r="AA105" s="79"/>
      <c r="AB105" s="79"/>
      <c r="AC105" s="87" t="s">
        <v>477</v>
      </c>
      <c r="AD105" s="79"/>
      <c r="AE105" s="79" t="b">
        <v>0</v>
      </c>
      <c r="AF105" s="79">
        <v>6</v>
      </c>
      <c r="AG105" s="87" t="s">
        <v>525</v>
      </c>
      <c r="AH105" s="79" t="b">
        <v>0</v>
      </c>
      <c r="AI105" s="79" t="s">
        <v>527</v>
      </c>
      <c r="AJ105" s="79"/>
      <c r="AK105" s="87" t="s">
        <v>525</v>
      </c>
      <c r="AL105" s="79" t="b">
        <v>0</v>
      </c>
      <c r="AM105" s="79">
        <v>1</v>
      </c>
      <c r="AN105" s="87" t="s">
        <v>525</v>
      </c>
      <c r="AO105" s="79" t="s">
        <v>531</v>
      </c>
      <c r="AP105" s="79" t="b">
        <v>0</v>
      </c>
      <c r="AQ105" s="87" t="s">
        <v>477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8">
        <v>0</v>
      </c>
      <c r="BG105" s="49">
        <v>0</v>
      </c>
      <c r="BH105" s="48">
        <v>0</v>
      </c>
      <c r="BI105" s="49">
        <v>0</v>
      </c>
      <c r="BJ105" s="48">
        <v>0</v>
      </c>
      <c r="BK105" s="49">
        <v>0</v>
      </c>
      <c r="BL105" s="48">
        <v>18</v>
      </c>
      <c r="BM105" s="49">
        <v>100</v>
      </c>
      <c r="BN105" s="48">
        <v>18</v>
      </c>
    </row>
    <row r="106" spans="1:66" ht="15">
      <c r="A106" s="64" t="s">
        <v>226</v>
      </c>
      <c r="B106" s="64" t="s">
        <v>238</v>
      </c>
      <c r="C106" s="65" t="s">
        <v>1063</v>
      </c>
      <c r="D106" s="66">
        <v>5</v>
      </c>
      <c r="E106" s="67" t="s">
        <v>136</v>
      </c>
      <c r="F106" s="68">
        <v>29.73913043478261</v>
      </c>
      <c r="G106" s="65"/>
      <c r="H106" s="69"/>
      <c r="I106" s="70"/>
      <c r="J106" s="70"/>
      <c r="K106" s="34" t="s">
        <v>65</v>
      </c>
      <c r="L106" s="77">
        <v>106</v>
      </c>
      <c r="M106" s="77"/>
      <c r="N106" s="72"/>
      <c r="O106" s="79" t="s">
        <v>241</v>
      </c>
      <c r="P106" s="81">
        <v>43781.58394675926</v>
      </c>
      <c r="Q106" s="79" t="s">
        <v>251</v>
      </c>
      <c r="R106" s="82" t="s">
        <v>269</v>
      </c>
      <c r="S106" s="79" t="s">
        <v>275</v>
      </c>
      <c r="T106" s="79" t="s">
        <v>286</v>
      </c>
      <c r="U106" s="82" t="s">
        <v>293</v>
      </c>
      <c r="V106" s="82" t="s">
        <v>293</v>
      </c>
      <c r="W106" s="81">
        <v>43781.58394675926</v>
      </c>
      <c r="X106" s="85">
        <v>43781</v>
      </c>
      <c r="Y106" s="87" t="s">
        <v>339</v>
      </c>
      <c r="Z106" s="82" t="s">
        <v>405</v>
      </c>
      <c r="AA106" s="79"/>
      <c r="AB106" s="79"/>
      <c r="AC106" s="87" t="s">
        <v>478</v>
      </c>
      <c r="AD106" s="79"/>
      <c r="AE106" s="79" t="b">
        <v>0</v>
      </c>
      <c r="AF106" s="79">
        <v>9</v>
      </c>
      <c r="AG106" s="87" t="s">
        <v>525</v>
      </c>
      <c r="AH106" s="79" t="b">
        <v>0</v>
      </c>
      <c r="AI106" s="79" t="s">
        <v>527</v>
      </c>
      <c r="AJ106" s="79"/>
      <c r="AK106" s="87" t="s">
        <v>525</v>
      </c>
      <c r="AL106" s="79" t="b">
        <v>0</v>
      </c>
      <c r="AM106" s="79">
        <v>3</v>
      </c>
      <c r="AN106" s="87" t="s">
        <v>525</v>
      </c>
      <c r="AO106" s="79" t="s">
        <v>530</v>
      </c>
      <c r="AP106" s="79" t="b">
        <v>0</v>
      </c>
      <c r="AQ106" s="87" t="s">
        <v>478</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8">
        <v>0</v>
      </c>
      <c r="BG106" s="49">
        <v>0</v>
      </c>
      <c r="BH106" s="48">
        <v>0</v>
      </c>
      <c r="BI106" s="49">
        <v>0</v>
      </c>
      <c r="BJ106" s="48">
        <v>0</v>
      </c>
      <c r="BK106" s="49">
        <v>0</v>
      </c>
      <c r="BL106" s="48">
        <v>18</v>
      </c>
      <c r="BM106" s="49">
        <v>100</v>
      </c>
      <c r="BN106" s="48">
        <v>18</v>
      </c>
    </row>
    <row r="107" spans="1:66" ht="15">
      <c r="A107" s="64" t="s">
        <v>227</v>
      </c>
      <c r="B107" s="64" t="s">
        <v>232</v>
      </c>
      <c r="C107" s="65" t="s">
        <v>1061</v>
      </c>
      <c r="D107" s="66">
        <v>3</v>
      </c>
      <c r="E107" s="67" t="s">
        <v>132</v>
      </c>
      <c r="F107" s="68">
        <v>32</v>
      </c>
      <c r="G107" s="65"/>
      <c r="H107" s="69"/>
      <c r="I107" s="70"/>
      <c r="J107" s="70"/>
      <c r="K107" s="34" t="s">
        <v>65</v>
      </c>
      <c r="L107" s="77">
        <v>107</v>
      </c>
      <c r="M107" s="77"/>
      <c r="N107" s="72"/>
      <c r="O107" s="79" t="s">
        <v>241</v>
      </c>
      <c r="P107" s="81">
        <v>43781.672685185185</v>
      </c>
      <c r="Q107" s="79" t="s">
        <v>251</v>
      </c>
      <c r="R107" s="79"/>
      <c r="S107" s="79"/>
      <c r="T107" s="79" t="s">
        <v>282</v>
      </c>
      <c r="U107" s="79"/>
      <c r="V107" s="82" t="s">
        <v>308</v>
      </c>
      <c r="W107" s="81">
        <v>43781.672685185185</v>
      </c>
      <c r="X107" s="85">
        <v>43781</v>
      </c>
      <c r="Y107" s="87" t="s">
        <v>335</v>
      </c>
      <c r="Z107" s="82" t="s">
        <v>401</v>
      </c>
      <c r="AA107" s="79"/>
      <c r="AB107" s="79"/>
      <c r="AC107" s="87" t="s">
        <v>474</v>
      </c>
      <c r="AD107" s="79"/>
      <c r="AE107" s="79" t="b">
        <v>0</v>
      </c>
      <c r="AF107" s="79">
        <v>0</v>
      </c>
      <c r="AG107" s="87" t="s">
        <v>525</v>
      </c>
      <c r="AH107" s="79" t="b">
        <v>0</v>
      </c>
      <c r="AI107" s="79" t="s">
        <v>527</v>
      </c>
      <c r="AJ107" s="79"/>
      <c r="AK107" s="87" t="s">
        <v>525</v>
      </c>
      <c r="AL107" s="79" t="b">
        <v>0</v>
      </c>
      <c r="AM107" s="79">
        <v>3</v>
      </c>
      <c r="AN107" s="87" t="s">
        <v>478</v>
      </c>
      <c r="AO107" s="79" t="s">
        <v>529</v>
      </c>
      <c r="AP107" s="79" t="b">
        <v>0</v>
      </c>
      <c r="AQ107" s="87" t="s">
        <v>478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225</v>
      </c>
      <c r="B108" s="64" t="s">
        <v>232</v>
      </c>
      <c r="C108" s="65" t="s">
        <v>1063</v>
      </c>
      <c r="D108" s="66">
        <v>5</v>
      </c>
      <c r="E108" s="67" t="s">
        <v>136</v>
      </c>
      <c r="F108" s="68">
        <v>29.73913043478261</v>
      </c>
      <c r="G108" s="65"/>
      <c r="H108" s="69"/>
      <c r="I108" s="70"/>
      <c r="J108" s="70"/>
      <c r="K108" s="34" t="s">
        <v>65</v>
      </c>
      <c r="L108" s="77">
        <v>108</v>
      </c>
      <c r="M108" s="77"/>
      <c r="N108" s="72"/>
      <c r="O108" s="79" t="s">
        <v>241</v>
      </c>
      <c r="P108" s="81">
        <v>43774.24925925926</v>
      </c>
      <c r="Q108" s="79" t="s">
        <v>242</v>
      </c>
      <c r="R108" s="79"/>
      <c r="S108" s="79"/>
      <c r="T108" s="79" t="s">
        <v>277</v>
      </c>
      <c r="U108" s="79"/>
      <c r="V108" s="82" t="s">
        <v>306</v>
      </c>
      <c r="W108" s="81">
        <v>43774.24925925926</v>
      </c>
      <c r="X108" s="85">
        <v>43774</v>
      </c>
      <c r="Y108" s="87" t="s">
        <v>330</v>
      </c>
      <c r="Z108" s="82" t="s">
        <v>396</v>
      </c>
      <c r="AA108" s="79"/>
      <c r="AB108" s="79"/>
      <c r="AC108" s="87" t="s">
        <v>469</v>
      </c>
      <c r="AD108" s="79"/>
      <c r="AE108" s="79" t="b">
        <v>0</v>
      </c>
      <c r="AF108" s="79">
        <v>0</v>
      </c>
      <c r="AG108" s="87" t="s">
        <v>525</v>
      </c>
      <c r="AH108" s="79" t="b">
        <v>0</v>
      </c>
      <c r="AI108" s="79" t="s">
        <v>526</v>
      </c>
      <c r="AJ108" s="79"/>
      <c r="AK108" s="87" t="s">
        <v>525</v>
      </c>
      <c r="AL108" s="79" t="b">
        <v>0</v>
      </c>
      <c r="AM108" s="79">
        <v>3</v>
      </c>
      <c r="AN108" s="87" t="s">
        <v>467</v>
      </c>
      <c r="AO108" s="79" t="s">
        <v>530</v>
      </c>
      <c r="AP108" s="79" t="b">
        <v>0</v>
      </c>
      <c r="AQ108" s="87" t="s">
        <v>467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225</v>
      </c>
      <c r="B109" s="64" t="s">
        <v>232</v>
      </c>
      <c r="C109" s="65" t="s">
        <v>1063</v>
      </c>
      <c r="D109" s="66">
        <v>5</v>
      </c>
      <c r="E109" s="67" t="s">
        <v>136</v>
      </c>
      <c r="F109" s="68">
        <v>29.73913043478261</v>
      </c>
      <c r="G109" s="65"/>
      <c r="H109" s="69"/>
      <c r="I109" s="70"/>
      <c r="J109" s="70"/>
      <c r="K109" s="34" t="s">
        <v>65</v>
      </c>
      <c r="L109" s="77">
        <v>109</v>
      </c>
      <c r="M109" s="77"/>
      <c r="N109" s="72"/>
      <c r="O109" s="79" t="s">
        <v>241</v>
      </c>
      <c r="P109" s="81">
        <v>43775.49251157408</v>
      </c>
      <c r="Q109" s="79" t="s">
        <v>253</v>
      </c>
      <c r="R109" s="79"/>
      <c r="S109" s="79"/>
      <c r="T109" s="79" t="s">
        <v>282</v>
      </c>
      <c r="U109" s="79"/>
      <c r="V109" s="82" t="s">
        <v>306</v>
      </c>
      <c r="W109" s="81">
        <v>43775.49251157408</v>
      </c>
      <c r="X109" s="85">
        <v>43775</v>
      </c>
      <c r="Y109" s="87" t="s">
        <v>336</v>
      </c>
      <c r="Z109" s="82" t="s">
        <v>402</v>
      </c>
      <c r="AA109" s="79"/>
      <c r="AB109" s="79"/>
      <c r="AC109" s="87" t="s">
        <v>475</v>
      </c>
      <c r="AD109" s="79"/>
      <c r="AE109" s="79" t="b">
        <v>0</v>
      </c>
      <c r="AF109" s="79">
        <v>0</v>
      </c>
      <c r="AG109" s="87" t="s">
        <v>525</v>
      </c>
      <c r="AH109" s="79" t="b">
        <v>0</v>
      </c>
      <c r="AI109" s="79" t="s">
        <v>527</v>
      </c>
      <c r="AJ109" s="79"/>
      <c r="AK109" s="87" t="s">
        <v>525</v>
      </c>
      <c r="AL109" s="79" t="b">
        <v>0</v>
      </c>
      <c r="AM109" s="79">
        <v>1</v>
      </c>
      <c r="AN109" s="87" t="s">
        <v>477</v>
      </c>
      <c r="AO109" s="79" t="s">
        <v>530</v>
      </c>
      <c r="AP109" s="79" t="b">
        <v>0</v>
      </c>
      <c r="AQ109" s="87" t="s">
        <v>477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225</v>
      </c>
      <c r="B110" s="64" t="s">
        <v>232</v>
      </c>
      <c r="C110" s="65" t="s">
        <v>1063</v>
      </c>
      <c r="D110" s="66">
        <v>5</v>
      </c>
      <c r="E110" s="67" t="s">
        <v>136</v>
      </c>
      <c r="F110" s="68">
        <v>29.73913043478261</v>
      </c>
      <c r="G110" s="65"/>
      <c r="H110" s="69"/>
      <c r="I110" s="70"/>
      <c r="J110" s="70"/>
      <c r="K110" s="34" t="s">
        <v>65</v>
      </c>
      <c r="L110" s="77">
        <v>110</v>
      </c>
      <c r="M110" s="77"/>
      <c r="N110" s="72"/>
      <c r="O110" s="79" t="s">
        <v>241</v>
      </c>
      <c r="P110" s="81">
        <v>43781.58980324074</v>
      </c>
      <c r="Q110" s="79" t="s">
        <v>251</v>
      </c>
      <c r="R110" s="79"/>
      <c r="S110" s="79"/>
      <c r="T110" s="79" t="s">
        <v>282</v>
      </c>
      <c r="U110" s="79"/>
      <c r="V110" s="82" t="s">
        <v>306</v>
      </c>
      <c r="W110" s="81">
        <v>43781.58980324074</v>
      </c>
      <c r="X110" s="85">
        <v>43781</v>
      </c>
      <c r="Y110" s="87" t="s">
        <v>337</v>
      </c>
      <c r="Z110" s="82" t="s">
        <v>403</v>
      </c>
      <c r="AA110" s="79"/>
      <c r="AB110" s="79"/>
      <c r="AC110" s="87" t="s">
        <v>476</v>
      </c>
      <c r="AD110" s="79"/>
      <c r="AE110" s="79" t="b">
        <v>0</v>
      </c>
      <c r="AF110" s="79">
        <v>0</v>
      </c>
      <c r="AG110" s="87" t="s">
        <v>525</v>
      </c>
      <c r="AH110" s="79" t="b">
        <v>0</v>
      </c>
      <c r="AI110" s="79" t="s">
        <v>527</v>
      </c>
      <c r="AJ110" s="79"/>
      <c r="AK110" s="87" t="s">
        <v>525</v>
      </c>
      <c r="AL110" s="79" t="b">
        <v>0</v>
      </c>
      <c r="AM110" s="79">
        <v>3</v>
      </c>
      <c r="AN110" s="87" t="s">
        <v>478</v>
      </c>
      <c r="AO110" s="79" t="s">
        <v>530</v>
      </c>
      <c r="AP110" s="79" t="b">
        <v>0</v>
      </c>
      <c r="AQ110" s="87" t="s">
        <v>478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226</v>
      </c>
      <c r="B111" s="64" t="s">
        <v>232</v>
      </c>
      <c r="C111" s="65" t="s">
        <v>1064</v>
      </c>
      <c r="D111" s="66">
        <v>6</v>
      </c>
      <c r="E111" s="67" t="s">
        <v>136</v>
      </c>
      <c r="F111" s="68">
        <v>28.608695652173914</v>
      </c>
      <c r="G111" s="65"/>
      <c r="H111" s="69"/>
      <c r="I111" s="70"/>
      <c r="J111" s="70"/>
      <c r="K111" s="34" t="s">
        <v>65</v>
      </c>
      <c r="L111" s="77">
        <v>111</v>
      </c>
      <c r="M111" s="77"/>
      <c r="N111" s="72"/>
      <c r="O111" s="79" t="s">
        <v>241</v>
      </c>
      <c r="P111" s="81">
        <v>43774.22152777778</v>
      </c>
      <c r="Q111" s="79" t="s">
        <v>242</v>
      </c>
      <c r="R111" s="79"/>
      <c r="S111" s="79"/>
      <c r="T111" s="79" t="s">
        <v>277</v>
      </c>
      <c r="U111" s="79"/>
      <c r="V111" s="82" t="s">
        <v>307</v>
      </c>
      <c r="W111" s="81">
        <v>43774.22152777778</v>
      </c>
      <c r="X111" s="85">
        <v>43774</v>
      </c>
      <c r="Y111" s="87" t="s">
        <v>331</v>
      </c>
      <c r="Z111" s="82" t="s">
        <v>397</v>
      </c>
      <c r="AA111" s="79"/>
      <c r="AB111" s="79"/>
      <c r="AC111" s="87" t="s">
        <v>470</v>
      </c>
      <c r="AD111" s="79"/>
      <c r="AE111" s="79" t="b">
        <v>0</v>
      </c>
      <c r="AF111" s="79">
        <v>0</v>
      </c>
      <c r="AG111" s="87" t="s">
        <v>525</v>
      </c>
      <c r="AH111" s="79" t="b">
        <v>0</v>
      </c>
      <c r="AI111" s="79" t="s">
        <v>526</v>
      </c>
      <c r="AJ111" s="79"/>
      <c r="AK111" s="87" t="s">
        <v>525</v>
      </c>
      <c r="AL111" s="79" t="b">
        <v>0</v>
      </c>
      <c r="AM111" s="79">
        <v>3</v>
      </c>
      <c r="AN111" s="87" t="s">
        <v>467</v>
      </c>
      <c r="AO111" s="79" t="s">
        <v>530</v>
      </c>
      <c r="AP111" s="79" t="b">
        <v>0</v>
      </c>
      <c r="AQ111" s="87" t="s">
        <v>467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1</v>
      </c>
      <c r="BF111" s="48"/>
      <c r="BG111" s="49"/>
      <c r="BH111" s="48"/>
      <c r="BI111" s="49"/>
      <c r="BJ111" s="48"/>
      <c r="BK111" s="49"/>
      <c r="BL111" s="48"/>
      <c r="BM111" s="49"/>
      <c r="BN111" s="48"/>
    </row>
    <row r="112" spans="1:66" ht="15">
      <c r="A112" s="64" t="s">
        <v>226</v>
      </c>
      <c r="B112" s="64" t="s">
        <v>232</v>
      </c>
      <c r="C112" s="65" t="s">
        <v>1064</v>
      </c>
      <c r="D112" s="66">
        <v>6</v>
      </c>
      <c r="E112" s="67" t="s">
        <v>136</v>
      </c>
      <c r="F112" s="68">
        <v>28.608695652173914</v>
      </c>
      <c r="G112" s="65"/>
      <c r="H112" s="69"/>
      <c r="I112" s="70"/>
      <c r="J112" s="70"/>
      <c r="K112" s="34" t="s">
        <v>65</v>
      </c>
      <c r="L112" s="77">
        <v>112</v>
      </c>
      <c r="M112" s="77"/>
      <c r="N112" s="72"/>
      <c r="O112" s="79" t="s">
        <v>241</v>
      </c>
      <c r="P112" s="81">
        <v>43774.26053240741</v>
      </c>
      <c r="Q112" s="79" t="s">
        <v>252</v>
      </c>
      <c r="R112" s="82" t="s">
        <v>267</v>
      </c>
      <c r="S112" s="79" t="s">
        <v>273</v>
      </c>
      <c r="T112" s="79" t="s">
        <v>284</v>
      </c>
      <c r="U112" s="82" t="s">
        <v>291</v>
      </c>
      <c r="V112" s="82" t="s">
        <v>291</v>
      </c>
      <c r="W112" s="81">
        <v>43774.26053240741</v>
      </c>
      <c r="X112" s="85">
        <v>43774</v>
      </c>
      <c r="Y112" s="87" t="s">
        <v>332</v>
      </c>
      <c r="Z112" s="82" t="s">
        <v>398</v>
      </c>
      <c r="AA112" s="79"/>
      <c r="AB112" s="79"/>
      <c r="AC112" s="87" t="s">
        <v>471</v>
      </c>
      <c r="AD112" s="79"/>
      <c r="AE112" s="79" t="b">
        <v>0</v>
      </c>
      <c r="AF112" s="79">
        <v>1</v>
      </c>
      <c r="AG112" s="87" t="s">
        <v>525</v>
      </c>
      <c r="AH112" s="79" t="b">
        <v>0</v>
      </c>
      <c r="AI112" s="79" t="s">
        <v>526</v>
      </c>
      <c r="AJ112" s="79"/>
      <c r="AK112" s="87" t="s">
        <v>525</v>
      </c>
      <c r="AL112" s="79" t="b">
        <v>0</v>
      </c>
      <c r="AM112" s="79">
        <v>0</v>
      </c>
      <c r="AN112" s="87" t="s">
        <v>525</v>
      </c>
      <c r="AO112" s="79" t="s">
        <v>532</v>
      </c>
      <c r="AP112" s="79" t="b">
        <v>0</v>
      </c>
      <c r="AQ112" s="87" t="s">
        <v>471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1</v>
      </c>
      <c r="BF112" s="48"/>
      <c r="BG112" s="49"/>
      <c r="BH112" s="48"/>
      <c r="BI112" s="49"/>
      <c r="BJ112" s="48"/>
      <c r="BK112" s="49"/>
      <c r="BL112" s="48"/>
      <c r="BM112" s="49"/>
      <c r="BN112" s="48"/>
    </row>
    <row r="113" spans="1:66" ht="15">
      <c r="A113" s="64" t="s">
        <v>226</v>
      </c>
      <c r="B113" s="64" t="s">
        <v>232</v>
      </c>
      <c r="C113" s="65" t="s">
        <v>1064</v>
      </c>
      <c r="D113" s="66">
        <v>6</v>
      </c>
      <c r="E113" s="67" t="s">
        <v>136</v>
      </c>
      <c r="F113" s="68">
        <v>28.608695652173914</v>
      </c>
      <c r="G113" s="65"/>
      <c r="H113" s="69"/>
      <c r="I113" s="70"/>
      <c r="J113" s="70"/>
      <c r="K113" s="34" t="s">
        <v>65</v>
      </c>
      <c r="L113" s="77">
        <v>113</v>
      </c>
      <c r="M113" s="77"/>
      <c r="N113" s="72"/>
      <c r="O113" s="79" t="s">
        <v>241</v>
      </c>
      <c r="P113" s="81">
        <v>43775.26075231482</v>
      </c>
      <c r="Q113" s="79" t="s">
        <v>253</v>
      </c>
      <c r="R113" s="82" t="s">
        <v>269</v>
      </c>
      <c r="S113" s="79" t="s">
        <v>275</v>
      </c>
      <c r="T113" s="79" t="s">
        <v>286</v>
      </c>
      <c r="U113" s="82" t="s">
        <v>292</v>
      </c>
      <c r="V113" s="82" t="s">
        <v>292</v>
      </c>
      <c r="W113" s="81">
        <v>43775.26075231482</v>
      </c>
      <c r="X113" s="85">
        <v>43775</v>
      </c>
      <c r="Y113" s="87" t="s">
        <v>338</v>
      </c>
      <c r="Z113" s="82" t="s">
        <v>404</v>
      </c>
      <c r="AA113" s="79"/>
      <c r="AB113" s="79"/>
      <c r="AC113" s="87" t="s">
        <v>477</v>
      </c>
      <c r="AD113" s="79"/>
      <c r="AE113" s="79" t="b">
        <v>0</v>
      </c>
      <c r="AF113" s="79">
        <v>6</v>
      </c>
      <c r="AG113" s="87" t="s">
        <v>525</v>
      </c>
      <c r="AH113" s="79" t="b">
        <v>0</v>
      </c>
      <c r="AI113" s="79" t="s">
        <v>527</v>
      </c>
      <c r="AJ113" s="79"/>
      <c r="AK113" s="87" t="s">
        <v>525</v>
      </c>
      <c r="AL113" s="79" t="b">
        <v>0</v>
      </c>
      <c r="AM113" s="79">
        <v>1</v>
      </c>
      <c r="AN113" s="87" t="s">
        <v>525</v>
      </c>
      <c r="AO113" s="79" t="s">
        <v>531</v>
      </c>
      <c r="AP113" s="79" t="b">
        <v>0</v>
      </c>
      <c r="AQ113" s="87" t="s">
        <v>477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1</v>
      </c>
      <c r="BF113" s="48"/>
      <c r="BG113" s="49"/>
      <c r="BH113" s="48"/>
      <c r="BI113" s="49"/>
      <c r="BJ113" s="48"/>
      <c r="BK113" s="49"/>
      <c r="BL113" s="48"/>
      <c r="BM113" s="49"/>
      <c r="BN113" s="48"/>
    </row>
    <row r="114" spans="1:66" ht="15">
      <c r="A114" s="64" t="s">
        <v>226</v>
      </c>
      <c r="B114" s="64" t="s">
        <v>232</v>
      </c>
      <c r="C114" s="65" t="s">
        <v>1064</v>
      </c>
      <c r="D114" s="66">
        <v>6</v>
      </c>
      <c r="E114" s="67" t="s">
        <v>136</v>
      </c>
      <c r="F114" s="68">
        <v>28.608695652173914</v>
      </c>
      <c r="G114" s="65"/>
      <c r="H114" s="69"/>
      <c r="I114" s="70"/>
      <c r="J114" s="70"/>
      <c r="K114" s="34" t="s">
        <v>65</v>
      </c>
      <c r="L114" s="77">
        <v>114</v>
      </c>
      <c r="M114" s="77"/>
      <c r="N114" s="72"/>
      <c r="O114" s="79" t="s">
        <v>241</v>
      </c>
      <c r="P114" s="81">
        <v>43781.58394675926</v>
      </c>
      <c r="Q114" s="79" t="s">
        <v>251</v>
      </c>
      <c r="R114" s="82" t="s">
        <v>269</v>
      </c>
      <c r="S114" s="79" t="s">
        <v>275</v>
      </c>
      <c r="T114" s="79" t="s">
        <v>286</v>
      </c>
      <c r="U114" s="82" t="s">
        <v>293</v>
      </c>
      <c r="V114" s="82" t="s">
        <v>293</v>
      </c>
      <c r="W114" s="81">
        <v>43781.58394675926</v>
      </c>
      <c r="X114" s="85">
        <v>43781</v>
      </c>
      <c r="Y114" s="87" t="s">
        <v>339</v>
      </c>
      <c r="Z114" s="82" t="s">
        <v>405</v>
      </c>
      <c r="AA114" s="79"/>
      <c r="AB114" s="79"/>
      <c r="AC114" s="87" t="s">
        <v>478</v>
      </c>
      <c r="AD114" s="79"/>
      <c r="AE114" s="79" t="b">
        <v>0</v>
      </c>
      <c r="AF114" s="79">
        <v>9</v>
      </c>
      <c r="AG114" s="87" t="s">
        <v>525</v>
      </c>
      <c r="AH114" s="79" t="b">
        <v>0</v>
      </c>
      <c r="AI114" s="79" t="s">
        <v>527</v>
      </c>
      <c r="AJ114" s="79"/>
      <c r="AK114" s="87" t="s">
        <v>525</v>
      </c>
      <c r="AL114" s="79" t="b">
        <v>0</v>
      </c>
      <c r="AM114" s="79">
        <v>3</v>
      </c>
      <c r="AN114" s="87" t="s">
        <v>525</v>
      </c>
      <c r="AO114" s="79" t="s">
        <v>530</v>
      </c>
      <c r="AP114" s="79" t="b">
        <v>0</v>
      </c>
      <c r="AQ114" s="87" t="s">
        <v>478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1</v>
      </c>
      <c r="BF114" s="48"/>
      <c r="BG114" s="49"/>
      <c r="BH114" s="48"/>
      <c r="BI114" s="49"/>
      <c r="BJ114" s="48"/>
      <c r="BK114" s="49"/>
      <c r="BL114" s="48"/>
      <c r="BM114" s="49"/>
      <c r="BN114" s="48"/>
    </row>
    <row r="115" spans="1:66" ht="15">
      <c r="A115" s="64" t="s">
        <v>228</v>
      </c>
      <c r="B115" s="64" t="s">
        <v>226</v>
      </c>
      <c r="C115" s="65" t="s">
        <v>1062</v>
      </c>
      <c r="D115" s="66">
        <v>4</v>
      </c>
      <c r="E115" s="67" t="s">
        <v>136</v>
      </c>
      <c r="F115" s="68">
        <v>30.869565217391305</v>
      </c>
      <c r="G115" s="65"/>
      <c r="H115" s="69"/>
      <c r="I115" s="70"/>
      <c r="J115" s="70"/>
      <c r="K115" s="34" t="s">
        <v>66</v>
      </c>
      <c r="L115" s="77">
        <v>115</v>
      </c>
      <c r="M115" s="77"/>
      <c r="N115" s="72"/>
      <c r="O115" s="79" t="s">
        <v>240</v>
      </c>
      <c r="P115" s="81">
        <v>43778.671435185184</v>
      </c>
      <c r="Q115" s="79" t="s">
        <v>254</v>
      </c>
      <c r="R115" s="79"/>
      <c r="S115" s="79"/>
      <c r="T115" s="79" t="s">
        <v>278</v>
      </c>
      <c r="U115" s="79"/>
      <c r="V115" s="82" t="s">
        <v>309</v>
      </c>
      <c r="W115" s="81">
        <v>43778.671435185184</v>
      </c>
      <c r="X115" s="85">
        <v>43778</v>
      </c>
      <c r="Y115" s="87" t="s">
        <v>340</v>
      </c>
      <c r="Z115" s="82" t="s">
        <v>406</v>
      </c>
      <c r="AA115" s="79"/>
      <c r="AB115" s="79"/>
      <c r="AC115" s="87" t="s">
        <v>479</v>
      </c>
      <c r="AD115" s="79"/>
      <c r="AE115" s="79" t="b">
        <v>0</v>
      </c>
      <c r="AF115" s="79">
        <v>0</v>
      </c>
      <c r="AG115" s="87" t="s">
        <v>525</v>
      </c>
      <c r="AH115" s="79" t="b">
        <v>0</v>
      </c>
      <c r="AI115" s="79" t="s">
        <v>527</v>
      </c>
      <c r="AJ115" s="79"/>
      <c r="AK115" s="87" t="s">
        <v>525</v>
      </c>
      <c r="AL115" s="79" t="b">
        <v>0</v>
      </c>
      <c r="AM115" s="79">
        <v>4</v>
      </c>
      <c r="AN115" s="87" t="s">
        <v>508</v>
      </c>
      <c r="AO115" s="79" t="s">
        <v>529</v>
      </c>
      <c r="AP115" s="79" t="b">
        <v>0</v>
      </c>
      <c r="AQ115" s="87" t="s">
        <v>508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8"/>
      <c r="BG115" s="49"/>
      <c r="BH115" s="48"/>
      <c r="BI115" s="49"/>
      <c r="BJ115" s="48"/>
      <c r="BK115" s="49"/>
      <c r="BL115" s="48"/>
      <c r="BM115" s="49"/>
      <c r="BN115" s="48"/>
    </row>
    <row r="116" spans="1:66" ht="15">
      <c r="A116" s="64" t="s">
        <v>228</v>
      </c>
      <c r="B116" s="64" t="s">
        <v>225</v>
      </c>
      <c r="C116" s="65" t="s">
        <v>1062</v>
      </c>
      <c r="D116" s="66">
        <v>4</v>
      </c>
      <c r="E116" s="67" t="s">
        <v>136</v>
      </c>
      <c r="F116" s="68">
        <v>30.869565217391305</v>
      </c>
      <c r="G116" s="65"/>
      <c r="H116" s="69"/>
      <c r="I116" s="70"/>
      <c r="J116" s="70"/>
      <c r="K116" s="34" t="s">
        <v>66</v>
      </c>
      <c r="L116" s="77">
        <v>116</v>
      </c>
      <c r="M116" s="77"/>
      <c r="N116" s="72"/>
      <c r="O116" s="79" t="s">
        <v>241</v>
      </c>
      <c r="P116" s="81">
        <v>43778.671435185184</v>
      </c>
      <c r="Q116" s="79" t="s">
        <v>254</v>
      </c>
      <c r="R116" s="79"/>
      <c r="S116" s="79"/>
      <c r="T116" s="79" t="s">
        <v>278</v>
      </c>
      <c r="U116" s="79"/>
      <c r="V116" s="82" t="s">
        <v>309</v>
      </c>
      <c r="W116" s="81">
        <v>43778.671435185184</v>
      </c>
      <c r="X116" s="85">
        <v>43778</v>
      </c>
      <c r="Y116" s="87" t="s">
        <v>340</v>
      </c>
      <c r="Z116" s="82" t="s">
        <v>406</v>
      </c>
      <c r="AA116" s="79"/>
      <c r="AB116" s="79"/>
      <c r="AC116" s="87" t="s">
        <v>479</v>
      </c>
      <c r="AD116" s="79"/>
      <c r="AE116" s="79" t="b">
        <v>0</v>
      </c>
      <c r="AF116" s="79">
        <v>0</v>
      </c>
      <c r="AG116" s="87" t="s">
        <v>525</v>
      </c>
      <c r="AH116" s="79" t="b">
        <v>0</v>
      </c>
      <c r="AI116" s="79" t="s">
        <v>527</v>
      </c>
      <c r="AJ116" s="79"/>
      <c r="AK116" s="87" t="s">
        <v>525</v>
      </c>
      <c r="AL116" s="79" t="b">
        <v>0</v>
      </c>
      <c r="AM116" s="79">
        <v>4</v>
      </c>
      <c r="AN116" s="87" t="s">
        <v>508</v>
      </c>
      <c r="AO116" s="79" t="s">
        <v>529</v>
      </c>
      <c r="AP116" s="79" t="b">
        <v>0</v>
      </c>
      <c r="AQ116" s="87" t="s">
        <v>508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228</v>
      </c>
      <c r="B117" s="64" t="s">
        <v>229</v>
      </c>
      <c r="C117" s="65" t="s">
        <v>1062</v>
      </c>
      <c r="D117" s="66">
        <v>4</v>
      </c>
      <c r="E117" s="67" t="s">
        <v>136</v>
      </c>
      <c r="F117" s="68">
        <v>30.869565217391305</v>
      </c>
      <c r="G117" s="65"/>
      <c r="H117" s="69"/>
      <c r="I117" s="70"/>
      <c r="J117" s="70"/>
      <c r="K117" s="34" t="s">
        <v>65</v>
      </c>
      <c r="L117" s="77">
        <v>117</v>
      </c>
      <c r="M117" s="77"/>
      <c r="N117" s="72"/>
      <c r="O117" s="79" t="s">
        <v>241</v>
      </c>
      <c r="P117" s="81">
        <v>43778.671435185184</v>
      </c>
      <c r="Q117" s="79" t="s">
        <v>254</v>
      </c>
      <c r="R117" s="79"/>
      <c r="S117" s="79"/>
      <c r="T117" s="79" t="s">
        <v>278</v>
      </c>
      <c r="U117" s="79"/>
      <c r="V117" s="82" t="s">
        <v>309</v>
      </c>
      <c r="W117" s="81">
        <v>43778.671435185184</v>
      </c>
      <c r="X117" s="85">
        <v>43778</v>
      </c>
      <c r="Y117" s="87" t="s">
        <v>340</v>
      </c>
      <c r="Z117" s="82" t="s">
        <v>406</v>
      </c>
      <c r="AA117" s="79"/>
      <c r="AB117" s="79"/>
      <c r="AC117" s="87" t="s">
        <v>479</v>
      </c>
      <c r="AD117" s="79"/>
      <c r="AE117" s="79" t="b">
        <v>0</v>
      </c>
      <c r="AF117" s="79">
        <v>0</v>
      </c>
      <c r="AG117" s="87" t="s">
        <v>525</v>
      </c>
      <c r="AH117" s="79" t="b">
        <v>0</v>
      </c>
      <c r="AI117" s="79" t="s">
        <v>527</v>
      </c>
      <c r="AJ117" s="79"/>
      <c r="AK117" s="87" t="s">
        <v>525</v>
      </c>
      <c r="AL117" s="79" t="b">
        <v>0</v>
      </c>
      <c r="AM117" s="79">
        <v>4</v>
      </c>
      <c r="AN117" s="87" t="s">
        <v>508</v>
      </c>
      <c r="AO117" s="79" t="s">
        <v>529</v>
      </c>
      <c r="AP117" s="79" t="b">
        <v>0</v>
      </c>
      <c r="AQ117" s="87" t="s">
        <v>508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3</v>
      </c>
      <c r="BF117" s="48">
        <v>1</v>
      </c>
      <c r="BG117" s="49">
        <v>4.545454545454546</v>
      </c>
      <c r="BH117" s="48">
        <v>0</v>
      </c>
      <c r="BI117" s="49">
        <v>0</v>
      </c>
      <c r="BJ117" s="48">
        <v>0</v>
      </c>
      <c r="BK117" s="49">
        <v>0</v>
      </c>
      <c r="BL117" s="48">
        <v>21</v>
      </c>
      <c r="BM117" s="49">
        <v>95.45454545454545</v>
      </c>
      <c r="BN117" s="48">
        <v>22</v>
      </c>
    </row>
    <row r="118" spans="1:66" ht="15">
      <c r="A118" s="64" t="s">
        <v>228</v>
      </c>
      <c r="B118" s="64" t="s">
        <v>226</v>
      </c>
      <c r="C118" s="65" t="s">
        <v>1062</v>
      </c>
      <c r="D118" s="66">
        <v>4</v>
      </c>
      <c r="E118" s="67" t="s">
        <v>136</v>
      </c>
      <c r="F118" s="68">
        <v>30.869565217391305</v>
      </c>
      <c r="G118" s="65"/>
      <c r="H118" s="69"/>
      <c r="I118" s="70"/>
      <c r="J118" s="70"/>
      <c r="K118" s="34" t="s">
        <v>66</v>
      </c>
      <c r="L118" s="77">
        <v>118</v>
      </c>
      <c r="M118" s="77"/>
      <c r="N118" s="72"/>
      <c r="O118" s="79" t="s">
        <v>240</v>
      </c>
      <c r="P118" s="81">
        <v>43780.27929398148</v>
      </c>
      <c r="Q118" s="79" t="s">
        <v>249</v>
      </c>
      <c r="R118" s="79"/>
      <c r="S118" s="79"/>
      <c r="T118" s="79" t="s">
        <v>280</v>
      </c>
      <c r="U118" s="79"/>
      <c r="V118" s="82" t="s">
        <v>309</v>
      </c>
      <c r="W118" s="81">
        <v>43780.27929398148</v>
      </c>
      <c r="X118" s="85">
        <v>43780</v>
      </c>
      <c r="Y118" s="87" t="s">
        <v>341</v>
      </c>
      <c r="Z118" s="82" t="s">
        <v>407</v>
      </c>
      <c r="AA118" s="79"/>
      <c r="AB118" s="79"/>
      <c r="AC118" s="87" t="s">
        <v>480</v>
      </c>
      <c r="AD118" s="79"/>
      <c r="AE118" s="79" t="b">
        <v>0</v>
      </c>
      <c r="AF118" s="79">
        <v>0</v>
      </c>
      <c r="AG118" s="87" t="s">
        <v>525</v>
      </c>
      <c r="AH118" s="79" t="b">
        <v>0</v>
      </c>
      <c r="AI118" s="79" t="s">
        <v>527</v>
      </c>
      <c r="AJ118" s="79"/>
      <c r="AK118" s="87" t="s">
        <v>525</v>
      </c>
      <c r="AL118" s="79" t="b">
        <v>0</v>
      </c>
      <c r="AM118" s="79">
        <v>5</v>
      </c>
      <c r="AN118" s="87" t="s">
        <v>511</v>
      </c>
      <c r="AO118" s="79" t="s">
        <v>529</v>
      </c>
      <c r="AP118" s="79" t="b">
        <v>0</v>
      </c>
      <c r="AQ118" s="87" t="s">
        <v>511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3</v>
      </c>
      <c r="BF118" s="48"/>
      <c r="BG118" s="49"/>
      <c r="BH118" s="48"/>
      <c r="BI118" s="49"/>
      <c r="BJ118" s="48"/>
      <c r="BK118" s="49"/>
      <c r="BL118" s="48"/>
      <c r="BM118" s="49"/>
      <c r="BN118" s="48"/>
    </row>
    <row r="119" spans="1:66" ht="15">
      <c r="A119" s="64" t="s">
        <v>228</v>
      </c>
      <c r="B119" s="64" t="s">
        <v>225</v>
      </c>
      <c r="C119" s="65" t="s">
        <v>1062</v>
      </c>
      <c r="D119" s="66">
        <v>4</v>
      </c>
      <c r="E119" s="67" t="s">
        <v>136</v>
      </c>
      <c r="F119" s="68">
        <v>30.869565217391305</v>
      </c>
      <c r="G119" s="65"/>
      <c r="H119" s="69"/>
      <c r="I119" s="70"/>
      <c r="J119" s="70"/>
      <c r="K119" s="34" t="s">
        <v>66</v>
      </c>
      <c r="L119" s="77">
        <v>119</v>
      </c>
      <c r="M119" s="77"/>
      <c r="N119" s="72"/>
      <c r="O119" s="79" t="s">
        <v>241</v>
      </c>
      <c r="P119" s="81">
        <v>43780.27929398148</v>
      </c>
      <c r="Q119" s="79" t="s">
        <v>249</v>
      </c>
      <c r="R119" s="79"/>
      <c r="S119" s="79"/>
      <c r="T119" s="79" t="s">
        <v>280</v>
      </c>
      <c r="U119" s="79"/>
      <c r="V119" s="82" t="s">
        <v>309</v>
      </c>
      <c r="W119" s="81">
        <v>43780.27929398148</v>
      </c>
      <c r="X119" s="85">
        <v>43780</v>
      </c>
      <c r="Y119" s="87" t="s">
        <v>341</v>
      </c>
      <c r="Z119" s="82" t="s">
        <v>407</v>
      </c>
      <c r="AA119" s="79"/>
      <c r="AB119" s="79"/>
      <c r="AC119" s="87" t="s">
        <v>480</v>
      </c>
      <c r="AD119" s="79"/>
      <c r="AE119" s="79" t="b">
        <v>0</v>
      </c>
      <c r="AF119" s="79">
        <v>0</v>
      </c>
      <c r="AG119" s="87" t="s">
        <v>525</v>
      </c>
      <c r="AH119" s="79" t="b">
        <v>0</v>
      </c>
      <c r="AI119" s="79" t="s">
        <v>527</v>
      </c>
      <c r="AJ119" s="79"/>
      <c r="AK119" s="87" t="s">
        <v>525</v>
      </c>
      <c r="AL119" s="79" t="b">
        <v>0</v>
      </c>
      <c r="AM119" s="79">
        <v>5</v>
      </c>
      <c r="AN119" s="87" t="s">
        <v>511</v>
      </c>
      <c r="AO119" s="79" t="s">
        <v>529</v>
      </c>
      <c r="AP119" s="79" t="b">
        <v>0</v>
      </c>
      <c r="AQ119" s="87" t="s">
        <v>511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228</v>
      </c>
      <c r="B120" s="64" t="s">
        <v>229</v>
      </c>
      <c r="C120" s="65" t="s">
        <v>1062</v>
      </c>
      <c r="D120" s="66">
        <v>4</v>
      </c>
      <c r="E120" s="67" t="s">
        <v>136</v>
      </c>
      <c r="F120" s="68">
        <v>30.869565217391305</v>
      </c>
      <c r="G120" s="65"/>
      <c r="H120" s="69"/>
      <c r="I120" s="70"/>
      <c r="J120" s="70"/>
      <c r="K120" s="34" t="s">
        <v>65</v>
      </c>
      <c r="L120" s="77">
        <v>120</v>
      </c>
      <c r="M120" s="77"/>
      <c r="N120" s="72"/>
      <c r="O120" s="79" t="s">
        <v>241</v>
      </c>
      <c r="P120" s="81">
        <v>43780.27929398148</v>
      </c>
      <c r="Q120" s="79" t="s">
        <v>249</v>
      </c>
      <c r="R120" s="79"/>
      <c r="S120" s="79"/>
      <c r="T120" s="79" t="s">
        <v>280</v>
      </c>
      <c r="U120" s="79"/>
      <c r="V120" s="82" t="s">
        <v>309</v>
      </c>
      <c r="W120" s="81">
        <v>43780.27929398148</v>
      </c>
      <c r="X120" s="85">
        <v>43780</v>
      </c>
      <c r="Y120" s="87" t="s">
        <v>341</v>
      </c>
      <c r="Z120" s="82" t="s">
        <v>407</v>
      </c>
      <c r="AA120" s="79"/>
      <c r="AB120" s="79"/>
      <c r="AC120" s="87" t="s">
        <v>480</v>
      </c>
      <c r="AD120" s="79"/>
      <c r="AE120" s="79" t="b">
        <v>0</v>
      </c>
      <c r="AF120" s="79">
        <v>0</v>
      </c>
      <c r="AG120" s="87" t="s">
        <v>525</v>
      </c>
      <c r="AH120" s="79" t="b">
        <v>0</v>
      </c>
      <c r="AI120" s="79" t="s">
        <v>527</v>
      </c>
      <c r="AJ120" s="79"/>
      <c r="AK120" s="87" t="s">
        <v>525</v>
      </c>
      <c r="AL120" s="79" t="b">
        <v>0</v>
      </c>
      <c r="AM120" s="79">
        <v>5</v>
      </c>
      <c r="AN120" s="87" t="s">
        <v>511</v>
      </c>
      <c r="AO120" s="79" t="s">
        <v>529</v>
      </c>
      <c r="AP120" s="79" t="b">
        <v>0</v>
      </c>
      <c r="AQ120" s="87" t="s">
        <v>511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8">
        <v>1</v>
      </c>
      <c r="BG120" s="49">
        <v>4.761904761904762</v>
      </c>
      <c r="BH120" s="48">
        <v>0</v>
      </c>
      <c r="BI120" s="49">
        <v>0</v>
      </c>
      <c r="BJ120" s="48">
        <v>0</v>
      </c>
      <c r="BK120" s="49">
        <v>0</v>
      </c>
      <c r="BL120" s="48">
        <v>20</v>
      </c>
      <c r="BM120" s="49">
        <v>95.23809523809524</v>
      </c>
      <c r="BN120" s="48">
        <v>21</v>
      </c>
    </row>
    <row r="121" spans="1:66" ht="15">
      <c r="A121" s="64" t="s">
        <v>227</v>
      </c>
      <c r="B121" s="64" t="s">
        <v>228</v>
      </c>
      <c r="C121" s="65" t="s">
        <v>1061</v>
      </c>
      <c r="D121" s="66">
        <v>3</v>
      </c>
      <c r="E121" s="67" t="s">
        <v>132</v>
      </c>
      <c r="F121" s="68">
        <v>32</v>
      </c>
      <c r="G121" s="65"/>
      <c r="H121" s="69"/>
      <c r="I121" s="70"/>
      <c r="J121" s="70"/>
      <c r="K121" s="34" t="s">
        <v>65</v>
      </c>
      <c r="L121" s="77">
        <v>121</v>
      </c>
      <c r="M121" s="77"/>
      <c r="N121" s="72"/>
      <c r="O121" s="79" t="s">
        <v>241</v>
      </c>
      <c r="P121" s="81">
        <v>43781.672685185185</v>
      </c>
      <c r="Q121" s="79" t="s">
        <v>251</v>
      </c>
      <c r="R121" s="79"/>
      <c r="S121" s="79"/>
      <c r="T121" s="79" t="s">
        <v>282</v>
      </c>
      <c r="U121" s="79"/>
      <c r="V121" s="82" t="s">
        <v>308</v>
      </c>
      <c r="W121" s="81">
        <v>43781.672685185185</v>
      </c>
      <c r="X121" s="85">
        <v>43781</v>
      </c>
      <c r="Y121" s="87" t="s">
        <v>335</v>
      </c>
      <c r="Z121" s="82" t="s">
        <v>401</v>
      </c>
      <c r="AA121" s="79"/>
      <c r="AB121" s="79"/>
      <c r="AC121" s="87" t="s">
        <v>474</v>
      </c>
      <c r="AD121" s="79"/>
      <c r="AE121" s="79" t="b">
        <v>0</v>
      </c>
      <c r="AF121" s="79">
        <v>0</v>
      </c>
      <c r="AG121" s="87" t="s">
        <v>525</v>
      </c>
      <c r="AH121" s="79" t="b">
        <v>0</v>
      </c>
      <c r="AI121" s="79" t="s">
        <v>527</v>
      </c>
      <c r="AJ121" s="79"/>
      <c r="AK121" s="87" t="s">
        <v>525</v>
      </c>
      <c r="AL121" s="79" t="b">
        <v>0</v>
      </c>
      <c r="AM121" s="79">
        <v>3</v>
      </c>
      <c r="AN121" s="87" t="s">
        <v>478</v>
      </c>
      <c r="AO121" s="79" t="s">
        <v>529</v>
      </c>
      <c r="AP121" s="79" t="b">
        <v>0</v>
      </c>
      <c r="AQ121" s="87" t="s">
        <v>478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225</v>
      </c>
      <c r="B122" s="64" t="s">
        <v>228</v>
      </c>
      <c r="C122" s="65" t="s">
        <v>1063</v>
      </c>
      <c r="D122" s="66">
        <v>5</v>
      </c>
      <c r="E122" s="67" t="s">
        <v>136</v>
      </c>
      <c r="F122" s="68">
        <v>29.73913043478261</v>
      </c>
      <c r="G122" s="65"/>
      <c r="H122" s="69"/>
      <c r="I122" s="70"/>
      <c r="J122" s="70"/>
      <c r="K122" s="34" t="s">
        <v>66</v>
      </c>
      <c r="L122" s="77">
        <v>122</v>
      </c>
      <c r="M122" s="77"/>
      <c r="N122" s="72"/>
      <c r="O122" s="79" t="s">
        <v>241</v>
      </c>
      <c r="P122" s="81">
        <v>43774.24925925926</v>
      </c>
      <c r="Q122" s="79" t="s">
        <v>242</v>
      </c>
      <c r="R122" s="79"/>
      <c r="S122" s="79"/>
      <c r="T122" s="79" t="s">
        <v>277</v>
      </c>
      <c r="U122" s="79"/>
      <c r="V122" s="82" t="s">
        <v>306</v>
      </c>
      <c r="W122" s="81">
        <v>43774.24925925926</v>
      </c>
      <c r="X122" s="85">
        <v>43774</v>
      </c>
      <c r="Y122" s="87" t="s">
        <v>330</v>
      </c>
      <c r="Z122" s="82" t="s">
        <v>396</v>
      </c>
      <c r="AA122" s="79"/>
      <c r="AB122" s="79"/>
      <c r="AC122" s="87" t="s">
        <v>469</v>
      </c>
      <c r="AD122" s="79"/>
      <c r="AE122" s="79" t="b">
        <v>0</v>
      </c>
      <c r="AF122" s="79">
        <v>0</v>
      </c>
      <c r="AG122" s="87" t="s">
        <v>525</v>
      </c>
      <c r="AH122" s="79" t="b">
        <v>0</v>
      </c>
      <c r="AI122" s="79" t="s">
        <v>526</v>
      </c>
      <c r="AJ122" s="79"/>
      <c r="AK122" s="87" t="s">
        <v>525</v>
      </c>
      <c r="AL122" s="79" t="b">
        <v>0</v>
      </c>
      <c r="AM122" s="79">
        <v>3</v>
      </c>
      <c r="AN122" s="87" t="s">
        <v>467</v>
      </c>
      <c r="AO122" s="79" t="s">
        <v>530</v>
      </c>
      <c r="AP122" s="79" t="b">
        <v>0</v>
      </c>
      <c r="AQ122" s="87" t="s">
        <v>467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28</v>
      </c>
      <c r="BM122" s="49">
        <v>100</v>
      </c>
      <c r="BN122" s="48">
        <v>28</v>
      </c>
    </row>
    <row r="123" spans="1:66" ht="15">
      <c r="A123" s="64" t="s">
        <v>225</v>
      </c>
      <c r="B123" s="64" t="s">
        <v>228</v>
      </c>
      <c r="C123" s="65" t="s">
        <v>1063</v>
      </c>
      <c r="D123" s="66">
        <v>5</v>
      </c>
      <c r="E123" s="67" t="s">
        <v>136</v>
      </c>
      <c r="F123" s="68">
        <v>29.73913043478261</v>
      </c>
      <c r="G123" s="65"/>
      <c r="H123" s="69"/>
      <c r="I123" s="70"/>
      <c r="J123" s="70"/>
      <c r="K123" s="34" t="s">
        <v>66</v>
      </c>
      <c r="L123" s="77">
        <v>123</v>
      </c>
      <c r="M123" s="77"/>
      <c r="N123" s="72"/>
      <c r="O123" s="79" t="s">
        <v>241</v>
      </c>
      <c r="P123" s="81">
        <v>43775.49251157408</v>
      </c>
      <c r="Q123" s="79" t="s">
        <v>253</v>
      </c>
      <c r="R123" s="79"/>
      <c r="S123" s="79"/>
      <c r="T123" s="79" t="s">
        <v>282</v>
      </c>
      <c r="U123" s="79"/>
      <c r="V123" s="82" t="s">
        <v>306</v>
      </c>
      <c r="W123" s="81">
        <v>43775.49251157408</v>
      </c>
      <c r="X123" s="85">
        <v>43775</v>
      </c>
      <c r="Y123" s="87" t="s">
        <v>336</v>
      </c>
      <c r="Z123" s="82" t="s">
        <v>402</v>
      </c>
      <c r="AA123" s="79"/>
      <c r="AB123" s="79"/>
      <c r="AC123" s="87" t="s">
        <v>475</v>
      </c>
      <c r="AD123" s="79"/>
      <c r="AE123" s="79" t="b">
        <v>0</v>
      </c>
      <c r="AF123" s="79">
        <v>0</v>
      </c>
      <c r="AG123" s="87" t="s">
        <v>525</v>
      </c>
      <c r="AH123" s="79" t="b">
        <v>0</v>
      </c>
      <c r="AI123" s="79" t="s">
        <v>527</v>
      </c>
      <c r="AJ123" s="79"/>
      <c r="AK123" s="87" t="s">
        <v>525</v>
      </c>
      <c r="AL123" s="79" t="b">
        <v>0</v>
      </c>
      <c r="AM123" s="79">
        <v>1</v>
      </c>
      <c r="AN123" s="87" t="s">
        <v>477</v>
      </c>
      <c r="AO123" s="79" t="s">
        <v>530</v>
      </c>
      <c r="AP123" s="79" t="b">
        <v>0</v>
      </c>
      <c r="AQ123" s="87" t="s">
        <v>477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225</v>
      </c>
      <c r="B124" s="64" t="s">
        <v>228</v>
      </c>
      <c r="C124" s="65" t="s">
        <v>1063</v>
      </c>
      <c r="D124" s="66">
        <v>5</v>
      </c>
      <c r="E124" s="67" t="s">
        <v>136</v>
      </c>
      <c r="F124" s="68">
        <v>29.73913043478261</v>
      </c>
      <c r="G124" s="65"/>
      <c r="H124" s="69"/>
      <c r="I124" s="70"/>
      <c r="J124" s="70"/>
      <c r="K124" s="34" t="s">
        <v>66</v>
      </c>
      <c r="L124" s="77">
        <v>124</v>
      </c>
      <c r="M124" s="77"/>
      <c r="N124" s="72"/>
      <c r="O124" s="79" t="s">
        <v>241</v>
      </c>
      <c r="P124" s="81">
        <v>43781.58980324074</v>
      </c>
      <c r="Q124" s="79" t="s">
        <v>251</v>
      </c>
      <c r="R124" s="79"/>
      <c r="S124" s="79"/>
      <c r="T124" s="79" t="s">
        <v>282</v>
      </c>
      <c r="U124" s="79"/>
      <c r="V124" s="82" t="s">
        <v>306</v>
      </c>
      <c r="W124" s="81">
        <v>43781.58980324074</v>
      </c>
      <c r="X124" s="85">
        <v>43781</v>
      </c>
      <c r="Y124" s="87" t="s">
        <v>337</v>
      </c>
      <c r="Z124" s="82" t="s">
        <v>403</v>
      </c>
      <c r="AA124" s="79"/>
      <c r="AB124" s="79"/>
      <c r="AC124" s="87" t="s">
        <v>476</v>
      </c>
      <c r="AD124" s="79"/>
      <c r="AE124" s="79" t="b">
        <v>0</v>
      </c>
      <c r="AF124" s="79">
        <v>0</v>
      </c>
      <c r="AG124" s="87" t="s">
        <v>525</v>
      </c>
      <c r="AH124" s="79" t="b">
        <v>0</v>
      </c>
      <c r="AI124" s="79" t="s">
        <v>527</v>
      </c>
      <c r="AJ124" s="79"/>
      <c r="AK124" s="87" t="s">
        <v>525</v>
      </c>
      <c r="AL124" s="79" t="b">
        <v>0</v>
      </c>
      <c r="AM124" s="79">
        <v>3</v>
      </c>
      <c r="AN124" s="87" t="s">
        <v>478</v>
      </c>
      <c r="AO124" s="79" t="s">
        <v>530</v>
      </c>
      <c r="AP124" s="79" t="b">
        <v>0</v>
      </c>
      <c r="AQ124" s="87" t="s">
        <v>478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226</v>
      </c>
      <c r="B125" s="64" t="s">
        <v>228</v>
      </c>
      <c r="C125" s="65" t="s">
        <v>1064</v>
      </c>
      <c r="D125" s="66">
        <v>6</v>
      </c>
      <c r="E125" s="67" t="s">
        <v>136</v>
      </c>
      <c r="F125" s="68">
        <v>28.608695652173914</v>
      </c>
      <c r="G125" s="65"/>
      <c r="H125" s="69"/>
      <c r="I125" s="70"/>
      <c r="J125" s="70"/>
      <c r="K125" s="34" t="s">
        <v>66</v>
      </c>
      <c r="L125" s="77">
        <v>125</v>
      </c>
      <c r="M125" s="77"/>
      <c r="N125" s="72"/>
      <c r="O125" s="79" t="s">
        <v>241</v>
      </c>
      <c r="P125" s="81">
        <v>43774.22152777778</v>
      </c>
      <c r="Q125" s="79" t="s">
        <v>242</v>
      </c>
      <c r="R125" s="79"/>
      <c r="S125" s="79"/>
      <c r="T125" s="79" t="s">
        <v>277</v>
      </c>
      <c r="U125" s="79"/>
      <c r="V125" s="82" t="s">
        <v>307</v>
      </c>
      <c r="W125" s="81">
        <v>43774.22152777778</v>
      </c>
      <c r="X125" s="85">
        <v>43774</v>
      </c>
      <c r="Y125" s="87" t="s">
        <v>331</v>
      </c>
      <c r="Z125" s="82" t="s">
        <v>397</v>
      </c>
      <c r="AA125" s="79"/>
      <c r="AB125" s="79"/>
      <c r="AC125" s="87" t="s">
        <v>470</v>
      </c>
      <c r="AD125" s="79"/>
      <c r="AE125" s="79" t="b">
        <v>0</v>
      </c>
      <c r="AF125" s="79">
        <v>0</v>
      </c>
      <c r="AG125" s="87" t="s">
        <v>525</v>
      </c>
      <c r="AH125" s="79" t="b">
        <v>0</v>
      </c>
      <c r="AI125" s="79" t="s">
        <v>526</v>
      </c>
      <c r="AJ125" s="79"/>
      <c r="AK125" s="87" t="s">
        <v>525</v>
      </c>
      <c r="AL125" s="79" t="b">
        <v>0</v>
      </c>
      <c r="AM125" s="79">
        <v>3</v>
      </c>
      <c r="AN125" s="87" t="s">
        <v>467</v>
      </c>
      <c r="AO125" s="79" t="s">
        <v>530</v>
      </c>
      <c r="AP125" s="79" t="b">
        <v>0</v>
      </c>
      <c r="AQ125" s="87" t="s">
        <v>467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1</v>
      </c>
      <c r="BF125" s="48"/>
      <c r="BG125" s="49"/>
      <c r="BH125" s="48"/>
      <c r="BI125" s="49"/>
      <c r="BJ125" s="48"/>
      <c r="BK125" s="49"/>
      <c r="BL125" s="48"/>
      <c r="BM125" s="49"/>
      <c r="BN125" s="48"/>
    </row>
    <row r="126" spans="1:66" ht="15">
      <c r="A126" s="64" t="s">
        <v>226</v>
      </c>
      <c r="B126" s="64" t="s">
        <v>228</v>
      </c>
      <c r="C126" s="65" t="s">
        <v>1064</v>
      </c>
      <c r="D126" s="66">
        <v>6</v>
      </c>
      <c r="E126" s="67" t="s">
        <v>136</v>
      </c>
      <c r="F126" s="68">
        <v>28.608695652173914</v>
      </c>
      <c r="G126" s="65"/>
      <c r="H126" s="69"/>
      <c r="I126" s="70"/>
      <c r="J126" s="70"/>
      <c r="K126" s="34" t="s">
        <v>66</v>
      </c>
      <c r="L126" s="77">
        <v>126</v>
      </c>
      <c r="M126" s="77"/>
      <c r="N126" s="72"/>
      <c r="O126" s="79" t="s">
        <v>241</v>
      </c>
      <c r="P126" s="81">
        <v>43774.26053240741</v>
      </c>
      <c r="Q126" s="79" t="s">
        <v>252</v>
      </c>
      <c r="R126" s="82" t="s">
        <v>267</v>
      </c>
      <c r="S126" s="79" t="s">
        <v>273</v>
      </c>
      <c r="T126" s="79" t="s">
        <v>284</v>
      </c>
      <c r="U126" s="82" t="s">
        <v>291</v>
      </c>
      <c r="V126" s="82" t="s">
        <v>291</v>
      </c>
      <c r="W126" s="81">
        <v>43774.26053240741</v>
      </c>
      <c r="X126" s="85">
        <v>43774</v>
      </c>
      <c r="Y126" s="87" t="s">
        <v>332</v>
      </c>
      <c r="Z126" s="82" t="s">
        <v>398</v>
      </c>
      <c r="AA126" s="79"/>
      <c r="AB126" s="79"/>
      <c r="AC126" s="87" t="s">
        <v>471</v>
      </c>
      <c r="AD126" s="79"/>
      <c r="AE126" s="79" t="b">
        <v>0</v>
      </c>
      <c r="AF126" s="79">
        <v>1</v>
      </c>
      <c r="AG126" s="87" t="s">
        <v>525</v>
      </c>
      <c r="AH126" s="79" t="b">
        <v>0</v>
      </c>
      <c r="AI126" s="79" t="s">
        <v>526</v>
      </c>
      <c r="AJ126" s="79"/>
      <c r="AK126" s="87" t="s">
        <v>525</v>
      </c>
      <c r="AL126" s="79" t="b">
        <v>0</v>
      </c>
      <c r="AM126" s="79">
        <v>0</v>
      </c>
      <c r="AN126" s="87" t="s">
        <v>525</v>
      </c>
      <c r="AO126" s="79" t="s">
        <v>532</v>
      </c>
      <c r="AP126" s="79" t="b">
        <v>0</v>
      </c>
      <c r="AQ126" s="87" t="s">
        <v>471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1</v>
      </c>
      <c r="BF126" s="48"/>
      <c r="BG126" s="49"/>
      <c r="BH126" s="48"/>
      <c r="BI126" s="49"/>
      <c r="BJ126" s="48"/>
      <c r="BK126" s="49"/>
      <c r="BL126" s="48"/>
      <c r="BM126" s="49"/>
      <c r="BN126" s="48"/>
    </row>
    <row r="127" spans="1:66" ht="15">
      <c r="A127" s="64" t="s">
        <v>226</v>
      </c>
      <c r="B127" s="64" t="s">
        <v>228</v>
      </c>
      <c r="C127" s="65" t="s">
        <v>1064</v>
      </c>
      <c r="D127" s="66">
        <v>6</v>
      </c>
      <c r="E127" s="67" t="s">
        <v>136</v>
      </c>
      <c r="F127" s="68">
        <v>28.608695652173914</v>
      </c>
      <c r="G127" s="65"/>
      <c r="H127" s="69"/>
      <c r="I127" s="70"/>
      <c r="J127" s="70"/>
      <c r="K127" s="34" t="s">
        <v>66</v>
      </c>
      <c r="L127" s="77">
        <v>127</v>
      </c>
      <c r="M127" s="77"/>
      <c r="N127" s="72"/>
      <c r="O127" s="79" t="s">
        <v>241</v>
      </c>
      <c r="P127" s="81">
        <v>43775.26075231482</v>
      </c>
      <c r="Q127" s="79" t="s">
        <v>253</v>
      </c>
      <c r="R127" s="82" t="s">
        <v>269</v>
      </c>
      <c r="S127" s="79" t="s">
        <v>275</v>
      </c>
      <c r="T127" s="79" t="s">
        <v>286</v>
      </c>
      <c r="U127" s="82" t="s">
        <v>292</v>
      </c>
      <c r="V127" s="82" t="s">
        <v>292</v>
      </c>
      <c r="W127" s="81">
        <v>43775.26075231482</v>
      </c>
      <c r="X127" s="85">
        <v>43775</v>
      </c>
      <c r="Y127" s="87" t="s">
        <v>338</v>
      </c>
      <c r="Z127" s="82" t="s">
        <v>404</v>
      </c>
      <c r="AA127" s="79"/>
      <c r="AB127" s="79"/>
      <c r="AC127" s="87" t="s">
        <v>477</v>
      </c>
      <c r="AD127" s="79"/>
      <c r="AE127" s="79" t="b">
        <v>0</v>
      </c>
      <c r="AF127" s="79">
        <v>6</v>
      </c>
      <c r="AG127" s="87" t="s">
        <v>525</v>
      </c>
      <c r="AH127" s="79" t="b">
        <v>0</v>
      </c>
      <c r="AI127" s="79" t="s">
        <v>527</v>
      </c>
      <c r="AJ127" s="79"/>
      <c r="AK127" s="87" t="s">
        <v>525</v>
      </c>
      <c r="AL127" s="79" t="b">
        <v>0</v>
      </c>
      <c r="AM127" s="79">
        <v>1</v>
      </c>
      <c r="AN127" s="87" t="s">
        <v>525</v>
      </c>
      <c r="AO127" s="79" t="s">
        <v>531</v>
      </c>
      <c r="AP127" s="79" t="b">
        <v>0</v>
      </c>
      <c r="AQ127" s="87" t="s">
        <v>477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1</v>
      </c>
      <c r="BF127" s="48"/>
      <c r="BG127" s="49"/>
      <c r="BH127" s="48"/>
      <c r="BI127" s="49"/>
      <c r="BJ127" s="48"/>
      <c r="BK127" s="49"/>
      <c r="BL127" s="48"/>
      <c r="BM127" s="49"/>
      <c r="BN127" s="48"/>
    </row>
    <row r="128" spans="1:66" ht="15">
      <c r="A128" s="64" t="s">
        <v>226</v>
      </c>
      <c r="B128" s="64" t="s">
        <v>228</v>
      </c>
      <c r="C128" s="65" t="s">
        <v>1064</v>
      </c>
      <c r="D128" s="66">
        <v>6</v>
      </c>
      <c r="E128" s="67" t="s">
        <v>136</v>
      </c>
      <c r="F128" s="68">
        <v>28.608695652173914</v>
      </c>
      <c r="G128" s="65"/>
      <c r="H128" s="69"/>
      <c r="I128" s="70"/>
      <c r="J128" s="70"/>
      <c r="K128" s="34" t="s">
        <v>66</v>
      </c>
      <c r="L128" s="77">
        <v>128</v>
      </c>
      <c r="M128" s="77"/>
      <c r="N128" s="72"/>
      <c r="O128" s="79" t="s">
        <v>241</v>
      </c>
      <c r="P128" s="81">
        <v>43781.58394675926</v>
      </c>
      <c r="Q128" s="79" t="s">
        <v>251</v>
      </c>
      <c r="R128" s="82" t="s">
        <v>269</v>
      </c>
      <c r="S128" s="79" t="s">
        <v>275</v>
      </c>
      <c r="T128" s="79" t="s">
        <v>286</v>
      </c>
      <c r="U128" s="82" t="s">
        <v>293</v>
      </c>
      <c r="V128" s="82" t="s">
        <v>293</v>
      </c>
      <c r="W128" s="81">
        <v>43781.58394675926</v>
      </c>
      <c r="X128" s="85">
        <v>43781</v>
      </c>
      <c r="Y128" s="87" t="s">
        <v>339</v>
      </c>
      <c r="Z128" s="82" t="s">
        <v>405</v>
      </c>
      <c r="AA128" s="79"/>
      <c r="AB128" s="79"/>
      <c r="AC128" s="87" t="s">
        <v>478</v>
      </c>
      <c r="AD128" s="79"/>
      <c r="AE128" s="79" t="b">
        <v>0</v>
      </c>
      <c r="AF128" s="79">
        <v>9</v>
      </c>
      <c r="AG128" s="87" t="s">
        <v>525</v>
      </c>
      <c r="AH128" s="79" t="b">
        <v>0</v>
      </c>
      <c r="AI128" s="79" t="s">
        <v>527</v>
      </c>
      <c r="AJ128" s="79"/>
      <c r="AK128" s="87" t="s">
        <v>525</v>
      </c>
      <c r="AL128" s="79" t="b">
        <v>0</v>
      </c>
      <c r="AM128" s="79">
        <v>3</v>
      </c>
      <c r="AN128" s="87" t="s">
        <v>525</v>
      </c>
      <c r="AO128" s="79" t="s">
        <v>530</v>
      </c>
      <c r="AP128" s="79" t="b">
        <v>0</v>
      </c>
      <c r="AQ128" s="87" t="s">
        <v>478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3</v>
      </c>
      <c r="BE128" s="78" t="str">
        <f>REPLACE(INDEX(GroupVertices[Group],MATCH(Edges[[#This Row],[Vertex 2]],GroupVertices[Vertex],0)),1,1,"")</f>
        <v>1</v>
      </c>
      <c r="BF128" s="48"/>
      <c r="BG128" s="49"/>
      <c r="BH128" s="48"/>
      <c r="BI128" s="49"/>
      <c r="BJ128" s="48"/>
      <c r="BK128" s="49"/>
      <c r="BL128" s="48"/>
      <c r="BM128" s="49"/>
      <c r="BN128" s="48"/>
    </row>
    <row r="129" spans="1:66" ht="15">
      <c r="A129" s="64" t="s">
        <v>229</v>
      </c>
      <c r="B129" s="64" t="s">
        <v>230</v>
      </c>
      <c r="C129" s="65" t="s">
        <v>1061</v>
      </c>
      <c r="D129" s="66">
        <v>3</v>
      </c>
      <c r="E129" s="67" t="s">
        <v>132</v>
      </c>
      <c r="F129" s="68">
        <v>32</v>
      </c>
      <c r="G129" s="65"/>
      <c r="H129" s="69"/>
      <c r="I129" s="70"/>
      <c r="J129" s="70"/>
      <c r="K129" s="34" t="s">
        <v>66</v>
      </c>
      <c r="L129" s="77">
        <v>129</v>
      </c>
      <c r="M129" s="77"/>
      <c r="N129" s="72"/>
      <c r="O129" s="79" t="s">
        <v>241</v>
      </c>
      <c r="P129" s="81">
        <v>43760.63425925926</v>
      </c>
      <c r="Q129" s="79" t="s">
        <v>245</v>
      </c>
      <c r="R129" s="82" t="s">
        <v>269</v>
      </c>
      <c r="S129" s="79" t="s">
        <v>275</v>
      </c>
      <c r="T129" s="79" t="s">
        <v>279</v>
      </c>
      <c r="U129" s="82" t="s">
        <v>294</v>
      </c>
      <c r="V129" s="82" t="s">
        <v>294</v>
      </c>
      <c r="W129" s="81">
        <v>43760.63425925926</v>
      </c>
      <c r="X129" s="85">
        <v>43760</v>
      </c>
      <c r="Y129" s="87" t="s">
        <v>342</v>
      </c>
      <c r="Z129" s="82" t="s">
        <v>408</v>
      </c>
      <c r="AA129" s="79"/>
      <c r="AB129" s="79"/>
      <c r="AC129" s="87" t="s">
        <v>481</v>
      </c>
      <c r="AD129" s="79"/>
      <c r="AE129" s="79" t="b">
        <v>0</v>
      </c>
      <c r="AF129" s="79">
        <v>10</v>
      </c>
      <c r="AG129" s="87" t="s">
        <v>525</v>
      </c>
      <c r="AH129" s="79" t="b">
        <v>0</v>
      </c>
      <c r="AI129" s="79" t="s">
        <v>528</v>
      </c>
      <c r="AJ129" s="79"/>
      <c r="AK129" s="87" t="s">
        <v>525</v>
      </c>
      <c r="AL129" s="79" t="b">
        <v>0</v>
      </c>
      <c r="AM129" s="79">
        <v>7</v>
      </c>
      <c r="AN129" s="87" t="s">
        <v>525</v>
      </c>
      <c r="AO129" s="79" t="s">
        <v>531</v>
      </c>
      <c r="AP129" s="79" t="b">
        <v>0</v>
      </c>
      <c r="AQ129" s="87" t="s">
        <v>481</v>
      </c>
      <c r="AR129" s="79" t="s">
        <v>240</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8"/>
      <c r="BG129" s="49"/>
      <c r="BH129" s="48"/>
      <c r="BI129" s="49"/>
      <c r="BJ129" s="48"/>
      <c r="BK129" s="49"/>
      <c r="BL129" s="48"/>
      <c r="BM129" s="49"/>
      <c r="BN129" s="48"/>
    </row>
    <row r="130" spans="1:66" ht="15">
      <c r="A130" s="64" t="s">
        <v>227</v>
      </c>
      <c r="B130" s="64" t="s">
        <v>230</v>
      </c>
      <c r="C130" s="65" t="s">
        <v>1062</v>
      </c>
      <c r="D130" s="66">
        <v>4</v>
      </c>
      <c r="E130" s="67" t="s">
        <v>136</v>
      </c>
      <c r="F130" s="68">
        <v>30.869565217391305</v>
      </c>
      <c r="G130" s="65"/>
      <c r="H130" s="69"/>
      <c r="I130" s="70"/>
      <c r="J130" s="70"/>
      <c r="K130" s="34" t="s">
        <v>65</v>
      </c>
      <c r="L130" s="77">
        <v>130</v>
      </c>
      <c r="M130" s="77"/>
      <c r="N130" s="72"/>
      <c r="O130" s="79" t="s">
        <v>241</v>
      </c>
      <c r="P130" s="81">
        <v>43781.376921296294</v>
      </c>
      <c r="Q130" s="79" t="s">
        <v>247</v>
      </c>
      <c r="R130" s="79"/>
      <c r="S130" s="79"/>
      <c r="T130" s="79" t="s">
        <v>281</v>
      </c>
      <c r="U130" s="79"/>
      <c r="V130" s="82" t="s">
        <v>308</v>
      </c>
      <c r="W130" s="81">
        <v>43781.376921296294</v>
      </c>
      <c r="X130" s="85">
        <v>43781</v>
      </c>
      <c r="Y130" s="87" t="s">
        <v>333</v>
      </c>
      <c r="Z130" s="82" t="s">
        <v>399</v>
      </c>
      <c r="AA130" s="79"/>
      <c r="AB130" s="79"/>
      <c r="AC130" s="87" t="s">
        <v>472</v>
      </c>
      <c r="AD130" s="79"/>
      <c r="AE130" s="79" t="b">
        <v>0</v>
      </c>
      <c r="AF130" s="79">
        <v>0</v>
      </c>
      <c r="AG130" s="87" t="s">
        <v>525</v>
      </c>
      <c r="AH130" s="79" t="b">
        <v>0</v>
      </c>
      <c r="AI130" s="79" t="s">
        <v>526</v>
      </c>
      <c r="AJ130" s="79"/>
      <c r="AK130" s="87" t="s">
        <v>525</v>
      </c>
      <c r="AL130" s="79" t="b">
        <v>0</v>
      </c>
      <c r="AM130" s="79">
        <v>7</v>
      </c>
      <c r="AN130" s="87" t="s">
        <v>473</v>
      </c>
      <c r="AO130" s="79" t="s">
        <v>529</v>
      </c>
      <c r="AP130" s="79" t="b">
        <v>0</v>
      </c>
      <c r="AQ130" s="87" t="s">
        <v>473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227</v>
      </c>
      <c r="B131" s="64" t="s">
        <v>230</v>
      </c>
      <c r="C131" s="65" t="s">
        <v>1062</v>
      </c>
      <c r="D131" s="66">
        <v>4</v>
      </c>
      <c r="E131" s="67" t="s">
        <v>136</v>
      </c>
      <c r="F131" s="68">
        <v>30.869565217391305</v>
      </c>
      <c r="G131" s="65"/>
      <c r="H131" s="69"/>
      <c r="I131" s="70"/>
      <c r="J131" s="70"/>
      <c r="K131" s="34" t="s">
        <v>65</v>
      </c>
      <c r="L131" s="77">
        <v>131</v>
      </c>
      <c r="M131" s="77"/>
      <c r="N131" s="72"/>
      <c r="O131" s="79" t="s">
        <v>241</v>
      </c>
      <c r="P131" s="81">
        <v>43781.672685185185</v>
      </c>
      <c r="Q131" s="79" t="s">
        <v>251</v>
      </c>
      <c r="R131" s="79"/>
      <c r="S131" s="79"/>
      <c r="T131" s="79" t="s">
        <v>282</v>
      </c>
      <c r="U131" s="79"/>
      <c r="V131" s="82" t="s">
        <v>308</v>
      </c>
      <c r="W131" s="81">
        <v>43781.672685185185</v>
      </c>
      <c r="X131" s="85">
        <v>43781</v>
      </c>
      <c r="Y131" s="87" t="s">
        <v>335</v>
      </c>
      <c r="Z131" s="82" t="s">
        <v>401</v>
      </c>
      <c r="AA131" s="79"/>
      <c r="AB131" s="79"/>
      <c r="AC131" s="87" t="s">
        <v>474</v>
      </c>
      <c r="AD131" s="79"/>
      <c r="AE131" s="79" t="b">
        <v>0</v>
      </c>
      <c r="AF131" s="79">
        <v>0</v>
      </c>
      <c r="AG131" s="87" t="s">
        <v>525</v>
      </c>
      <c r="AH131" s="79" t="b">
        <v>0</v>
      </c>
      <c r="AI131" s="79" t="s">
        <v>527</v>
      </c>
      <c r="AJ131" s="79"/>
      <c r="AK131" s="87" t="s">
        <v>525</v>
      </c>
      <c r="AL131" s="79" t="b">
        <v>0</v>
      </c>
      <c r="AM131" s="79">
        <v>3</v>
      </c>
      <c r="AN131" s="87" t="s">
        <v>478</v>
      </c>
      <c r="AO131" s="79" t="s">
        <v>529</v>
      </c>
      <c r="AP131" s="79" t="b">
        <v>0</v>
      </c>
      <c r="AQ131" s="87" t="s">
        <v>478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230</v>
      </c>
      <c r="B132" s="64" t="s">
        <v>226</v>
      </c>
      <c r="C132" s="65" t="s">
        <v>1064</v>
      </c>
      <c r="D132" s="66">
        <v>6</v>
      </c>
      <c r="E132" s="67" t="s">
        <v>136</v>
      </c>
      <c r="F132" s="68">
        <v>28.608695652173914</v>
      </c>
      <c r="G132" s="65"/>
      <c r="H132" s="69"/>
      <c r="I132" s="70"/>
      <c r="J132" s="70"/>
      <c r="K132" s="34" t="s">
        <v>66</v>
      </c>
      <c r="L132" s="77">
        <v>132</v>
      </c>
      <c r="M132" s="77"/>
      <c r="N132" s="72"/>
      <c r="O132" s="79" t="s">
        <v>240</v>
      </c>
      <c r="P132" s="81">
        <v>43776.86004629629</v>
      </c>
      <c r="Q132" s="79" t="s">
        <v>255</v>
      </c>
      <c r="R132" s="79"/>
      <c r="S132" s="79"/>
      <c r="T132" s="79" t="s">
        <v>278</v>
      </c>
      <c r="U132" s="79"/>
      <c r="V132" s="82" t="s">
        <v>310</v>
      </c>
      <c r="W132" s="81">
        <v>43776.86004629629</v>
      </c>
      <c r="X132" s="85">
        <v>43776</v>
      </c>
      <c r="Y132" s="87" t="s">
        <v>343</v>
      </c>
      <c r="Z132" s="82" t="s">
        <v>409</v>
      </c>
      <c r="AA132" s="79"/>
      <c r="AB132" s="79"/>
      <c r="AC132" s="87" t="s">
        <v>482</v>
      </c>
      <c r="AD132" s="79"/>
      <c r="AE132" s="79" t="b">
        <v>0</v>
      </c>
      <c r="AF132" s="79">
        <v>0</v>
      </c>
      <c r="AG132" s="87" t="s">
        <v>525</v>
      </c>
      <c r="AH132" s="79" t="b">
        <v>0</v>
      </c>
      <c r="AI132" s="79" t="s">
        <v>527</v>
      </c>
      <c r="AJ132" s="79"/>
      <c r="AK132" s="87" t="s">
        <v>525</v>
      </c>
      <c r="AL132" s="79" t="b">
        <v>0</v>
      </c>
      <c r="AM132" s="79">
        <v>2</v>
      </c>
      <c r="AN132" s="87" t="s">
        <v>502</v>
      </c>
      <c r="AO132" s="79" t="s">
        <v>529</v>
      </c>
      <c r="AP132" s="79" t="b">
        <v>0</v>
      </c>
      <c r="AQ132" s="87" t="s">
        <v>502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3</v>
      </c>
      <c r="BF132" s="48"/>
      <c r="BG132" s="49"/>
      <c r="BH132" s="48"/>
      <c r="BI132" s="49"/>
      <c r="BJ132" s="48"/>
      <c r="BK132" s="49"/>
      <c r="BL132" s="48"/>
      <c r="BM132" s="49"/>
      <c r="BN132" s="48"/>
    </row>
    <row r="133" spans="1:66" ht="15">
      <c r="A133" s="64" t="s">
        <v>230</v>
      </c>
      <c r="B133" s="64" t="s">
        <v>225</v>
      </c>
      <c r="C133" s="65" t="s">
        <v>1064</v>
      </c>
      <c r="D133" s="66">
        <v>6</v>
      </c>
      <c r="E133" s="67" t="s">
        <v>136</v>
      </c>
      <c r="F133" s="68">
        <v>28.608695652173914</v>
      </c>
      <c r="G133" s="65"/>
      <c r="H133" s="69"/>
      <c r="I133" s="70"/>
      <c r="J133" s="70"/>
      <c r="K133" s="34" t="s">
        <v>66</v>
      </c>
      <c r="L133" s="77">
        <v>133</v>
      </c>
      <c r="M133" s="77"/>
      <c r="N133" s="72"/>
      <c r="O133" s="79" t="s">
        <v>241</v>
      </c>
      <c r="P133" s="81">
        <v>43776.86004629629</v>
      </c>
      <c r="Q133" s="79" t="s">
        <v>255</v>
      </c>
      <c r="R133" s="79"/>
      <c r="S133" s="79"/>
      <c r="T133" s="79" t="s">
        <v>278</v>
      </c>
      <c r="U133" s="79"/>
      <c r="V133" s="82" t="s">
        <v>310</v>
      </c>
      <c r="W133" s="81">
        <v>43776.86004629629</v>
      </c>
      <c r="X133" s="85">
        <v>43776</v>
      </c>
      <c r="Y133" s="87" t="s">
        <v>343</v>
      </c>
      <c r="Z133" s="82" t="s">
        <v>409</v>
      </c>
      <c r="AA133" s="79"/>
      <c r="AB133" s="79"/>
      <c r="AC133" s="87" t="s">
        <v>482</v>
      </c>
      <c r="AD133" s="79"/>
      <c r="AE133" s="79" t="b">
        <v>0</v>
      </c>
      <c r="AF133" s="79">
        <v>0</v>
      </c>
      <c r="AG133" s="87" t="s">
        <v>525</v>
      </c>
      <c r="AH133" s="79" t="b">
        <v>0</v>
      </c>
      <c r="AI133" s="79" t="s">
        <v>527</v>
      </c>
      <c r="AJ133" s="79"/>
      <c r="AK133" s="87" t="s">
        <v>525</v>
      </c>
      <c r="AL133" s="79" t="b">
        <v>0</v>
      </c>
      <c r="AM133" s="79">
        <v>2</v>
      </c>
      <c r="AN133" s="87" t="s">
        <v>502</v>
      </c>
      <c r="AO133" s="79" t="s">
        <v>529</v>
      </c>
      <c r="AP133" s="79" t="b">
        <v>0</v>
      </c>
      <c r="AQ133" s="87" t="s">
        <v>502</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230</v>
      </c>
      <c r="B134" s="64" t="s">
        <v>229</v>
      </c>
      <c r="C134" s="65" t="s">
        <v>1064</v>
      </c>
      <c r="D134" s="66">
        <v>6</v>
      </c>
      <c r="E134" s="67" t="s">
        <v>136</v>
      </c>
      <c r="F134" s="68">
        <v>28.608695652173914</v>
      </c>
      <c r="G134" s="65"/>
      <c r="H134" s="69"/>
      <c r="I134" s="70"/>
      <c r="J134" s="70"/>
      <c r="K134" s="34" t="s">
        <v>66</v>
      </c>
      <c r="L134" s="77">
        <v>134</v>
      </c>
      <c r="M134" s="77"/>
      <c r="N134" s="72"/>
      <c r="O134" s="79" t="s">
        <v>241</v>
      </c>
      <c r="P134" s="81">
        <v>43776.86004629629</v>
      </c>
      <c r="Q134" s="79" t="s">
        <v>255</v>
      </c>
      <c r="R134" s="79"/>
      <c r="S134" s="79"/>
      <c r="T134" s="79" t="s">
        <v>278</v>
      </c>
      <c r="U134" s="79"/>
      <c r="V134" s="82" t="s">
        <v>310</v>
      </c>
      <c r="W134" s="81">
        <v>43776.86004629629</v>
      </c>
      <c r="X134" s="85">
        <v>43776</v>
      </c>
      <c r="Y134" s="87" t="s">
        <v>343</v>
      </c>
      <c r="Z134" s="82" t="s">
        <v>409</v>
      </c>
      <c r="AA134" s="79"/>
      <c r="AB134" s="79"/>
      <c r="AC134" s="87" t="s">
        <v>482</v>
      </c>
      <c r="AD134" s="79"/>
      <c r="AE134" s="79" t="b">
        <v>0</v>
      </c>
      <c r="AF134" s="79">
        <v>0</v>
      </c>
      <c r="AG134" s="87" t="s">
        <v>525</v>
      </c>
      <c r="AH134" s="79" t="b">
        <v>0</v>
      </c>
      <c r="AI134" s="79" t="s">
        <v>527</v>
      </c>
      <c r="AJ134" s="79"/>
      <c r="AK134" s="87" t="s">
        <v>525</v>
      </c>
      <c r="AL134" s="79" t="b">
        <v>0</v>
      </c>
      <c r="AM134" s="79">
        <v>2</v>
      </c>
      <c r="AN134" s="87" t="s">
        <v>502</v>
      </c>
      <c r="AO134" s="79" t="s">
        <v>529</v>
      </c>
      <c r="AP134" s="79" t="b">
        <v>0</v>
      </c>
      <c r="AQ134" s="87" t="s">
        <v>502</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3</v>
      </c>
      <c r="BF134" s="48">
        <v>1</v>
      </c>
      <c r="BG134" s="49">
        <v>4.545454545454546</v>
      </c>
      <c r="BH134" s="48">
        <v>0</v>
      </c>
      <c r="BI134" s="49">
        <v>0</v>
      </c>
      <c r="BJ134" s="48">
        <v>0</v>
      </c>
      <c r="BK134" s="49">
        <v>0</v>
      </c>
      <c r="BL134" s="48">
        <v>21</v>
      </c>
      <c r="BM134" s="49">
        <v>95.45454545454545</v>
      </c>
      <c r="BN134" s="48">
        <v>22</v>
      </c>
    </row>
    <row r="135" spans="1:66" ht="15">
      <c r="A135" s="64" t="s">
        <v>230</v>
      </c>
      <c r="B135" s="64" t="s">
        <v>226</v>
      </c>
      <c r="C135" s="65" t="s">
        <v>1064</v>
      </c>
      <c r="D135" s="66">
        <v>6</v>
      </c>
      <c r="E135" s="67" t="s">
        <v>136</v>
      </c>
      <c r="F135" s="68">
        <v>28.608695652173914</v>
      </c>
      <c r="G135" s="65"/>
      <c r="H135" s="69"/>
      <c r="I135" s="70"/>
      <c r="J135" s="70"/>
      <c r="K135" s="34" t="s">
        <v>66</v>
      </c>
      <c r="L135" s="77">
        <v>135</v>
      </c>
      <c r="M135" s="77"/>
      <c r="N135" s="72"/>
      <c r="O135" s="79" t="s">
        <v>240</v>
      </c>
      <c r="P135" s="81">
        <v>43777.36269675926</v>
      </c>
      <c r="Q135" s="79" t="s">
        <v>246</v>
      </c>
      <c r="R135" s="79"/>
      <c r="S135" s="79"/>
      <c r="T135" s="79" t="s">
        <v>280</v>
      </c>
      <c r="U135" s="79"/>
      <c r="V135" s="82" t="s">
        <v>310</v>
      </c>
      <c r="W135" s="81">
        <v>43777.36269675926</v>
      </c>
      <c r="X135" s="85">
        <v>43777</v>
      </c>
      <c r="Y135" s="87" t="s">
        <v>344</v>
      </c>
      <c r="Z135" s="82" t="s">
        <v>410</v>
      </c>
      <c r="AA135" s="79"/>
      <c r="AB135" s="79"/>
      <c r="AC135" s="87" t="s">
        <v>483</v>
      </c>
      <c r="AD135" s="79"/>
      <c r="AE135" s="79" t="b">
        <v>0</v>
      </c>
      <c r="AF135" s="79">
        <v>0</v>
      </c>
      <c r="AG135" s="87" t="s">
        <v>525</v>
      </c>
      <c r="AH135" s="79" t="b">
        <v>0</v>
      </c>
      <c r="AI135" s="79" t="s">
        <v>527</v>
      </c>
      <c r="AJ135" s="79"/>
      <c r="AK135" s="87" t="s">
        <v>525</v>
      </c>
      <c r="AL135" s="79" t="b">
        <v>0</v>
      </c>
      <c r="AM135" s="79">
        <v>3</v>
      </c>
      <c r="AN135" s="87" t="s">
        <v>504</v>
      </c>
      <c r="AO135" s="79" t="s">
        <v>529</v>
      </c>
      <c r="AP135" s="79" t="b">
        <v>0</v>
      </c>
      <c r="AQ135" s="87" t="s">
        <v>504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3</v>
      </c>
      <c r="BF135" s="48"/>
      <c r="BG135" s="49"/>
      <c r="BH135" s="48"/>
      <c r="BI135" s="49"/>
      <c r="BJ135" s="48"/>
      <c r="BK135" s="49"/>
      <c r="BL135" s="48"/>
      <c r="BM135" s="49"/>
      <c r="BN135" s="48"/>
    </row>
    <row r="136" spans="1:66" ht="15">
      <c r="A136" s="64" t="s">
        <v>230</v>
      </c>
      <c r="B136" s="64" t="s">
        <v>225</v>
      </c>
      <c r="C136" s="65" t="s">
        <v>1064</v>
      </c>
      <c r="D136" s="66">
        <v>6</v>
      </c>
      <c r="E136" s="67" t="s">
        <v>136</v>
      </c>
      <c r="F136" s="68">
        <v>28.608695652173914</v>
      </c>
      <c r="G136" s="65"/>
      <c r="H136" s="69"/>
      <c r="I136" s="70"/>
      <c r="J136" s="70"/>
      <c r="K136" s="34" t="s">
        <v>66</v>
      </c>
      <c r="L136" s="77">
        <v>136</v>
      </c>
      <c r="M136" s="77"/>
      <c r="N136" s="72"/>
      <c r="O136" s="79" t="s">
        <v>241</v>
      </c>
      <c r="P136" s="81">
        <v>43777.36269675926</v>
      </c>
      <c r="Q136" s="79" t="s">
        <v>246</v>
      </c>
      <c r="R136" s="79"/>
      <c r="S136" s="79"/>
      <c r="T136" s="79" t="s">
        <v>280</v>
      </c>
      <c r="U136" s="79"/>
      <c r="V136" s="82" t="s">
        <v>310</v>
      </c>
      <c r="W136" s="81">
        <v>43777.36269675926</v>
      </c>
      <c r="X136" s="85">
        <v>43777</v>
      </c>
      <c r="Y136" s="87" t="s">
        <v>344</v>
      </c>
      <c r="Z136" s="82" t="s">
        <v>410</v>
      </c>
      <c r="AA136" s="79"/>
      <c r="AB136" s="79"/>
      <c r="AC136" s="87" t="s">
        <v>483</v>
      </c>
      <c r="AD136" s="79"/>
      <c r="AE136" s="79" t="b">
        <v>0</v>
      </c>
      <c r="AF136" s="79">
        <v>0</v>
      </c>
      <c r="AG136" s="87" t="s">
        <v>525</v>
      </c>
      <c r="AH136" s="79" t="b">
        <v>0</v>
      </c>
      <c r="AI136" s="79" t="s">
        <v>527</v>
      </c>
      <c r="AJ136" s="79"/>
      <c r="AK136" s="87" t="s">
        <v>525</v>
      </c>
      <c r="AL136" s="79" t="b">
        <v>0</v>
      </c>
      <c r="AM136" s="79">
        <v>3</v>
      </c>
      <c r="AN136" s="87" t="s">
        <v>504</v>
      </c>
      <c r="AO136" s="79" t="s">
        <v>529</v>
      </c>
      <c r="AP136" s="79" t="b">
        <v>0</v>
      </c>
      <c r="AQ136" s="87" t="s">
        <v>504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230</v>
      </c>
      <c r="B137" s="64" t="s">
        <v>229</v>
      </c>
      <c r="C137" s="65" t="s">
        <v>1064</v>
      </c>
      <c r="D137" s="66">
        <v>6</v>
      </c>
      <c r="E137" s="67" t="s">
        <v>136</v>
      </c>
      <c r="F137" s="68">
        <v>28.608695652173914</v>
      </c>
      <c r="G137" s="65"/>
      <c r="H137" s="69"/>
      <c r="I137" s="70"/>
      <c r="J137" s="70"/>
      <c r="K137" s="34" t="s">
        <v>66</v>
      </c>
      <c r="L137" s="77">
        <v>137</v>
      </c>
      <c r="M137" s="77"/>
      <c r="N137" s="72"/>
      <c r="O137" s="79" t="s">
        <v>241</v>
      </c>
      <c r="P137" s="81">
        <v>43777.36269675926</v>
      </c>
      <c r="Q137" s="79" t="s">
        <v>246</v>
      </c>
      <c r="R137" s="79"/>
      <c r="S137" s="79"/>
      <c r="T137" s="79" t="s">
        <v>280</v>
      </c>
      <c r="U137" s="79"/>
      <c r="V137" s="82" t="s">
        <v>310</v>
      </c>
      <c r="W137" s="81">
        <v>43777.36269675926</v>
      </c>
      <c r="X137" s="85">
        <v>43777</v>
      </c>
      <c r="Y137" s="87" t="s">
        <v>344</v>
      </c>
      <c r="Z137" s="82" t="s">
        <v>410</v>
      </c>
      <c r="AA137" s="79"/>
      <c r="AB137" s="79"/>
      <c r="AC137" s="87" t="s">
        <v>483</v>
      </c>
      <c r="AD137" s="79"/>
      <c r="AE137" s="79" t="b">
        <v>0</v>
      </c>
      <c r="AF137" s="79">
        <v>0</v>
      </c>
      <c r="AG137" s="87" t="s">
        <v>525</v>
      </c>
      <c r="AH137" s="79" t="b">
        <v>0</v>
      </c>
      <c r="AI137" s="79" t="s">
        <v>527</v>
      </c>
      <c r="AJ137" s="79"/>
      <c r="AK137" s="87" t="s">
        <v>525</v>
      </c>
      <c r="AL137" s="79" t="b">
        <v>0</v>
      </c>
      <c r="AM137" s="79">
        <v>3</v>
      </c>
      <c r="AN137" s="87" t="s">
        <v>504</v>
      </c>
      <c r="AO137" s="79" t="s">
        <v>529</v>
      </c>
      <c r="AP137" s="79" t="b">
        <v>0</v>
      </c>
      <c r="AQ137" s="87" t="s">
        <v>504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3</v>
      </c>
      <c r="BF137" s="48">
        <v>1</v>
      </c>
      <c r="BG137" s="49">
        <v>4.761904761904762</v>
      </c>
      <c r="BH137" s="48">
        <v>0</v>
      </c>
      <c r="BI137" s="49">
        <v>0</v>
      </c>
      <c r="BJ137" s="48">
        <v>0</v>
      </c>
      <c r="BK137" s="49">
        <v>0</v>
      </c>
      <c r="BL137" s="48">
        <v>20</v>
      </c>
      <c r="BM137" s="49">
        <v>95.23809523809524</v>
      </c>
      <c r="BN137" s="48">
        <v>21</v>
      </c>
    </row>
    <row r="138" spans="1:66" ht="15">
      <c r="A138" s="64" t="s">
        <v>230</v>
      </c>
      <c r="B138" s="64" t="s">
        <v>226</v>
      </c>
      <c r="C138" s="65" t="s">
        <v>1064</v>
      </c>
      <c r="D138" s="66">
        <v>6</v>
      </c>
      <c r="E138" s="67" t="s">
        <v>136</v>
      </c>
      <c r="F138" s="68">
        <v>28.608695652173914</v>
      </c>
      <c r="G138" s="65"/>
      <c r="H138" s="69"/>
      <c r="I138" s="70"/>
      <c r="J138" s="70"/>
      <c r="K138" s="34" t="s">
        <v>66</v>
      </c>
      <c r="L138" s="77">
        <v>138</v>
      </c>
      <c r="M138" s="77"/>
      <c r="N138" s="72"/>
      <c r="O138" s="79" t="s">
        <v>240</v>
      </c>
      <c r="P138" s="81">
        <v>43781.374606481484</v>
      </c>
      <c r="Q138" s="79" t="s">
        <v>256</v>
      </c>
      <c r="R138" s="79"/>
      <c r="S138" s="79"/>
      <c r="T138" s="79" t="s">
        <v>280</v>
      </c>
      <c r="U138" s="79"/>
      <c r="V138" s="82" t="s">
        <v>310</v>
      </c>
      <c r="W138" s="81">
        <v>43781.374606481484</v>
      </c>
      <c r="X138" s="85">
        <v>43781</v>
      </c>
      <c r="Y138" s="87" t="s">
        <v>345</v>
      </c>
      <c r="Z138" s="82" t="s">
        <v>411</v>
      </c>
      <c r="AA138" s="79"/>
      <c r="AB138" s="79"/>
      <c r="AC138" s="87" t="s">
        <v>484</v>
      </c>
      <c r="AD138" s="79"/>
      <c r="AE138" s="79" t="b">
        <v>0</v>
      </c>
      <c r="AF138" s="79">
        <v>0</v>
      </c>
      <c r="AG138" s="87" t="s">
        <v>525</v>
      </c>
      <c r="AH138" s="79" t="b">
        <v>0</v>
      </c>
      <c r="AI138" s="79" t="s">
        <v>527</v>
      </c>
      <c r="AJ138" s="79"/>
      <c r="AK138" s="87" t="s">
        <v>525</v>
      </c>
      <c r="AL138" s="79" t="b">
        <v>0</v>
      </c>
      <c r="AM138" s="79">
        <v>1</v>
      </c>
      <c r="AN138" s="87" t="s">
        <v>513</v>
      </c>
      <c r="AO138" s="79" t="s">
        <v>529</v>
      </c>
      <c r="AP138" s="79" t="b">
        <v>0</v>
      </c>
      <c r="AQ138" s="87" t="s">
        <v>513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8"/>
      <c r="BG138" s="49"/>
      <c r="BH138" s="48"/>
      <c r="BI138" s="49"/>
      <c r="BJ138" s="48"/>
      <c r="BK138" s="49"/>
      <c r="BL138" s="48"/>
      <c r="BM138" s="49"/>
      <c r="BN138" s="48"/>
    </row>
    <row r="139" spans="1:66" ht="15">
      <c r="A139" s="64" t="s">
        <v>230</v>
      </c>
      <c r="B139" s="64" t="s">
        <v>225</v>
      </c>
      <c r="C139" s="65" t="s">
        <v>1064</v>
      </c>
      <c r="D139" s="66">
        <v>6</v>
      </c>
      <c r="E139" s="67" t="s">
        <v>136</v>
      </c>
      <c r="F139" s="68">
        <v>28.608695652173914</v>
      </c>
      <c r="G139" s="65"/>
      <c r="H139" s="69"/>
      <c r="I139" s="70"/>
      <c r="J139" s="70"/>
      <c r="K139" s="34" t="s">
        <v>66</v>
      </c>
      <c r="L139" s="77">
        <v>139</v>
      </c>
      <c r="M139" s="77"/>
      <c r="N139" s="72"/>
      <c r="O139" s="79" t="s">
        <v>241</v>
      </c>
      <c r="P139" s="81">
        <v>43781.374606481484</v>
      </c>
      <c r="Q139" s="79" t="s">
        <v>256</v>
      </c>
      <c r="R139" s="79"/>
      <c r="S139" s="79"/>
      <c r="T139" s="79" t="s">
        <v>280</v>
      </c>
      <c r="U139" s="79"/>
      <c r="V139" s="82" t="s">
        <v>310</v>
      </c>
      <c r="W139" s="81">
        <v>43781.374606481484</v>
      </c>
      <c r="X139" s="85">
        <v>43781</v>
      </c>
      <c r="Y139" s="87" t="s">
        <v>345</v>
      </c>
      <c r="Z139" s="82" t="s">
        <v>411</v>
      </c>
      <c r="AA139" s="79"/>
      <c r="AB139" s="79"/>
      <c r="AC139" s="87" t="s">
        <v>484</v>
      </c>
      <c r="AD139" s="79"/>
      <c r="AE139" s="79" t="b">
        <v>0</v>
      </c>
      <c r="AF139" s="79">
        <v>0</v>
      </c>
      <c r="AG139" s="87" t="s">
        <v>525</v>
      </c>
      <c r="AH139" s="79" t="b">
        <v>0</v>
      </c>
      <c r="AI139" s="79" t="s">
        <v>527</v>
      </c>
      <c r="AJ139" s="79"/>
      <c r="AK139" s="87" t="s">
        <v>525</v>
      </c>
      <c r="AL139" s="79" t="b">
        <v>0</v>
      </c>
      <c r="AM139" s="79">
        <v>1</v>
      </c>
      <c r="AN139" s="87" t="s">
        <v>513</v>
      </c>
      <c r="AO139" s="79" t="s">
        <v>529</v>
      </c>
      <c r="AP139" s="79" t="b">
        <v>0</v>
      </c>
      <c r="AQ139" s="87" t="s">
        <v>513</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8"/>
      <c r="BG139" s="49"/>
      <c r="BH139" s="48"/>
      <c r="BI139" s="49"/>
      <c r="BJ139" s="48"/>
      <c r="BK139" s="49"/>
      <c r="BL139" s="48"/>
      <c r="BM139" s="49"/>
      <c r="BN139" s="48"/>
    </row>
    <row r="140" spans="1:66" ht="15">
      <c r="A140" s="64" t="s">
        <v>230</v>
      </c>
      <c r="B140" s="64" t="s">
        <v>229</v>
      </c>
      <c r="C140" s="65" t="s">
        <v>1064</v>
      </c>
      <c r="D140" s="66">
        <v>6</v>
      </c>
      <c r="E140" s="67" t="s">
        <v>136</v>
      </c>
      <c r="F140" s="68">
        <v>28.608695652173914</v>
      </c>
      <c r="G140" s="65"/>
      <c r="H140" s="69"/>
      <c r="I140" s="70"/>
      <c r="J140" s="70"/>
      <c r="K140" s="34" t="s">
        <v>66</v>
      </c>
      <c r="L140" s="77">
        <v>140</v>
      </c>
      <c r="M140" s="77"/>
      <c r="N140" s="72"/>
      <c r="O140" s="79" t="s">
        <v>241</v>
      </c>
      <c r="P140" s="81">
        <v>43781.374606481484</v>
      </c>
      <c r="Q140" s="79" t="s">
        <v>256</v>
      </c>
      <c r="R140" s="79"/>
      <c r="S140" s="79"/>
      <c r="T140" s="79" t="s">
        <v>280</v>
      </c>
      <c r="U140" s="79"/>
      <c r="V140" s="82" t="s">
        <v>310</v>
      </c>
      <c r="W140" s="81">
        <v>43781.374606481484</v>
      </c>
      <c r="X140" s="85">
        <v>43781</v>
      </c>
      <c r="Y140" s="87" t="s">
        <v>345</v>
      </c>
      <c r="Z140" s="82" t="s">
        <v>411</v>
      </c>
      <c r="AA140" s="79"/>
      <c r="AB140" s="79"/>
      <c r="AC140" s="87" t="s">
        <v>484</v>
      </c>
      <c r="AD140" s="79"/>
      <c r="AE140" s="79" t="b">
        <v>0</v>
      </c>
      <c r="AF140" s="79">
        <v>0</v>
      </c>
      <c r="AG140" s="87" t="s">
        <v>525</v>
      </c>
      <c r="AH140" s="79" t="b">
        <v>0</v>
      </c>
      <c r="AI140" s="79" t="s">
        <v>527</v>
      </c>
      <c r="AJ140" s="79"/>
      <c r="AK140" s="87" t="s">
        <v>525</v>
      </c>
      <c r="AL140" s="79" t="b">
        <v>0</v>
      </c>
      <c r="AM140" s="79">
        <v>1</v>
      </c>
      <c r="AN140" s="87" t="s">
        <v>513</v>
      </c>
      <c r="AO140" s="79" t="s">
        <v>529</v>
      </c>
      <c r="AP140" s="79" t="b">
        <v>0</v>
      </c>
      <c r="AQ140" s="87" t="s">
        <v>513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3</v>
      </c>
      <c r="BF140" s="48">
        <v>1</v>
      </c>
      <c r="BG140" s="49">
        <v>4.761904761904762</v>
      </c>
      <c r="BH140" s="48">
        <v>0</v>
      </c>
      <c r="BI140" s="49">
        <v>0</v>
      </c>
      <c r="BJ140" s="48">
        <v>0</v>
      </c>
      <c r="BK140" s="49">
        <v>0</v>
      </c>
      <c r="BL140" s="48">
        <v>20</v>
      </c>
      <c r="BM140" s="49">
        <v>95.23809523809524</v>
      </c>
      <c r="BN140" s="48">
        <v>21</v>
      </c>
    </row>
    <row r="141" spans="1:66" ht="15">
      <c r="A141" s="64" t="s">
        <v>230</v>
      </c>
      <c r="B141" s="64" t="s">
        <v>226</v>
      </c>
      <c r="C141" s="65" t="s">
        <v>1064</v>
      </c>
      <c r="D141" s="66">
        <v>6</v>
      </c>
      <c r="E141" s="67" t="s">
        <v>136</v>
      </c>
      <c r="F141" s="68">
        <v>28.608695652173914</v>
      </c>
      <c r="G141" s="65"/>
      <c r="H141" s="69"/>
      <c r="I141" s="70"/>
      <c r="J141" s="70"/>
      <c r="K141" s="34" t="s">
        <v>66</v>
      </c>
      <c r="L141" s="77">
        <v>141</v>
      </c>
      <c r="M141" s="77"/>
      <c r="N141" s="72"/>
      <c r="O141" s="79" t="s">
        <v>240</v>
      </c>
      <c r="P141" s="81">
        <v>43781.841215277775</v>
      </c>
      <c r="Q141" s="79" t="s">
        <v>250</v>
      </c>
      <c r="R141" s="79"/>
      <c r="S141" s="79"/>
      <c r="T141" s="79" t="s">
        <v>278</v>
      </c>
      <c r="U141" s="79"/>
      <c r="V141" s="82" t="s">
        <v>310</v>
      </c>
      <c r="W141" s="81">
        <v>43781.841215277775</v>
      </c>
      <c r="X141" s="85">
        <v>43781</v>
      </c>
      <c r="Y141" s="87" t="s">
        <v>346</v>
      </c>
      <c r="Z141" s="82" t="s">
        <v>412</v>
      </c>
      <c r="AA141" s="79"/>
      <c r="AB141" s="79"/>
      <c r="AC141" s="87" t="s">
        <v>485</v>
      </c>
      <c r="AD141" s="79"/>
      <c r="AE141" s="79" t="b">
        <v>0</v>
      </c>
      <c r="AF141" s="79">
        <v>0</v>
      </c>
      <c r="AG141" s="87" t="s">
        <v>525</v>
      </c>
      <c r="AH141" s="79" t="b">
        <v>0</v>
      </c>
      <c r="AI141" s="79" t="s">
        <v>527</v>
      </c>
      <c r="AJ141" s="79"/>
      <c r="AK141" s="87" t="s">
        <v>525</v>
      </c>
      <c r="AL141" s="79" t="b">
        <v>0</v>
      </c>
      <c r="AM141" s="79">
        <v>6</v>
      </c>
      <c r="AN141" s="87" t="s">
        <v>515</v>
      </c>
      <c r="AO141" s="79" t="s">
        <v>529</v>
      </c>
      <c r="AP141" s="79" t="b">
        <v>0</v>
      </c>
      <c r="AQ141" s="87" t="s">
        <v>515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230</v>
      </c>
      <c r="B142" s="64" t="s">
        <v>225</v>
      </c>
      <c r="C142" s="65" t="s">
        <v>1064</v>
      </c>
      <c r="D142" s="66">
        <v>6</v>
      </c>
      <c r="E142" s="67" t="s">
        <v>136</v>
      </c>
      <c r="F142" s="68">
        <v>28.608695652173914</v>
      </c>
      <c r="G142" s="65"/>
      <c r="H142" s="69"/>
      <c r="I142" s="70"/>
      <c r="J142" s="70"/>
      <c r="K142" s="34" t="s">
        <v>66</v>
      </c>
      <c r="L142" s="77">
        <v>142</v>
      </c>
      <c r="M142" s="77"/>
      <c r="N142" s="72"/>
      <c r="O142" s="79" t="s">
        <v>241</v>
      </c>
      <c r="P142" s="81">
        <v>43781.841215277775</v>
      </c>
      <c r="Q142" s="79" t="s">
        <v>250</v>
      </c>
      <c r="R142" s="79"/>
      <c r="S142" s="79"/>
      <c r="T142" s="79" t="s">
        <v>278</v>
      </c>
      <c r="U142" s="79"/>
      <c r="V142" s="82" t="s">
        <v>310</v>
      </c>
      <c r="W142" s="81">
        <v>43781.841215277775</v>
      </c>
      <c r="X142" s="85">
        <v>43781</v>
      </c>
      <c r="Y142" s="87" t="s">
        <v>346</v>
      </c>
      <c r="Z142" s="82" t="s">
        <v>412</v>
      </c>
      <c r="AA142" s="79"/>
      <c r="AB142" s="79"/>
      <c r="AC142" s="87" t="s">
        <v>485</v>
      </c>
      <c r="AD142" s="79"/>
      <c r="AE142" s="79" t="b">
        <v>0</v>
      </c>
      <c r="AF142" s="79">
        <v>0</v>
      </c>
      <c r="AG142" s="87" t="s">
        <v>525</v>
      </c>
      <c r="AH142" s="79" t="b">
        <v>0</v>
      </c>
      <c r="AI142" s="79" t="s">
        <v>527</v>
      </c>
      <c r="AJ142" s="79"/>
      <c r="AK142" s="87" t="s">
        <v>525</v>
      </c>
      <c r="AL142" s="79" t="b">
        <v>0</v>
      </c>
      <c r="AM142" s="79">
        <v>6</v>
      </c>
      <c r="AN142" s="87" t="s">
        <v>515</v>
      </c>
      <c r="AO142" s="79" t="s">
        <v>529</v>
      </c>
      <c r="AP142" s="79" t="b">
        <v>0</v>
      </c>
      <c r="AQ142" s="87" t="s">
        <v>515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230</v>
      </c>
      <c r="B143" s="64" t="s">
        <v>229</v>
      </c>
      <c r="C143" s="65" t="s">
        <v>1064</v>
      </c>
      <c r="D143" s="66">
        <v>6</v>
      </c>
      <c r="E143" s="67" t="s">
        <v>136</v>
      </c>
      <c r="F143" s="68">
        <v>28.608695652173914</v>
      </c>
      <c r="G143" s="65"/>
      <c r="H143" s="69"/>
      <c r="I143" s="70"/>
      <c r="J143" s="70"/>
      <c r="K143" s="34" t="s">
        <v>66</v>
      </c>
      <c r="L143" s="77">
        <v>143</v>
      </c>
      <c r="M143" s="77"/>
      <c r="N143" s="72"/>
      <c r="O143" s="79" t="s">
        <v>241</v>
      </c>
      <c r="P143" s="81">
        <v>43781.841215277775</v>
      </c>
      <c r="Q143" s="79" t="s">
        <v>250</v>
      </c>
      <c r="R143" s="79"/>
      <c r="S143" s="79"/>
      <c r="T143" s="79" t="s">
        <v>278</v>
      </c>
      <c r="U143" s="79"/>
      <c r="V143" s="82" t="s">
        <v>310</v>
      </c>
      <c r="W143" s="81">
        <v>43781.841215277775</v>
      </c>
      <c r="X143" s="85">
        <v>43781</v>
      </c>
      <c r="Y143" s="87" t="s">
        <v>346</v>
      </c>
      <c r="Z143" s="82" t="s">
        <v>412</v>
      </c>
      <c r="AA143" s="79"/>
      <c r="AB143" s="79"/>
      <c r="AC143" s="87" t="s">
        <v>485</v>
      </c>
      <c r="AD143" s="79"/>
      <c r="AE143" s="79" t="b">
        <v>0</v>
      </c>
      <c r="AF143" s="79">
        <v>0</v>
      </c>
      <c r="AG143" s="87" t="s">
        <v>525</v>
      </c>
      <c r="AH143" s="79" t="b">
        <v>0</v>
      </c>
      <c r="AI143" s="79" t="s">
        <v>527</v>
      </c>
      <c r="AJ143" s="79"/>
      <c r="AK143" s="87" t="s">
        <v>525</v>
      </c>
      <c r="AL143" s="79" t="b">
        <v>0</v>
      </c>
      <c r="AM143" s="79">
        <v>6</v>
      </c>
      <c r="AN143" s="87" t="s">
        <v>515</v>
      </c>
      <c r="AO143" s="79" t="s">
        <v>529</v>
      </c>
      <c r="AP143" s="79" t="b">
        <v>0</v>
      </c>
      <c r="AQ143" s="87" t="s">
        <v>515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3</v>
      </c>
      <c r="BF143" s="48">
        <v>1</v>
      </c>
      <c r="BG143" s="49">
        <v>4.545454545454546</v>
      </c>
      <c r="BH143" s="48">
        <v>0</v>
      </c>
      <c r="BI143" s="49">
        <v>0</v>
      </c>
      <c r="BJ143" s="48">
        <v>0</v>
      </c>
      <c r="BK143" s="49">
        <v>0</v>
      </c>
      <c r="BL143" s="48">
        <v>21</v>
      </c>
      <c r="BM143" s="49">
        <v>95.45454545454545</v>
      </c>
      <c r="BN143" s="48">
        <v>22</v>
      </c>
    </row>
    <row r="144" spans="1:66" ht="15">
      <c r="A144" s="64" t="s">
        <v>225</v>
      </c>
      <c r="B144" s="64" t="s">
        <v>230</v>
      </c>
      <c r="C144" s="65" t="s">
        <v>1063</v>
      </c>
      <c r="D144" s="66">
        <v>5</v>
      </c>
      <c r="E144" s="67" t="s">
        <v>136</v>
      </c>
      <c r="F144" s="68">
        <v>29.73913043478261</v>
      </c>
      <c r="G144" s="65"/>
      <c r="H144" s="69"/>
      <c r="I144" s="70"/>
      <c r="J144" s="70"/>
      <c r="K144" s="34" t="s">
        <v>66</v>
      </c>
      <c r="L144" s="77">
        <v>144</v>
      </c>
      <c r="M144" s="77"/>
      <c r="N144" s="72"/>
      <c r="O144" s="79" t="s">
        <v>241</v>
      </c>
      <c r="P144" s="81">
        <v>43774.24925925926</v>
      </c>
      <c r="Q144" s="79" t="s">
        <v>242</v>
      </c>
      <c r="R144" s="79"/>
      <c r="S144" s="79"/>
      <c r="T144" s="79" t="s">
        <v>277</v>
      </c>
      <c r="U144" s="79"/>
      <c r="V144" s="82" t="s">
        <v>306</v>
      </c>
      <c r="W144" s="81">
        <v>43774.24925925926</v>
      </c>
      <c r="X144" s="85">
        <v>43774</v>
      </c>
      <c r="Y144" s="87" t="s">
        <v>330</v>
      </c>
      <c r="Z144" s="82" t="s">
        <v>396</v>
      </c>
      <c r="AA144" s="79"/>
      <c r="AB144" s="79"/>
      <c r="AC144" s="87" t="s">
        <v>469</v>
      </c>
      <c r="AD144" s="79"/>
      <c r="AE144" s="79" t="b">
        <v>0</v>
      </c>
      <c r="AF144" s="79">
        <v>0</v>
      </c>
      <c r="AG144" s="87" t="s">
        <v>525</v>
      </c>
      <c r="AH144" s="79" t="b">
        <v>0</v>
      </c>
      <c r="AI144" s="79" t="s">
        <v>526</v>
      </c>
      <c r="AJ144" s="79"/>
      <c r="AK144" s="87" t="s">
        <v>525</v>
      </c>
      <c r="AL144" s="79" t="b">
        <v>0</v>
      </c>
      <c r="AM144" s="79">
        <v>3</v>
      </c>
      <c r="AN144" s="87" t="s">
        <v>467</v>
      </c>
      <c r="AO144" s="79" t="s">
        <v>530</v>
      </c>
      <c r="AP144" s="79" t="b">
        <v>0</v>
      </c>
      <c r="AQ144" s="87" t="s">
        <v>467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2</v>
      </c>
      <c r="BF144" s="48"/>
      <c r="BG144" s="49"/>
      <c r="BH144" s="48"/>
      <c r="BI144" s="49"/>
      <c r="BJ144" s="48"/>
      <c r="BK144" s="49"/>
      <c r="BL144" s="48"/>
      <c r="BM144" s="49"/>
      <c r="BN144" s="48"/>
    </row>
    <row r="145" spans="1:66" ht="15">
      <c r="A145" s="64" t="s">
        <v>225</v>
      </c>
      <c r="B145" s="64" t="s">
        <v>230</v>
      </c>
      <c r="C145" s="65" t="s">
        <v>1063</v>
      </c>
      <c r="D145" s="66">
        <v>5</v>
      </c>
      <c r="E145" s="67" t="s">
        <v>136</v>
      </c>
      <c r="F145" s="68">
        <v>29.73913043478261</v>
      </c>
      <c r="G145" s="65"/>
      <c r="H145" s="69"/>
      <c r="I145" s="70"/>
      <c r="J145" s="70"/>
      <c r="K145" s="34" t="s">
        <v>66</v>
      </c>
      <c r="L145" s="77">
        <v>145</v>
      </c>
      <c r="M145" s="77"/>
      <c r="N145" s="72"/>
      <c r="O145" s="79" t="s">
        <v>241</v>
      </c>
      <c r="P145" s="81">
        <v>43775.49251157408</v>
      </c>
      <c r="Q145" s="79" t="s">
        <v>253</v>
      </c>
      <c r="R145" s="79"/>
      <c r="S145" s="79"/>
      <c r="T145" s="79" t="s">
        <v>282</v>
      </c>
      <c r="U145" s="79"/>
      <c r="V145" s="82" t="s">
        <v>306</v>
      </c>
      <c r="W145" s="81">
        <v>43775.49251157408</v>
      </c>
      <c r="X145" s="85">
        <v>43775</v>
      </c>
      <c r="Y145" s="87" t="s">
        <v>336</v>
      </c>
      <c r="Z145" s="82" t="s">
        <v>402</v>
      </c>
      <c r="AA145" s="79"/>
      <c r="AB145" s="79"/>
      <c r="AC145" s="87" t="s">
        <v>475</v>
      </c>
      <c r="AD145" s="79"/>
      <c r="AE145" s="79" t="b">
        <v>0</v>
      </c>
      <c r="AF145" s="79">
        <v>0</v>
      </c>
      <c r="AG145" s="87" t="s">
        <v>525</v>
      </c>
      <c r="AH145" s="79" t="b">
        <v>0</v>
      </c>
      <c r="AI145" s="79" t="s">
        <v>527</v>
      </c>
      <c r="AJ145" s="79"/>
      <c r="AK145" s="87" t="s">
        <v>525</v>
      </c>
      <c r="AL145" s="79" t="b">
        <v>0</v>
      </c>
      <c r="AM145" s="79">
        <v>1</v>
      </c>
      <c r="AN145" s="87" t="s">
        <v>477</v>
      </c>
      <c r="AO145" s="79" t="s">
        <v>530</v>
      </c>
      <c r="AP145" s="79" t="b">
        <v>0</v>
      </c>
      <c r="AQ145" s="87" t="s">
        <v>477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225</v>
      </c>
      <c r="B146" s="64" t="s">
        <v>230</v>
      </c>
      <c r="C146" s="65" t="s">
        <v>1063</v>
      </c>
      <c r="D146" s="66">
        <v>5</v>
      </c>
      <c r="E146" s="67" t="s">
        <v>136</v>
      </c>
      <c r="F146" s="68">
        <v>29.73913043478261</v>
      </c>
      <c r="G146" s="65"/>
      <c r="H146" s="69"/>
      <c r="I146" s="70"/>
      <c r="J146" s="70"/>
      <c r="K146" s="34" t="s">
        <v>66</v>
      </c>
      <c r="L146" s="77">
        <v>146</v>
      </c>
      <c r="M146" s="77"/>
      <c r="N146" s="72"/>
      <c r="O146" s="79" t="s">
        <v>241</v>
      </c>
      <c r="P146" s="81">
        <v>43781.58980324074</v>
      </c>
      <c r="Q146" s="79" t="s">
        <v>251</v>
      </c>
      <c r="R146" s="79"/>
      <c r="S146" s="79"/>
      <c r="T146" s="79" t="s">
        <v>282</v>
      </c>
      <c r="U146" s="79"/>
      <c r="V146" s="82" t="s">
        <v>306</v>
      </c>
      <c r="W146" s="81">
        <v>43781.58980324074</v>
      </c>
      <c r="X146" s="85">
        <v>43781</v>
      </c>
      <c r="Y146" s="87" t="s">
        <v>337</v>
      </c>
      <c r="Z146" s="82" t="s">
        <v>403</v>
      </c>
      <c r="AA146" s="79"/>
      <c r="AB146" s="79"/>
      <c r="AC146" s="87" t="s">
        <v>476</v>
      </c>
      <c r="AD146" s="79"/>
      <c r="AE146" s="79" t="b">
        <v>0</v>
      </c>
      <c r="AF146" s="79">
        <v>0</v>
      </c>
      <c r="AG146" s="87" t="s">
        <v>525</v>
      </c>
      <c r="AH146" s="79" t="b">
        <v>0</v>
      </c>
      <c r="AI146" s="79" t="s">
        <v>527</v>
      </c>
      <c r="AJ146" s="79"/>
      <c r="AK146" s="87" t="s">
        <v>525</v>
      </c>
      <c r="AL146" s="79" t="b">
        <v>0</v>
      </c>
      <c r="AM146" s="79">
        <v>3</v>
      </c>
      <c r="AN146" s="87" t="s">
        <v>478</v>
      </c>
      <c r="AO146" s="79" t="s">
        <v>530</v>
      </c>
      <c r="AP146" s="79" t="b">
        <v>0</v>
      </c>
      <c r="AQ146" s="87" t="s">
        <v>478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8"/>
      <c r="BG146" s="49"/>
      <c r="BH146" s="48"/>
      <c r="BI146" s="49"/>
      <c r="BJ146" s="48"/>
      <c r="BK146" s="49"/>
      <c r="BL146" s="48"/>
      <c r="BM146" s="49"/>
      <c r="BN146" s="48"/>
    </row>
    <row r="147" spans="1:66" ht="15">
      <c r="A147" s="64" t="s">
        <v>226</v>
      </c>
      <c r="B147" s="64" t="s">
        <v>230</v>
      </c>
      <c r="C147" s="65" t="s">
        <v>1065</v>
      </c>
      <c r="D147" s="66">
        <v>8</v>
      </c>
      <c r="E147" s="67" t="s">
        <v>136</v>
      </c>
      <c r="F147" s="68">
        <v>26.347826086956523</v>
      </c>
      <c r="G147" s="65"/>
      <c r="H147" s="69"/>
      <c r="I147" s="70"/>
      <c r="J147" s="70"/>
      <c r="K147" s="34" t="s">
        <v>66</v>
      </c>
      <c r="L147" s="77">
        <v>147</v>
      </c>
      <c r="M147" s="77"/>
      <c r="N147" s="72"/>
      <c r="O147" s="79" t="s">
        <v>241</v>
      </c>
      <c r="P147" s="81">
        <v>43774.22152777778</v>
      </c>
      <c r="Q147" s="79" t="s">
        <v>242</v>
      </c>
      <c r="R147" s="79"/>
      <c r="S147" s="79"/>
      <c r="T147" s="79" t="s">
        <v>277</v>
      </c>
      <c r="U147" s="79"/>
      <c r="V147" s="82" t="s">
        <v>307</v>
      </c>
      <c r="W147" s="81">
        <v>43774.22152777778</v>
      </c>
      <c r="X147" s="85">
        <v>43774</v>
      </c>
      <c r="Y147" s="87" t="s">
        <v>331</v>
      </c>
      <c r="Z147" s="82" t="s">
        <v>397</v>
      </c>
      <c r="AA147" s="79"/>
      <c r="AB147" s="79"/>
      <c r="AC147" s="87" t="s">
        <v>470</v>
      </c>
      <c r="AD147" s="79"/>
      <c r="AE147" s="79" t="b">
        <v>0</v>
      </c>
      <c r="AF147" s="79">
        <v>0</v>
      </c>
      <c r="AG147" s="87" t="s">
        <v>525</v>
      </c>
      <c r="AH147" s="79" t="b">
        <v>0</v>
      </c>
      <c r="AI147" s="79" t="s">
        <v>526</v>
      </c>
      <c r="AJ147" s="79"/>
      <c r="AK147" s="87" t="s">
        <v>525</v>
      </c>
      <c r="AL147" s="79" t="b">
        <v>0</v>
      </c>
      <c r="AM147" s="79">
        <v>3</v>
      </c>
      <c r="AN147" s="87" t="s">
        <v>467</v>
      </c>
      <c r="AO147" s="79" t="s">
        <v>530</v>
      </c>
      <c r="AP147" s="79" t="b">
        <v>0</v>
      </c>
      <c r="AQ147" s="87" t="s">
        <v>467</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3</v>
      </c>
      <c r="BE147" s="78" t="str">
        <f>REPLACE(INDEX(GroupVertices[Group],MATCH(Edges[[#This Row],[Vertex 2]],GroupVertices[Vertex],0)),1,1,"")</f>
        <v>2</v>
      </c>
      <c r="BF147" s="48"/>
      <c r="BG147" s="49"/>
      <c r="BH147" s="48"/>
      <c r="BI147" s="49"/>
      <c r="BJ147" s="48"/>
      <c r="BK147" s="49"/>
      <c r="BL147" s="48"/>
      <c r="BM147" s="49"/>
      <c r="BN147" s="48"/>
    </row>
    <row r="148" spans="1:66" ht="15">
      <c r="A148" s="64" t="s">
        <v>226</v>
      </c>
      <c r="B148" s="64" t="s">
        <v>230</v>
      </c>
      <c r="C148" s="65" t="s">
        <v>1065</v>
      </c>
      <c r="D148" s="66">
        <v>8</v>
      </c>
      <c r="E148" s="67" t="s">
        <v>136</v>
      </c>
      <c r="F148" s="68">
        <v>26.347826086956523</v>
      </c>
      <c r="G148" s="65"/>
      <c r="H148" s="69"/>
      <c r="I148" s="70"/>
      <c r="J148" s="70"/>
      <c r="K148" s="34" t="s">
        <v>66</v>
      </c>
      <c r="L148" s="77">
        <v>148</v>
      </c>
      <c r="M148" s="77"/>
      <c r="N148" s="72"/>
      <c r="O148" s="79" t="s">
        <v>241</v>
      </c>
      <c r="P148" s="81">
        <v>43774.26053240741</v>
      </c>
      <c r="Q148" s="79" t="s">
        <v>252</v>
      </c>
      <c r="R148" s="82" t="s">
        <v>267</v>
      </c>
      <c r="S148" s="79" t="s">
        <v>273</v>
      </c>
      <c r="T148" s="79" t="s">
        <v>284</v>
      </c>
      <c r="U148" s="82" t="s">
        <v>291</v>
      </c>
      <c r="V148" s="82" t="s">
        <v>291</v>
      </c>
      <c r="W148" s="81">
        <v>43774.26053240741</v>
      </c>
      <c r="X148" s="85">
        <v>43774</v>
      </c>
      <c r="Y148" s="87" t="s">
        <v>332</v>
      </c>
      <c r="Z148" s="82" t="s">
        <v>398</v>
      </c>
      <c r="AA148" s="79"/>
      <c r="AB148" s="79"/>
      <c r="AC148" s="87" t="s">
        <v>471</v>
      </c>
      <c r="AD148" s="79"/>
      <c r="AE148" s="79" t="b">
        <v>0</v>
      </c>
      <c r="AF148" s="79">
        <v>1</v>
      </c>
      <c r="AG148" s="87" t="s">
        <v>525</v>
      </c>
      <c r="AH148" s="79" t="b">
        <v>0</v>
      </c>
      <c r="AI148" s="79" t="s">
        <v>526</v>
      </c>
      <c r="AJ148" s="79"/>
      <c r="AK148" s="87" t="s">
        <v>525</v>
      </c>
      <c r="AL148" s="79" t="b">
        <v>0</v>
      </c>
      <c r="AM148" s="79">
        <v>0</v>
      </c>
      <c r="AN148" s="87" t="s">
        <v>525</v>
      </c>
      <c r="AO148" s="79" t="s">
        <v>532</v>
      </c>
      <c r="AP148" s="79" t="b">
        <v>0</v>
      </c>
      <c r="AQ148" s="87" t="s">
        <v>471</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3</v>
      </c>
      <c r="BE148" s="78" t="str">
        <f>REPLACE(INDEX(GroupVertices[Group],MATCH(Edges[[#This Row],[Vertex 2]],GroupVertices[Vertex],0)),1,1,"")</f>
        <v>2</v>
      </c>
      <c r="BF148" s="48"/>
      <c r="BG148" s="49"/>
      <c r="BH148" s="48"/>
      <c r="BI148" s="49"/>
      <c r="BJ148" s="48"/>
      <c r="BK148" s="49"/>
      <c r="BL148" s="48"/>
      <c r="BM148" s="49"/>
      <c r="BN148" s="48"/>
    </row>
    <row r="149" spans="1:66" ht="15">
      <c r="A149" s="64" t="s">
        <v>226</v>
      </c>
      <c r="B149" s="64" t="s">
        <v>230</v>
      </c>
      <c r="C149" s="65" t="s">
        <v>1065</v>
      </c>
      <c r="D149" s="66">
        <v>8</v>
      </c>
      <c r="E149" s="67" t="s">
        <v>136</v>
      </c>
      <c r="F149" s="68">
        <v>26.347826086956523</v>
      </c>
      <c r="G149" s="65"/>
      <c r="H149" s="69"/>
      <c r="I149" s="70"/>
      <c r="J149" s="70"/>
      <c r="K149" s="34" t="s">
        <v>66</v>
      </c>
      <c r="L149" s="77">
        <v>149</v>
      </c>
      <c r="M149" s="77"/>
      <c r="N149" s="72"/>
      <c r="O149" s="79" t="s">
        <v>241</v>
      </c>
      <c r="P149" s="81">
        <v>43775.26075231482</v>
      </c>
      <c r="Q149" s="79" t="s">
        <v>253</v>
      </c>
      <c r="R149" s="82" t="s">
        <v>269</v>
      </c>
      <c r="S149" s="79" t="s">
        <v>275</v>
      </c>
      <c r="T149" s="79" t="s">
        <v>286</v>
      </c>
      <c r="U149" s="82" t="s">
        <v>292</v>
      </c>
      <c r="V149" s="82" t="s">
        <v>292</v>
      </c>
      <c r="W149" s="81">
        <v>43775.26075231482</v>
      </c>
      <c r="X149" s="85">
        <v>43775</v>
      </c>
      <c r="Y149" s="87" t="s">
        <v>338</v>
      </c>
      <c r="Z149" s="82" t="s">
        <v>404</v>
      </c>
      <c r="AA149" s="79"/>
      <c r="AB149" s="79"/>
      <c r="AC149" s="87" t="s">
        <v>477</v>
      </c>
      <c r="AD149" s="79"/>
      <c r="AE149" s="79" t="b">
        <v>0</v>
      </c>
      <c r="AF149" s="79">
        <v>6</v>
      </c>
      <c r="AG149" s="87" t="s">
        <v>525</v>
      </c>
      <c r="AH149" s="79" t="b">
        <v>0</v>
      </c>
      <c r="AI149" s="79" t="s">
        <v>527</v>
      </c>
      <c r="AJ149" s="79"/>
      <c r="AK149" s="87" t="s">
        <v>525</v>
      </c>
      <c r="AL149" s="79" t="b">
        <v>0</v>
      </c>
      <c r="AM149" s="79">
        <v>1</v>
      </c>
      <c r="AN149" s="87" t="s">
        <v>525</v>
      </c>
      <c r="AO149" s="79" t="s">
        <v>531</v>
      </c>
      <c r="AP149" s="79" t="b">
        <v>0</v>
      </c>
      <c r="AQ149" s="87" t="s">
        <v>477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226</v>
      </c>
      <c r="B150" s="64" t="s">
        <v>230</v>
      </c>
      <c r="C150" s="65" t="s">
        <v>1065</v>
      </c>
      <c r="D150" s="66">
        <v>8</v>
      </c>
      <c r="E150" s="67" t="s">
        <v>136</v>
      </c>
      <c r="F150" s="68">
        <v>26.347826086956523</v>
      </c>
      <c r="G150" s="65"/>
      <c r="H150" s="69"/>
      <c r="I150" s="70"/>
      <c r="J150" s="70"/>
      <c r="K150" s="34" t="s">
        <v>66</v>
      </c>
      <c r="L150" s="77">
        <v>150</v>
      </c>
      <c r="M150" s="77"/>
      <c r="N150" s="72"/>
      <c r="O150" s="79" t="s">
        <v>241</v>
      </c>
      <c r="P150" s="81">
        <v>43775.2768287037</v>
      </c>
      <c r="Q150" s="79" t="s">
        <v>257</v>
      </c>
      <c r="R150" s="82" t="s">
        <v>270</v>
      </c>
      <c r="S150" s="79" t="s">
        <v>276</v>
      </c>
      <c r="T150" s="79" t="s">
        <v>287</v>
      </c>
      <c r="U150" s="79"/>
      <c r="V150" s="82" t="s">
        <v>307</v>
      </c>
      <c r="W150" s="81">
        <v>43775.2768287037</v>
      </c>
      <c r="X150" s="85">
        <v>43775</v>
      </c>
      <c r="Y150" s="87" t="s">
        <v>347</v>
      </c>
      <c r="Z150" s="82" t="s">
        <v>413</v>
      </c>
      <c r="AA150" s="79"/>
      <c r="AB150" s="79"/>
      <c r="AC150" s="87" t="s">
        <v>486</v>
      </c>
      <c r="AD150" s="79"/>
      <c r="AE150" s="79" t="b">
        <v>0</v>
      </c>
      <c r="AF150" s="79">
        <v>7</v>
      </c>
      <c r="AG150" s="87" t="s">
        <v>525</v>
      </c>
      <c r="AH150" s="79" t="b">
        <v>0</v>
      </c>
      <c r="AI150" s="79" t="s">
        <v>527</v>
      </c>
      <c r="AJ150" s="79"/>
      <c r="AK150" s="87" t="s">
        <v>525</v>
      </c>
      <c r="AL150" s="79" t="b">
        <v>0</v>
      </c>
      <c r="AM150" s="79">
        <v>0</v>
      </c>
      <c r="AN150" s="87" t="s">
        <v>525</v>
      </c>
      <c r="AO150" s="79" t="s">
        <v>533</v>
      </c>
      <c r="AP150" s="79" t="b">
        <v>0</v>
      </c>
      <c r="AQ150" s="87" t="s">
        <v>486</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226</v>
      </c>
      <c r="B151" s="64" t="s">
        <v>230</v>
      </c>
      <c r="C151" s="65" t="s">
        <v>1065</v>
      </c>
      <c r="D151" s="66">
        <v>8</v>
      </c>
      <c r="E151" s="67" t="s">
        <v>136</v>
      </c>
      <c r="F151" s="68">
        <v>26.347826086956523</v>
      </c>
      <c r="G151" s="65"/>
      <c r="H151" s="69"/>
      <c r="I151" s="70"/>
      <c r="J151" s="70"/>
      <c r="K151" s="34" t="s">
        <v>66</v>
      </c>
      <c r="L151" s="77">
        <v>151</v>
      </c>
      <c r="M151" s="77"/>
      <c r="N151" s="72"/>
      <c r="O151" s="79" t="s">
        <v>241</v>
      </c>
      <c r="P151" s="81">
        <v>43780.3490625</v>
      </c>
      <c r="Q151" s="79" t="s">
        <v>247</v>
      </c>
      <c r="R151" s="82" t="s">
        <v>268</v>
      </c>
      <c r="S151" s="79" t="s">
        <v>274</v>
      </c>
      <c r="T151" s="79" t="s">
        <v>285</v>
      </c>
      <c r="U151" s="79"/>
      <c r="V151" s="82" t="s">
        <v>307</v>
      </c>
      <c r="W151" s="81">
        <v>43780.3490625</v>
      </c>
      <c r="X151" s="85">
        <v>43780</v>
      </c>
      <c r="Y151" s="87" t="s">
        <v>334</v>
      </c>
      <c r="Z151" s="82" t="s">
        <v>400</v>
      </c>
      <c r="AA151" s="79"/>
      <c r="AB151" s="79"/>
      <c r="AC151" s="87" t="s">
        <v>473</v>
      </c>
      <c r="AD151" s="79"/>
      <c r="AE151" s="79" t="b">
        <v>0</v>
      </c>
      <c r="AF151" s="79">
        <v>12</v>
      </c>
      <c r="AG151" s="87" t="s">
        <v>525</v>
      </c>
      <c r="AH151" s="79" t="b">
        <v>0</v>
      </c>
      <c r="AI151" s="79" t="s">
        <v>526</v>
      </c>
      <c r="AJ151" s="79"/>
      <c r="AK151" s="87" t="s">
        <v>525</v>
      </c>
      <c r="AL151" s="79" t="b">
        <v>0</v>
      </c>
      <c r="AM151" s="79">
        <v>7</v>
      </c>
      <c r="AN151" s="87" t="s">
        <v>525</v>
      </c>
      <c r="AO151" s="79" t="s">
        <v>530</v>
      </c>
      <c r="AP151" s="79" t="b">
        <v>0</v>
      </c>
      <c r="AQ151" s="87" t="s">
        <v>473</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226</v>
      </c>
      <c r="B152" s="64" t="s">
        <v>230</v>
      </c>
      <c r="C152" s="65" t="s">
        <v>1065</v>
      </c>
      <c r="D152" s="66">
        <v>8</v>
      </c>
      <c r="E152" s="67" t="s">
        <v>136</v>
      </c>
      <c r="F152" s="68">
        <v>26.347826086956523</v>
      </c>
      <c r="G152" s="65"/>
      <c r="H152" s="69"/>
      <c r="I152" s="70"/>
      <c r="J152" s="70"/>
      <c r="K152" s="34" t="s">
        <v>66</v>
      </c>
      <c r="L152" s="77">
        <v>152</v>
      </c>
      <c r="M152" s="77"/>
      <c r="N152" s="72"/>
      <c r="O152" s="79" t="s">
        <v>241</v>
      </c>
      <c r="P152" s="81">
        <v>43781.58394675926</v>
      </c>
      <c r="Q152" s="79" t="s">
        <v>251</v>
      </c>
      <c r="R152" s="82" t="s">
        <v>269</v>
      </c>
      <c r="S152" s="79" t="s">
        <v>275</v>
      </c>
      <c r="T152" s="79" t="s">
        <v>286</v>
      </c>
      <c r="U152" s="82" t="s">
        <v>293</v>
      </c>
      <c r="V152" s="82" t="s">
        <v>293</v>
      </c>
      <c r="W152" s="81">
        <v>43781.58394675926</v>
      </c>
      <c r="X152" s="85">
        <v>43781</v>
      </c>
      <c r="Y152" s="87" t="s">
        <v>339</v>
      </c>
      <c r="Z152" s="82" t="s">
        <v>405</v>
      </c>
      <c r="AA152" s="79"/>
      <c r="AB152" s="79"/>
      <c r="AC152" s="87" t="s">
        <v>478</v>
      </c>
      <c r="AD152" s="79"/>
      <c r="AE152" s="79" t="b">
        <v>0</v>
      </c>
      <c r="AF152" s="79">
        <v>9</v>
      </c>
      <c r="AG152" s="87" t="s">
        <v>525</v>
      </c>
      <c r="AH152" s="79" t="b">
        <v>0</v>
      </c>
      <c r="AI152" s="79" t="s">
        <v>527</v>
      </c>
      <c r="AJ152" s="79"/>
      <c r="AK152" s="87" t="s">
        <v>525</v>
      </c>
      <c r="AL152" s="79" t="b">
        <v>0</v>
      </c>
      <c r="AM152" s="79">
        <v>3</v>
      </c>
      <c r="AN152" s="87" t="s">
        <v>525</v>
      </c>
      <c r="AO152" s="79" t="s">
        <v>530</v>
      </c>
      <c r="AP152" s="79" t="b">
        <v>0</v>
      </c>
      <c r="AQ152" s="87" t="s">
        <v>478</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229</v>
      </c>
      <c r="B153" s="64" t="s">
        <v>227</v>
      </c>
      <c r="C153" s="65" t="s">
        <v>1061</v>
      </c>
      <c r="D153" s="66">
        <v>3</v>
      </c>
      <c r="E153" s="67" t="s">
        <v>132</v>
      </c>
      <c r="F153" s="68">
        <v>32</v>
      </c>
      <c r="G153" s="65"/>
      <c r="H153" s="69"/>
      <c r="I153" s="70"/>
      <c r="J153" s="70"/>
      <c r="K153" s="34" t="s">
        <v>66</v>
      </c>
      <c r="L153" s="77">
        <v>153</v>
      </c>
      <c r="M153" s="77"/>
      <c r="N153" s="72"/>
      <c r="O153" s="79" t="s">
        <v>241</v>
      </c>
      <c r="P153" s="81">
        <v>43760.63425925926</v>
      </c>
      <c r="Q153" s="79" t="s">
        <v>245</v>
      </c>
      <c r="R153" s="82" t="s">
        <v>269</v>
      </c>
      <c r="S153" s="79" t="s">
        <v>275</v>
      </c>
      <c r="T153" s="79" t="s">
        <v>279</v>
      </c>
      <c r="U153" s="82" t="s">
        <v>294</v>
      </c>
      <c r="V153" s="82" t="s">
        <v>294</v>
      </c>
      <c r="W153" s="81">
        <v>43760.63425925926</v>
      </c>
      <c r="X153" s="85">
        <v>43760</v>
      </c>
      <c r="Y153" s="87" t="s">
        <v>342</v>
      </c>
      <c r="Z153" s="82" t="s">
        <v>408</v>
      </c>
      <c r="AA153" s="79"/>
      <c r="AB153" s="79"/>
      <c r="AC153" s="87" t="s">
        <v>481</v>
      </c>
      <c r="AD153" s="79"/>
      <c r="AE153" s="79" t="b">
        <v>0</v>
      </c>
      <c r="AF153" s="79">
        <v>10</v>
      </c>
      <c r="AG153" s="87" t="s">
        <v>525</v>
      </c>
      <c r="AH153" s="79" t="b">
        <v>0</v>
      </c>
      <c r="AI153" s="79" t="s">
        <v>528</v>
      </c>
      <c r="AJ153" s="79"/>
      <c r="AK153" s="87" t="s">
        <v>525</v>
      </c>
      <c r="AL153" s="79" t="b">
        <v>0</v>
      </c>
      <c r="AM153" s="79">
        <v>7</v>
      </c>
      <c r="AN153" s="87" t="s">
        <v>525</v>
      </c>
      <c r="AO153" s="79" t="s">
        <v>531</v>
      </c>
      <c r="AP153" s="79" t="b">
        <v>0</v>
      </c>
      <c r="AQ153" s="87" t="s">
        <v>481</v>
      </c>
      <c r="AR153" s="79" t="s">
        <v>240</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8">
        <v>0</v>
      </c>
      <c r="BG153" s="49">
        <v>0</v>
      </c>
      <c r="BH153" s="48">
        <v>0</v>
      </c>
      <c r="BI153" s="49">
        <v>0</v>
      </c>
      <c r="BJ153" s="48">
        <v>0</v>
      </c>
      <c r="BK153" s="49">
        <v>0</v>
      </c>
      <c r="BL153" s="48">
        <v>32</v>
      </c>
      <c r="BM153" s="49">
        <v>100</v>
      </c>
      <c r="BN153" s="48">
        <v>32</v>
      </c>
    </row>
    <row r="154" spans="1:66" ht="15">
      <c r="A154" s="64" t="s">
        <v>227</v>
      </c>
      <c r="B154" s="64" t="s">
        <v>226</v>
      </c>
      <c r="C154" s="65" t="s">
        <v>1066</v>
      </c>
      <c r="D154" s="66">
        <v>7</v>
      </c>
      <c r="E154" s="67" t="s">
        <v>136</v>
      </c>
      <c r="F154" s="68">
        <v>27.47826086956522</v>
      </c>
      <c r="G154" s="65"/>
      <c r="H154" s="69"/>
      <c r="I154" s="70"/>
      <c r="J154" s="70"/>
      <c r="K154" s="34" t="s">
        <v>66</v>
      </c>
      <c r="L154" s="77">
        <v>154</v>
      </c>
      <c r="M154" s="77"/>
      <c r="N154" s="72"/>
      <c r="O154" s="79" t="s">
        <v>240</v>
      </c>
      <c r="P154" s="81">
        <v>43775.91773148148</v>
      </c>
      <c r="Q154" s="79" t="s">
        <v>244</v>
      </c>
      <c r="R154" s="79"/>
      <c r="S154" s="79"/>
      <c r="T154" s="79" t="s">
        <v>278</v>
      </c>
      <c r="U154" s="79"/>
      <c r="V154" s="82" t="s">
        <v>308</v>
      </c>
      <c r="W154" s="81">
        <v>43775.91773148148</v>
      </c>
      <c r="X154" s="85">
        <v>43775</v>
      </c>
      <c r="Y154" s="87" t="s">
        <v>348</v>
      </c>
      <c r="Z154" s="82" t="s">
        <v>414</v>
      </c>
      <c r="AA154" s="79"/>
      <c r="AB154" s="79"/>
      <c r="AC154" s="87" t="s">
        <v>487</v>
      </c>
      <c r="AD154" s="79"/>
      <c r="AE154" s="79" t="b">
        <v>0</v>
      </c>
      <c r="AF154" s="79">
        <v>0</v>
      </c>
      <c r="AG154" s="87" t="s">
        <v>525</v>
      </c>
      <c r="AH154" s="79" t="b">
        <v>0</v>
      </c>
      <c r="AI154" s="79" t="s">
        <v>527</v>
      </c>
      <c r="AJ154" s="79"/>
      <c r="AK154" s="87" t="s">
        <v>525</v>
      </c>
      <c r="AL154" s="79" t="b">
        <v>0</v>
      </c>
      <c r="AM154" s="79">
        <v>5</v>
      </c>
      <c r="AN154" s="87" t="s">
        <v>499</v>
      </c>
      <c r="AO154" s="79" t="s">
        <v>529</v>
      </c>
      <c r="AP154" s="79" t="b">
        <v>0</v>
      </c>
      <c r="AQ154" s="87" t="s">
        <v>499</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3</v>
      </c>
      <c r="BF154" s="48"/>
      <c r="BG154" s="49"/>
      <c r="BH154" s="48"/>
      <c r="BI154" s="49"/>
      <c r="BJ154" s="48"/>
      <c r="BK154" s="49"/>
      <c r="BL154" s="48"/>
      <c r="BM154" s="49"/>
      <c r="BN154" s="48"/>
    </row>
    <row r="155" spans="1:66" ht="15">
      <c r="A155" s="64" t="s">
        <v>227</v>
      </c>
      <c r="B155" s="64" t="s">
        <v>225</v>
      </c>
      <c r="C155" s="65" t="s">
        <v>1066</v>
      </c>
      <c r="D155" s="66">
        <v>7</v>
      </c>
      <c r="E155" s="67" t="s">
        <v>136</v>
      </c>
      <c r="F155" s="68">
        <v>27.47826086956522</v>
      </c>
      <c r="G155" s="65"/>
      <c r="H155" s="69"/>
      <c r="I155" s="70"/>
      <c r="J155" s="70"/>
      <c r="K155" s="34" t="s">
        <v>66</v>
      </c>
      <c r="L155" s="77">
        <v>155</v>
      </c>
      <c r="M155" s="77"/>
      <c r="N155" s="72"/>
      <c r="O155" s="79" t="s">
        <v>241</v>
      </c>
      <c r="P155" s="81">
        <v>43775.91773148148</v>
      </c>
      <c r="Q155" s="79" t="s">
        <v>244</v>
      </c>
      <c r="R155" s="79"/>
      <c r="S155" s="79"/>
      <c r="T155" s="79" t="s">
        <v>278</v>
      </c>
      <c r="U155" s="79"/>
      <c r="V155" s="82" t="s">
        <v>308</v>
      </c>
      <c r="W155" s="81">
        <v>43775.91773148148</v>
      </c>
      <c r="X155" s="85">
        <v>43775</v>
      </c>
      <c r="Y155" s="87" t="s">
        <v>348</v>
      </c>
      <c r="Z155" s="82" t="s">
        <v>414</v>
      </c>
      <c r="AA155" s="79"/>
      <c r="AB155" s="79"/>
      <c r="AC155" s="87" t="s">
        <v>487</v>
      </c>
      <c r="AD155" s="79"/>
      <c r="AE155" s="79" t="b">
        <v>0</v>
      </c>
      <c r="AF155" s="79">
        <v>0</v>
      </c>
      <c r="AG155" s="87" t="s">
        <v>525</v>
      </c>
      <c r="AH155" s="79" t="b">
        <v>0</v>
      </c>
      <c r="AI155" s="79" t="s">
        <v>527</v>
      </c>
      <c r="AJ155" s="79"/>
      <c r="AK155" s="87" t="s">
        <v>525</v>
      </c>
      <c r="AL155" s="79" t="b">
        <v>0</v>
      </c>
      <c r="AM155" s="79">
        <v>5</v>
      </c>
      <c r="AN155" s="87" t="s">
        <v>499</v>
      </c>
      <c r="AO155" s="79" t="s">
        <v>529</v>
      </c>
      <c r="AP155" s="79" t="b">
        <v>0</v>
      </c>
      <c r="AQ155" s="87" t="s">
        <v>499</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227</v>
      </c>
      <c r="B156" s="64" t="s">
        <v>229</v>
      </c>
      <c r="C156" s="65" t="s">
        <v>1063</v>
      </c>
      <c r="D156" s="66">
        <v>5</v>
      </c>
      <c r="E156" s="67" t="s">
        <v>136</v>
      </c>
      <c r="F156" s="68">
        <v>29.73913043478261</v>
      </c>
      <c r="G156" s="65"/>
      <c r="H156" s="69"/>
      <c r="I156" s="70"/>
      <c r="J156" s="70"/>
      <c r="K156" s="34" t="s">
        <v>66</v>
      </c>
      <c r="L156" s="77">
        <v>156</v>
      </c>
      <c r="M156" s="77"/>
      <c r="N156" s="72"/>
      <c r="O156" s="79" t="s">
        <v>241</v>
      </c>
      <c r="P156" s="81">
        <v>43775.91773148148</v>
      </c>
      <c r="Q156" s="79" t="s">
        <v>244</v>
      </c>
      <c r="R156" s="79"/>
      <c r="S156" s="79"/>
      <c r="T156" s="79" t="s">
        <v>278</v>
      </c>
      <c r="U156" s="79"/>
      <c r="V156" s="82" t="s">
        <v>308</v>
      </c>
      <c r="W156" s="81">
        <v>43775.91773148148</v>
      </c>
      <c r="X156" s="85">
        <v>43775</v>
      </c>
      <c r="Y156" s="87" t="s">
        <v>348</v>
      </c>
      <c r="Z156" s="82" t="s">
        <v>414</v>
      </c>
      <c r="AA156" s="79"/>
      <c r="AB156" s="79"/>
      <c r="AC156" s="87" t="s">
        <v>487</v>
      </c>
      <c r="AD156" s="79"/>
      <c r="AE156" s="79" t="b">
        <v>0</v>
      </c>
      <c r="AF156" s="79">
        <v>0</v>
      </c>
      <c r="AG156" s="87" t="s">
        <v>525</v>
      </c>
      <c r="AH156" s="79" t="b">
        <v>0</v>
      </c>
      <c r="AI156" s="79" t="s">
        <v>527</v>
      </c>
      <c r="AJ156" s="79"/>
      <c r="AK156" s="87" t="s">
        <v>525</v>
      </c>
      <c r="AL156" s="79" t="b">
        <v>0</v>
      </c>
      <c r="AM156" s="79">
        <v>5</v>
      </c>
      <c r="AN156" s="87" t="s">
        <v>499</v>
      </c>
      <c r="AO156" s="79" t="s">
        <v>529</v>
      </c>
      <c r="AP156" s="79" t="b">
        <v>0</v>
      </c>
      <c r="AQ156" s="87" t="s">
        <v>499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3</v>
      </c>
      <c r="BF156" s="48">
        <v>1</v>
      </c>
      <c r="BG156" s="49">
        <v>4.545454545454546</v>
      </c>
      <c r="BH156" s="48">
        <v>0</v>
      </c>
      <c r="BI156" s="49">
        <v>0</v>
      </c>
      <c r="BJ156" s="48">
        <v>0</v>
      </c>
      <c r="BK156" s="49">
        <v>0</v>
      </c>
      <c r="BL156" s="48">
        <v>21</v>
      </c>
      <c r="BM156" s="49">
        <v>95.45454545454545</v>
      </c>
      <c r="BN156" s="48">
        <v>22</v>
      </c>
    </row>
    <row r="157" spans="1:66" ht="15">
      <c r="A157" s="64" t="s">
        <v>227</v>
      </c>
      <c r="B157" s="64" t="s">
        <v>226</v>
      </c>
      <c r="C157" s="65" t="s">
        <v>1066</v>
      </c>
      <c r="D157" s="66">
        <v>7</v>
      </c>
      <c r="E157" s="67" t="s">
        <v>136</v>
      </c>
      <c r="F157" s="68">
        <v>27.47826086956522</v>
      </c>
      <c r="G157" s="65"/>
      <c r="H157" s="69"/>
      <c r="I157" s="70"/>
      <c r="J157" s="70"/>
      <c r="K157" s="34" t="s">
        <v>66</v>
      </c>
      <c r="L157" s="77">
        <v>157</v>
      </c>
      <c r="M157" s="77"/>
      <c r="N157" s="72"/>
      <c r="O157" s="79" t="s">
        <v>240</v>
      </c>
      <c r="P157" s="81">
        <v>43780.273414351854</v>
      </c>
      <c r="Q157" s="79" t="s">
        <v>249</v>
      </c>
      <c r="R157" s="79"/>
      <c r="S157" s="79"/>
      <c r="T157" s="79" t="s">
        <v>280</v>
      </c>
      <c r="U157" s="79"/>
      <c r="V157" s="82" t="s">
        <v>308</v>
      </c>
      <c r="W157" s="81">
        <v>43780.273414351854</v>
      </c>
      <c r="X157" s="85">
        <v>43780</v>
      </c>
      <c r="Y157" s="87" t="s">
        <v>349</v>
      </c>
      <c r="Z157" s="82" t="s">
        <v>415</v>
      </c>
      <c r="AA157" s="79"/>
      <c r="AB157" s="79"/>
      <c r="AC157" s="87" t="s">
        <v>488</v>
      </c>
      <c r="AD157" s="79"/>
      <c r="AE157" s="79" t="b">
        <v>0</v>
      </c>
      <c r="AF157" s="79">
        <v>0</v>
      </c>
      <c r="AG157" s="87" t="s">
        <v>525</v>
      </c>
      <c r="AH157" s="79" t="b">
        <v>0</v>
      </c>
      <c r="AI157" s="79" t="s">
        <v>527</v>
      </c>
      <c r="AJ157" s="79"/>
      <c r="AK157" s="87" t="s">
        <v>525</v>
      </c>
      <c r="AL157" s="79" t="b">
        <v>0</v>
      </c>
      <c r="AM157" s="79">
        <v>5</v>
      </c>
      <c r="AN157" s="87" t="s">
        <v>511</v>
      </c>
      <c r="AO157" s="79" t="s">
        <v>529</v>
      </c>
      <c r="AP157" s="79" t="b">
        <v>0</v>
      </c>
      <c r="AQ157" s="87" t="s">
        <v>511</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3</v>
      </c>
      <c r="BF157" s="48"/>
      <c r="BG157" s="49"/>
      <c r="BH157" s="48"/>
      <c r="BI157" s="49"/>
      <c r="BJ157" s="48"/>
      <c r="BK157" s="49"/>
      <c r="BL157" s="48"/>
      <c r="BM157" s="49"/>
      <c r="BN157" s="48"/>
    </row>
    <row r="158" spans="1:66" ht="15">
      <c r="A158" s="64" t="s">
        <v>227</v>
      </c>
      <c r="B158" s="64" t="s">
        <v>225</v>
      </c>
      <c r="C158" s="65" t="s">
        <v>1066</v>
      </c>
      <c r="D158" s="66">
        <v>7</v>
      </c>
      <c r="E158" s="67" t="s">
        <v>136</v>
      </c>
      <c r="F158" s="68">
        <v>27.47826086956522</v>
      </c>
      <c r="G158" s="65"/>
      <c r="H158" s="69"/>
      <c r="I158" s="70"/>
      <c r="J158" s="70"/>
      <c r="K158" s="34" t="s">
        <v>66</v>
      </c>
      <c r="L158" s="77">
        <v>158</v>
      </c>
      <c r="M158" s="77"/>
      <c r="N158" s="72"/>
      <c r="O158" s="79" t="s">
        <v>241</v>
      </c>
      <c r="P158" s="81">
        <v>43780.273414351854</v>
      </c>
      <c r="Q158" s="79" t="s">
        <v>249</v>
      </c>
      <c r="R158" s="79"/>
      <c r="S158" s="79"/>
      <c r="T158" s="79" t="s">
        <v>280</v>
      </c>
      <c r="U158" s="79"/>
      <c r="V158" s="82" t="s">
        <v>308</v>
      </c>
      <c r="W158" s="81">
        <v>43780.273414351854</v>
      </c>
      <c r="X158" s="85">
        <v>43780</v>
      </c>
      <c r="Y158" s="87" t="s">
        <v>349</v>
      </c>
      <c r="Z158" s="82" t="s">
        <v>415</v>
      </c>
      <c r="AA158" s="79"/>
      <c r="AB158" s="79"/>
      <c r="AC158" s="87" t="s">
        <v>488</v>
      </c>
      <c r="AD158" s="79"/>
      <c r="AE158" s="79" t="b">
        <v>0</v>
      </c>
      <c r="AF158" s="79">
        <v>0</v>
      </c>
      <c r="AG158" s="87" t="s">
        <v>525</v>
      </c>
      <c r="AH158" s="79" t="b">
        <v>0</v>
      </c>
      <c r="AI158" s="79" t="s">
        <v>527</v>
      </c>
      <c r="AJ158" s="79"/>
      <c r="AK158" s="87" t="s">
        <v>525</v>
      </c>
      <c r="AL158" s="79" t="b">
        <v>0</v>
      </c>
      <c r="AM158" s="79">
        <v>5</v>
      </c>
      <c r="AN158" s="87" t="s">
        <v>511</v>
      </c>
      <c r="AO158" s="79" t="s">
        <v>529</v>
      </c>
      <c r="AP158" s="79" t="b">
        <v>0</v>
      </c>
      <c r="AQ158" s="87" t="s">
        <v>511</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227</v>
      </c>
      <c r="B159" s="64" t="s">
        <v>229</v>
      </c>
      <c r="C159" s="65" t="s">
        <v>1063</v>
      </c>
      <c r="D159" s="66">
        <v>5</v>
      </c>
      <c r="E159" s="67" t="s">
        <v>136</v>
      </c>
      <c r="F159" s="68">
        <v>29.73913043478261</v>
      </c>
      <c r="G159" s="65"/>
      <c r="H159" s="69"/>
      <c r="I159" s="70"/>
      <c r="J159" s="70"/>
      <c r="K159" s="34" t="s">
        <v>66</v>
      </c>
      <c r="L159" s="77">
        <v>159</v>
      </c>
      <c r="M159" s="77"/>
      <c r="N159" s="72"/>
      <c r="O159" s="79" t="s">
        <v>241</v>
      </c>
      <c r="P159" s="81">
        <v>43780.273414351854</v>
      </c>
      <c r="Q159" s="79" t="s">
        <v>249</v>
      </c>
      <c r="R159" s="79"/>
      <c r="S159" s="79"/>
      <c r="T159" s="79" t="s">
        <v>280</v>
      </c>
      <c r="U159" s="79"/>
      <c r="V159" s="82" t="s">
        <v>308</v>
      </c>
      <c r="W159" s="81">
        <v>43780.273414351854</v>
      </c>
      <c r="X159" s="85">
        <v>43780</v>
      </c>
      <c r="Y159" s="87" t="s">
        <v>349</v>
      </c>
      <c r="Z159" s="82" t="s">
        <v>415</v>
      </c>
      <c r="AA159" s="79"/>
      <c r="AB159" s="79"/>
      <c r="AC159" s="87" t="s">
        <v>488</v>
      </c>
      <c r="AD159" s="79"/>
      <c r="AE159" s="79" t="b">
        <v>0</v>
      </c>
      <c r="AF159" s="79">
        <v>0</v>
      </c>
      <c r="AG159" s="87" t="s">
        <v>525</v>
      </c>
      <c r="AH159" s="79" t="b">
        <v>0</v>
      </c>
      <c r="AI159" s="79" t="s">
        <v>527</v>
      </c>
      <c r="AJ159" s="79"/>
      <c r="AK159" s="87" t="s">
        <v>525</v>
      </c>
      <c r="AL159" s="79" t="b">
        <v>0</v>
      </c>
      <c r="AM159" s="79">
        <v>5</v>
      </c>
      <c r="AN159" s="87" t="s">
        <v>511</v>
      </c>
      <c r="AO159" s="79" t="s">
        <v>529</v>
      </c>
      <c r="AP159" s="79" t="b">
        <v>0</v>
      </c>
      <c r="AQ159" s="87" t="s">
        <v>511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3</v>
      </c>
      <c r="BF159" s="48">
        <v>1</v>
      </c>
      <c r="BG159" s="49">
        <v>4.761904761904762</v>
      </c>
      <c r="BH159" s="48">
        <v>0</v>
      </c>
      <c r="BI159" s="49">
        <v>0</v>
      </c>
      <c r="BJ159" s="48">
        <v>0</v>
      </c>
      <c r="BK159" s="49">
        <v>0</v>
      </c>
      <c r="BL159" s="48">
        <v>20</v>
      </c>
      <c r="BM159" s="49">
        <v>95.23809523809524</v>
      </c>
      <c r="BN159" s="48">
        <v>21</v>
      </c>
    </row>
    <row r="160" spans="1:66" ht="15">
      <c r="A160" s="64" t="s">
        <v>227</v>
      </c>
      <c r="B160" s="64" t="s">
        <v>226</v>
      </c>
      <c r="C160" s="65" t="s">
        <v>1066</v>
      </c>
      <c r="D160" s="66">
        <v>7</v>
      </c>
      <c r="E160" s="67" t="s">
        <v>136</v>
      </c>
      <c r="F160" s="68">
        <v>27.47826086956522</v>
      </c>
      <c r="G160" s="65"/>
      <c r="H160" s="69"/>
      <c r="I160" s="70"/>
      <c r="J160" s="70"/>
      <c r="K160" s="34" t="s">
        <v>66</v>
      </c>
      <c r="L160" s="77">
        <v>160</v>
      </c>
      <c r="M160" s="77"/>
      <c r="N160" s="72"/>
      <c r="O160" s="79" t="s">
        <v>240</v>
      </c>
      <c r="P160" s="81">
        <v>43781.376921296294</v>
      </c>
      <c r="Q160" s="79" t="s">
        <v>247</v>
      </c>
      <c r="R160" s="79"/>
      <c r="S160" s="79"/>
      <c r="T160" s="79" t="s">
        <v>281</v>
      </c>
      <c r="U160" s="79"/>
      <c r="V160" s="82" t="s">
        <v>308</v>
      </c>
      <c r="W160" s="81">
        <v>43781.376921296294</v>
      </c>
      <c r="X160" s="85">
        <v>43781</v>
      </c>
      <c r="Y160" s="87" t="s">
        <v>333</v>
      </c>
      <c r="Z160" s="82" t="s">
        <v>399</v>
      </c>
      <c r="AA160" s="79"/>
      <c r="AB160" s="79"/>
      <c r="AC160" s="87" t="s">
        <v>472</v>
      </c>
      <c r="AD160" s="79"/>
      <c r="AE160" s="79" t="b">
        <v>0</v>
      </c>
      <c r="AF160" s="79">
        <v>0</v>
      </c>
      <c r="AG160" s="87" t="s">
        <v>525</v>
      </c>
      <c r="AH160" s="79" t="b">
        <v>0</v>
      </c>
      <c r="AI160" s="79" t="s">
        <v>526</v>
      </c>
      <c r="AJ160" s="79"/>
      <c r="AK160" s="87" t="s">
        <v>525</v>
      </c>
      <c r="AL160" s="79" t="b">
        <v>0</v>
      </c>
      <c r="AM160" s="79">
        <v>7</v>
      </c>
      <c r="AN160" s="87" t="s">
        <v>473</v>
      </c>
      <c r="AO160" s="79" t="s">
        <v>529</v>
      </c>
      <c r="AP160" s="79" t="b">
        <v>0</v>
      </c>
      <c r="AQ160" s="87" t="s">
        <v>473</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227</v>
      </c>
      <c r="B161" s="64" t="s">
        <v>225</v>
      </c>
      <c r="C161" s="65" t="s">
        <v>1066</v>
      </c>
      <c r="D161" s="66">
        <v>7</v>
      </c>
      <c r="E161" s="67" t="s">
        <v>136</v>
      </c>
      <c r="F161" s="68">
        <v>27.47826086956522</v>
      </c>
      <c r="G161" s="65"/>
      <c r="H161" s="69"/>
      <c r="I161" s="70"/>
      <c r="J161" s="70"/>
      <c r="K161" s="34" t="s">
        <v>66</v>
      </c>
      <c r="L161" s="77">
        <v>161</v>
      </c>
      <c r="M161" s="77"/>
      <c r="N161" s="72"/>
      <c r="O161" s="79" t="s">
        <v>241</v>
      </c>
      <c r="P161" s="81">
        <v>43781.376921296294</v>
      </c>
      <c r="Q161" s="79" t="s">
        <v>247</v>
      </c>
      <c r="R161" s="79"/>
      <c r="S161" s="79"/>
      <c r="T161" s="79" t="s">
        <v>281</v>
      </c>
      <c r="U161" s="79"/>
      <c r="V161" s="82" t="s">
        <v>308</v>
      </c>
      <c r="W161" s="81">
        <v>43781.376921296294</v>
      </c>
      <c r="X161" s="85">
        <v>43781</v>
      </c>
      <c r="Y161" s="87" t="s">
        <v>333</v>
      </c>
      <c r="Z161" s="82" t="s">
        <v>399</v>
      </c>
      <c r="AA161" s="79"/>
      <c r="AB161" s="79"/>
      <c r="AC161" s="87" t="s">
        <v>472</v>
      </c>
      <c r="AD161" s="79"/>
      <c r="AE161" s="79" t="b">
        <v>0</v>
      </c>
      <c r="AF161" s="79">
        <v>0</v>
      </c>
      <c r="AG161" s="87" t="s">
        <v>525</v>
      </c>
      <c r="AH161" s="79" t="b">
        <v>0</v>
      </c>
      <c r="AI161" s="79" t="s">
        <v>526</v>
      </c>
      <c r="AJ161" s="79"/>
      <c r="AK161" s="87" t="s">
        <v>525</v>
      </c>
      <c r="AL161" s="79" t="b">
        <v>0</v>
      </c>
      <c r="AM161" s="79">
        <v>7</v>
      </c>
      <c r="AN161" s="87" t="s">
        <v>473</v>
      </c>
      <c r="AO161" s="79" t="s">
        <v>529</v>
      </c>
      <c r="AP161" s="79" t="b">
        <v>0</v>
      </c>
      <c r="AQ161" s="87" t="s">
        <v>473</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227</v>
      </c>
      <c r="B162" s="64" t="s">
        <v>226</v>
      </c>
      <c r="C162" s="65" t="s">
        <v>1066</v>
      </c>
      <c r="D162" s="66">
        <v>7</v>
      </c>
      <c r="E162" s="67" t="s">
        <v>136</v>
      </c>
      <c r="F162" s="68">
        <v>27.47826086956522</v>
      </c>
      <c r="G162" s="65"/>
      <c r="H162" s="69"/>
      <c r="I162" s="70"/>
      <c r="J162" s="70"/>
      <c r="K162" s="34" t="s">
        <v>66</v>
      </c>
      <c r="L162" s="77">
        <v>162</v>
      </c>
      <c r="M162" s="77"/>
      <c r="N162" s="72"/>
      <c r="O162" s="79" t="s">
        <v>240</v>
      </c>
      <c r="P162" s="81">
        <v>43781.672685185185</v>
      </c>
      <c r="Q162" s="79" t="s">
        <v>251</v>
      </c>
      <c r="R162" s="79"/>
      <c r="S162" s="79"/>
      <c r="T162" s="79" t="s">
        <v>282</v>
      </c>
      <c r="U162" s="79"/>
      <c r="V162" s="82" t="s">
        <v>308</v>
      </c>
      <c r="W162" s="81">
        <v>43781.672685185185</v>
      </c>
      <c r="X162" s="85">
        <v>43781</v>
      </c>
      <c r="Y162" s="87" t="s">
        <v>335</v>
      </c>
      <c r="Z162" s="82" t="s">
        <v>401</v>
      </c>
      <c r="AA162" s="79"/>
      <c r="AB162" s="79"/>
      <c r="AC162" s="87" t="s">
        <v>474</v>
      </c>
      <c r="AD162" s="79"/>
      <c r="AE162" s="79" t="b">
        <v>0</v>
      </c>
      <c r="AF162" s="79">
        <v>0</v>
      </c>
      <c r="AG162" s="87" t="s">
        <v>525</v>
      </c>
      <c r="AH162" s="79" t="b">
        <v>0</v>
      </c>
      <c r="AI162" s="79" t="s">
        <v>527</v>
      </c>
      <c r="AJ162" s="79"/>
      <c r="AK162" s="87" t="s">
        <v>525</v>
      </c>
      <c r="AL162" s="79" t="b">
        <v>0</v>
      </c>
      <c r="AM162" s="79">
        <v>3</v>
      </c>
      <c r="AN162" s="87" t="s">
        <v>478</v>
      </c>
      <c r="AO162" s="79" t="s">
        <v>529</v>
      </c>
      <c r="AP162" s="79" t="b">
        <v>0</v>
      </c>
      <c r="AQ162" s="87" t="s">
        <v>478</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3</v>
      </c>
      <c r="BF162" s="48"/>
      <c r="BG162" s="49"/>
      <c r="BH162" s="48"/>
      <c r="BI162" s="49"/>
      <c r="BJ162" s="48"/>
      <c r="BK162" s="49"/>
      <c r="BL162" s="48"/>
      <c r="BM162" s="49"/>
      <c r="BN162" s="48"/>
    </row>
    <row r="163" spans="1:66" ht="15">
      <c r="A163" s="64" t="s">
        <v>227</v>
      </c>
      <c r="B163" s="64" t="s">
        <v>225</v>
      </c>
      <c r="C163" s="65" t="s">
        <v>1066</v>
      </c>
      <c r="D163" s="66">
        <v>7</v>
      </c>
      <c r="E163" s="67" t="s">
        <v>136</v>
      </c>
      <c r="F163" s="68">
        <v>27.47826086956522</v>
      </c>
      <c r="G163" s="65"/>
      <c r="H163" s="69"/>
      <c r="I163" s="70"/>
      <c r="J163" s="70"/>
      <c r="K163" s="34" t="s">
        <v>66</v>
      </c>
      <c r="L163" s="77">
        <v>163</v>
      </c>
      <c r="M163" s="77"/>
      <c r="N163" s="72"/>
      <c r="O163" s="79" t="s">
        <v>241</v>
      </c>
      <c r="P163" s="81">
        <v>43781.672685185185</v>
      </c>
      <c r="Q163" s="79" t="s">
        <v>251</v>
      </c>
      <c r="R163" s="79"/>
      <c r="S163" s="79"/>
      <c r="T163" s="79" t="s">
        <v>282</v>
      </c>
      <c r="U163" s="79"/>
      <c r="V163" s="82" t="s">
        <v>308</v>
      </c>
      <c r="W163" s="81">
        <v>43781.672685185185</v>
      </c>
      <c r="X163" s="85">
        <v>43781</v>
      </c>
      <c r="Y163" s="87" t="s">
        <v>335</v>
      </c>
      <c r="Z163" s="82" t="s">
        <v>401</v>
      </c>
      <c r="AA163" s="79"/>
      <c r="AB163" s="79"/>
      <c r="AC163" s="87" t="s">
        <v>474</v>
      </c>
      <c r="AD163" s="79"/>
      <c r="AE163" s="79" t="b">
        <v>0</v>
      </c>
      <c r="AF163" s="79">
        <v>0</v>
      </c>
      <c r="AG163" s="87" t="s">
        <v>525</v>
      </c>
      <c r="AH163" s="79" t="b">
        <v>0</v>
      </c>
      <c r="AI163" s="79" t="s">
        <v>527</v>
      </c>
      <c r="AJ163" s="79"/>
      <c r="AK163" s="87" t="s">
        <v>525</v>
      </c>
      <c r="AL163" s="79" t="b">
        <v>0</v>
      </c>
      <c r="AM163" s="79">
        <v>3</v>
      </c>
      <c r="AN163" s="87" t="s">
        <v>478</v>
      </c>
      <c r="AO163" s="79" t="s">
        <v>529</v>
      </c>
      <c r="AP163" s="79" t="b">
        <v>0</v>
      </c>
      <c r="AQ163" s="87" t="s">
        <v>478</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227</v>
      </c>
      <c r="B164" s="64" t="s">
        <v>226</v>
      </c>
      <c r="C164" s="65" t="s">
        <v>1066</v>
      </c>
      <c r="D164" s="66">
        <v>7</v>
      </c>
      <c r="E164" s="67" t="s">
        <v>136</v>
      </c>
      <c r="F164" s="68">
        <v>27.47826086956522</v>
      </c>
      <c r="G164" s="65"/>
      <c r="H164" s="69"/>
      <c r="I164" s="70"/>
      <c r="J164" s="70"/>
      <c r="K164" s="34" t="s">
        <v>66</v>
      </c>
      <c r="L164" s="77">
        <v>164</v>
      </c>
      <c r="M164" s="77"/>
      <c r="N164" s="72"/>
      <c r="O164" s="79" t="s">
        <v>240</v>
      </c>
      <c r="P164" s="81">
        <v>43781.672997685186</v>
      </c>
      <c r="Q164" s="79" t="s">
        <v>250</v>
      </c>
      <c r="R164" s="79"/>
      <c r="S164" s="79"/>
      <c r="T164" s="79" t="s">
        <v>278</v>
      </c>
      <c r="U164" s="79"/>
      <c r="V164" s="82" t="s">
        <v>308</v>
      </c>
      <c r="W164" s="81">
        <v>43781.672997685186</v>
      </c>
      <c r="X164" s="85">
        <v>43781</v>
      </c>
      <c r="Y164" s="87" t="s">
        <v>350</v>
      </c>
      <c r="Z164" s="82" t="s">
        <v>416</v>
      </c>
      <c r="AA164" s="79"/>
      <c r="AB164" s="79"/>
      <c r="AC164" s="87" t="s">
        <v>489</v>
      </c>
      <c r="AD164" s="79"/>
      <c r="AE164" s="79" t="b">
        <v>0</v>
      </c>
      <c r="AF164" s="79">
        <v>0</v>
      </c>
      <c r="AG164" s="87" t="s">
        <v>525</v>
      </c>
      <c r="AH164" s="79" t="b">
        <v>0</v>
      </c>
      <c r="AI164" s="79" t="s">
        <v>527</v>
      </c>
      <c r="AJ164" s="79"/>
      <c r="AK164" s="87" t="s">
        <v>525</v>
      </c>
      <c r="AL164" s="79" t="b">
        <v>0</v>
      </c>
      <c r="AM164" s="79">
        <v>6</v>
      </c>
      <c r="AN164" s="87" t="s">
        <v>515</v>
      </c>
      <c r="AO164" s="79" t="s">
        <v>529</v>
      </c>
      <c r="AP164" s="79" t="b">
        <v>0</v>
      </c>
      <c r="AQ164" s="87" t="s">
        <v>515</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3</v>
      </c>
      <c r="BF164" s="48"/>
      <c r="BG164" s="49"/>
      <c r="BH164" s="48"/>
      <c r="BI164" s="49"/>
      <c r="BJ164" s="48"/>
      <c r="BK164" s="49"/>
      <c r="BL164" s="48"/>
      <c r="BM164" s="49"/>
      <c r="BN164" s="48"/>
    </row>
    <row r="165" spans="1:66" ht="15">
      <c r="A165" s="64" t="s">
        <v>227</v>
      </c>
      <c r="B165" s="64" t="s">
        <v>225</v>
      </c>
      <c r="C165" s="65" t="s">
        <v>1066</v>
      </c>
      <c r="D165" s="66">
        <v>7</v>
      </c>
      <c r="E165" s="67" t="s">
        <v>136</v>
      </c>
      <c r="F165" s="68">
        <v>27.47826086956522</v>
      </c>
      <c r="G165" s="65"/>
      <c r="H165" s="69"/>
      <c r="I165" s="70"/>
      <c r="J165" s="70"/>
      <c r="K165" s="34" t="s">
        <v>66</v>
      </c>
      <c r="L165" s="77">
        <v>165</v>
      </c>
      <c r="M165" s="77"/>
      <c r="N165" s="72"/>
      <c r="O165" s="79" t="s">
        <v>241</v>
      </c>
      <c r="P165" s="81">
        <v>43781.672997685186</v>
      </c>
      <c r="Q165" s="79" t="s">
        <v>250</v>
      </c>
      <c r="R165" s="79"/>
      <c r="S165" s="79"/>
      <c r="T165" s="79" t="s">
        <v>278</v>
      </c>
      <c r="U165" s="79"/>
      <c r="V165" s="82" t="s">
        <v>308</v>
      </c>
      <c r="W165" s="81">
        <v>43781.672997685186</v>
      </c>
      <c r="X165" s="85">
        <v>43781</v>
      </c>
      <c r="Y165" s="87" t="s">
        <v>350</v>
      </c>
      <c r="Z165" s="82" t="s">
        <v>416</v>
      </c>
      <c r="AA165" s="79"/>
      <c r="AB165" s="79"/>
      <c r="AC165" s="87" t="s">
        <v>489</v>
      </c>
      <c r="AD165" s="79"/>
      <c r="AE165" s="79" t="b">
        <v>0</v>
      </c>
      <c r="AF165" s="79">
        <v>0</v>
      </c>
      <c r="AG165" s="87" t="s">
        <v>525</v>
      </c>
      <c r="AH165" s="79" t="b">
        <v>0</v>
      </c>
      <c r="AI165" s="79" t="s">
        <v>527</v>
      </c>
      <c r="AJ165" s="79"/>
      <c r="AK165" s="87" t="s">
        <v>525</v>
      </c>
      <c r="AL165" s="79" t="b">
        <v>0</v>
      </c>
      <c r="AM165" s="79">
        <v>6</v>
      </c>
      <c r="AN165" s="87" t="s">
        <v>515</v>
      </c>
      <c r="AO165" s="79" t="s">
        <v>529</v>
      </c>
      <c r="AP165" s="79" t="b">
        <v>0</v>
      </c>
      <c r="AQ165" s="87" t="s">
        <v>515</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227</v>
      </c>
      <c r="B166" s="64" t="s">
        <v>229</v>
      </c>
      <c r="C166" s="65" t="s">
        <v>1063</v>
      </c>
      <c r="D166" s="66">
        <v>5</v>
      </c>
      <c r="E166" s="67" t="s">
        <v>136</v>
      </c>
      <c r="F166" s="68">
        <v>29.73913043478261</v>
      </c>
      <c r="G166" s="65"/>
      <c r="H166" s="69"/>
      <c r="I166" s="70"/>
      <c r="J166" s="70"/>
      <c r="K166" s="34" t="s">
        <v>66</v>
      </c>
      <c r="L166" s="77">
        <v>166</v>
      </c>
      <c r="M166" s="77"/>
      <c r="N166" s="72"/>
      <c r="O166" s="79" t="s">
        <v>241</v>
      </c>
      <c r="P166" s="81">
        <v>43781.672997685186</v>
      </c>
      <c r="Q166" s="79" t="s">
        <v>250</v>
      </c>
      <c r="R166" s="79"/>
      <c r="S166" s="79"/>
      <c r="T166" s="79" t="s">
        <v>278</v>
      </c>
      <c r="U166" s="79"/>
      <c r="V166" s="82" t="s">
        <v>308</v>
      </c>
      <c r="W166" s="81">
        <v>43781.672997685186</v>
      </c>
      <c r="X166" s="85">
        <v>43781</v>
      </c>
      <c r="Y166" s="87" t="s">
        <v>350</v>
      </c>
      <c r="Z166" s="82" t="s">
        <v>416</v>
      </c>
      <c r="AA166" s="79"/>
      <c r="AB166" s="79"/>
      <c r="AC166" s="87" t="s">
        <v>489</v>
      </c>
      <c r="AD166" s="79"/>
      <c r="AE166" s="79" t="b">
        <v>0</v>
      </c>
      <c r="AF166" s="79">
        <v>0</v>
      </c>
      <c r="AG166" s="87" t="s">
        <v>525</v>
      </c>
      <c r="AH166" s="79" t="b">
        <v>0</v>
      </c>
      <c r="AI166" s="79" t="s">
        <v>527</v>
      </c>
      <c r="AJ166" s="79"/>
      <c r="AK166" s="87" t="s">
        <v>525</v>
      </c>
      <c r="AL166" s="79" t="b">
        <v>0</v>
      </c>
      <c r="AM166" s="79">
        <v>6</v>
      </c>
      <c r="AN166" s="87" t="s">
        <v>515</v>
      </c>
      <c r="AO166" s="79" t="s">
        <v>529</v>
      </c>
      <c r="AP166" s="79" t="b">
        <v>0</v>
      </c>
      <c r="AQ166" s="87" t="s">
        <v>515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3</v>
      </c>
      <c r="BF166" s="48">
        <v>1</v>
      </c>
      <c r="BG166" s="49">
        <v>4.545454545454546</v>
      </c>
      <c r="BH166" s="48">
        <v>0</v>
      </c>
      <c r="BI166" s="49">
        <v>0</v>
      </c>
      <c r="BJ166" s="48">
        <v>0</v>
      </c>
      <c r="BK166" s="49">
        <v>0</v>
      </c>
      <c r="BL166" s="48">
        <v>21</v>
      </c>
      <c r="BM166" s="49">
        <v>95.45454545454545</v>
      </c>
      <c r="BN166" s="48">
        <v>22</v>
      </c>
    </row>
    <row r="167" spans="1:66" ht="15">
      <c r="A167" s="64" t="s">
        <v>225</v>
      </c>
      <c r="B167" s="64" t="s">
        <v>227</v>
      </c>
      <c r="C167" s="65" t="s">
        <v>1063</v>
      </c>
      <c r="D167" s="66">
        <v>5</v>
      </c>
      <c r="E167" s="67" t="s">
        <v>136</v>
      </c>
      <c r="F167" s="68">
        <v>29.73913043478261</v>
      </c>
      <c r="G167" s="65"/>
      <c r="H167" s="69"/>
      <c r="I167" s="70"/>
      <c r="J167" s="70"/>
      <c r="K167" s="34" t="s">
        <v>66</v>
      </c>
      <c r="L167" s="77">
        <v>167</v>
      </c>
      <c r="M167" s="77"/>
      <c r="N167" s="72"/>
      <c r="O167" s="79" t="s">
        <v>241</v>
      </c>
      <c r="P167" s="81">
        <v>43774.24925925926</v>
      </c>
      <c r="Q167" s="79" t="s">
        <v>242</v>
      </c>
      <c r="R167" s="79"/>
      <c r="S167" s="79"/>
      <c r="T167" s="79" t="s">
        <v>277</v>
      </c>
      <c r="U167" s="79"/>
      <c r="V167" s="82" t="s">
        <v>306</v>
      </c>
      <c r="W167" s="81">
        <v>43774.24925925926</v>
      </c>
      <c r="X167" s="85">
        <v>43774</v>
      </c>
      <c r="Y167" s="87" t="s">
        <v>330</v>
      </c>
      <c r="Z167" s="82" t="s">
        <v>396</v>
      </c>
      <c r="AA167" s="79"/>
      <c r="AB167" s="79"/>
      <c r="AC167" s="87" t="s">
        <v>469</v>
      </c>
      <c r="AD167" s="79"/>
      <c r="AE167" s="79" t="b">
        <v>0</v>
      </c>
      <c r="AF167" s="79">
        <v>0</v>
      </c>
      <c r="AG167" s="87" t="s">
        <v>525</v>
      </c>
      <c r="AH167" s="79" t="b">
        <v>0</v>
      </c>
      <c r="AI167" s="79" t="s">
        <v>526</v>
      </c>
      <c r="AJ167" s="79"/>
      <c r="AK167" s="87" t="s">
        <v>525</v>
      </c>
      <c r="AL167" s="79" t="b">
        <v>0</v>
      </c>
      <c r="AM167" s="79">
        <v>3</v>
      </c>
      <c r="AN167" s="87" t="s">
        <v>467</v>
      </c>
      <c r="AO167" s="79" t="s">
        <v>530</v>
      </c>
      <c r="AP167" s="79" t="b">
        <v>0</v>
      </c>
      <c r="AQ167" s="87" t="s">
        <v>467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225</v>
      </c>
      <c r="B168" s="64" t="s">
        <v>227</v>
      </c>
      <c r="C168" s="65" t="s">
        <v>1063</v>
      </c>
      <c r="D168" s="66">
        <v>5</v>
      </c>
      <c r="E168" s="67" t="s">
        <v>136</v>
      </c>
      <c r="F168" s="68">
        <v>29.73913043478261</v>
      </c>
      <c r="G168" s="65"/>
      <c r="H168" s="69"/>
      <c r="I168" s="70"/>
      <c r="J168" s="70"/>
      <c r="K168" s="34" t="s">
        <v>66</v>
      </c>
      <c r="L168" s="77">
        <v>168</v>
      </c>
      <c r="M168" s="77"/>
      <c r="N168" s="72"/>
      <c r="O168" s="79" t="s">
        <v>241</v>
      </c>
      <c r="P168" s="81">
        <v>43775.49251157408</v>
      </c>
      <c r="Q168" s="79" t="s">
        <v>253</v>
      </c>
      <c r="R168" s="79"/>
      <c r="S168" s="79"/>
      <c r="T168" s="79" t="s">
        <v>282</v>
      </c>
      <c r="U168" s="79"/>
      <c r="V168" s="82" t="s">
        <v>306</v>
      </c>
      <c r="W168" s="81">
        <v>43775.49251157408</v>
      </c>
      <c r="X168" s="85">
        <v>43775</v>
      </c>
      <c r="Y168" s="87" t="s">
        <v>336</v>
      </c>
      <c r="Z168" s="82" t="s">
        <v>402</v>
      </c>
      <c r="AA168" s="79"/>
      <c r="AB168" s="79"/>
      <c r="AC168" s="87" t="s">
        <v>475</v>
      </c>
      <c r="AD168" s="79"/>
      <c r="AE168" s="79" t="b">
        <v>0</v>
      </c>
      <c r="AF168" s="79">
        <v>0</v>
      </c>
      <c r="AG168" s="87" t="s">
        <v>525</v>
      </c>
      <c r="AH168" s="79" t="b">
        <v>0</v>
      </c>
      <c r="AI168" s="79" t="s">
        <v>527</v>
      </c>
      <c r="AJ168" s="79"/>
      <c r="AK168" s="87" t="s">
        <v>525</v>
      </c>
      <c r="AL168" s="79" t="b">
        <v>0</v>
      </c>
      <c r="AM168" s="79">
        <v>1</v>
      </c>
      <c r="AN168" s="87" t="s">
        <v>477</v>
      </c>
      <c r="AO168" s="79" t="s">
        <v>530</v>
      </c>
      <c r="AP168" s="79" t="b">
        <v>0</v>
      </c>
      <c r="AQ168" s="87" t="s">
        <v>477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225</v>
      </c>
      <c r="B169" s="64" t="s">
        <v>227</v>
      </c>
      <c r="C169" s="65" t="s">
        <v>1063</v>
      </c>
      <c r="D169" s="66">
        <v>5</v>
      </c>
      <c r="E169" s="67" t="s">
        <v>136</v>
      </c>
      <c r="F169" s="68">
        <v>29.73913043478261</v>
      </c>
      <c r="G169" s="65"/>
      <c r="H169" s="69"/>
      <c r="I169" s="70"/>
      <c r="J169" s="70"/>
      <c r="K169" s="34" t="s">
        <v>66</v>
      </c>
      <c r="L169" s="77">
        <v>169</v>
      </c>
      <c r="M169" s="77"/>
      <c r="N169" s="72"/>
      <c r="O169" s="79" t="s">
        <v>241</v>
      </c>
      <c r="P169" s="81">
        <v>43781.58980324074</v>
      </c>
      <c r="Q169" s="79" t="s">
        <v>251</v>
      </c>
      <c r="R169" s="79"/>
      <c r="S169" s="79"/>
      <c r="T169" s="79" t="s">
        <v>282</v>
      </c>
      <c r="U169" s="79"/>
      <c r="V169" s="82" t="s">
        <v>306</v>
      </c>
      <c r="W169" s="81">
        <v>43781.58980324074</v>
      </c>
      <c r="X169" s="85">
        <v>43781</v>
      </c>
      <c r="Y169" s="87" t="s">
        <v>337</v>
      </c>
      <c r="Z169" s="82" t="s">
        <v>403</v>
      </c>
      <c r="AA169" s="79"/>
      <c r="AB169" s="79"/>
      <c r="AC169" s="87" t="s">
        <v>476</v>
      </c>
      <c r="AD169" s="79"/>
      <c r="AE169" s="79" t="b">
        <v>0</v>
      </c>
      <c r="AF169" s="79">
        <v>0</v>
      </c>
      <c r="AG169" s="87" t="s">
        <v>525</v>
      </c>
      <c r="AH169" s="79" t="b">
        <v>0</v>
      </c>
      <c r="AI169" s="79" t="s">
        <v>527</v>
      </c>
      <c r="AJ169" s="79"/>
      <c r="AK169" s="87" t="s">
        <v>525</v>
      </c>
      <c r="AL169" s="79" t="b">
        <v>0</v>
      </c>
      <c r="AM169" s="79">
        <v>3</v>
      </c>
      <c r="AN169" s="87" t="s">
        <v>478</v>
      </c>
      <c r="AO169" s="79" t="s">
        <v>530</v>
      </c>
      <c r="AP169" s="79" t="b">
        <v>0</v>
      </c>
      <c r="AQ169" s="87" t="s">
        <v>478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226</v>
      </c>
      <c r="B170" s="64" t="s">
        <v>227</v>
      </c>
      <c r="C170" s="65" t="s">
        <v>1064</v>
      </c>
      <c r="D170" s="66">
        <v>6</v>
      </c>
      <c r="E170" s="67" t="s">
        <v>136</v>
      </c>
      <c r="F170" s="68">
        <v>28.608695652173914</v>
      </c>
      <c r="G170" s="65"/>
      <c r="H170" s="69"/>
      <c r="I170" s="70"/>
      <c r="J170" s="70"/>
      <c r="K170" s="34" t="s">
        <v>66</v>
      </c>
      <c r="L170" s="77">
        <v>170</v>
      </c>
      <c r="M170" s="77"/>
      <c r="N170" s="72"/>
      <c r="O170" s="79" t="s">
        <v>241</v>
      </c>
      <c r="P170" s="81">
        <v>43774.22152777778</v>
      </c>
      <c r="Q170" s="79" t="s">
        <v>242</v>
      </c>
      <c r="R170" s="79"/>
      <c r="S170" s="79"/>
      <c r="T170" s="79" t="s">
        <v>277</v>
      </c>
      <c r="U170" s="79"/>
      <c r="V170" s="82" t="s">
        <v>307</v>
      </c>
      <c r="W170" s="81">
        <v>43774.22152777778</v>
      </c>
      <c r="X170" s="85">
        <v>43774</v>
      </c>
      <c r="Y170" s="87" t="s">
        <v>331</v>
      </c>
      <c r="Z170" s="82" t="s">
        <v>397</v>
      </c>
      <c r="AA170" s="79"/>
      <c r="AB170" s="79"/>
      <c r="AC170" s="87" t="s">
        <v>470</v>
      </c>
      <c r="AD170" s="79"/>
      <c r="AE170" s="79" t="b">
        <v>0</v>
      </c>
      <c r="AF170" s="79">
        <v>0</v>
      </c>
      <c r="AG170" s="87" t="s">
        <v>525</v>
      </c>
      <c r="AH170" s="79" t="b">
        <v>0</v>
      </c>
      <c r="AI170" s="79" t="s">
        <v>526</v>
      </c>
      <c r="AJ170" s="79"/>
      <c r="AK170" s="87" t="s">
        <v>525</v>
      </c>
      <c r="AL170" s="79" t="b">
        <v>0</v>
      </c>
      <c r="AM170" s="79">
        <v>3</v>
      </c>
      <c r="AN170" s="87" t="s">
        <v>467</v>
      </c>
      <c r="AO170" s="79" t="s">
        <v>530</v>
      </c>
      <c r="AP170" s="79" t="b">
        <v>0</v>
      </c>
      <c r="AQ170" s="87" t="s">
        <v>467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226</v>
      </c>
      <c r="B171" s="64" t="s">
        <v>227</v>
      </c>
      <c r="C171" s="65" t="s">
        <v>1064</v>
      </c>
      <c r="D171" s="66">
        <v>6</v>
      </c>
      <c r="E171" s="67" t="s">
        <v>136</v>
      </c>
      <c r="F171" s="68">
        <v>28.608695652173914</v>
      </c>
      <c r="G171" s="65"/>
      <c r="H171" s="69"/>
      <c r="I171" s="70"/>
      <c r="J171" s="70"/>
      <c r="K171" s="34" t="s">
        <v>66</v>
      </c>
      <c r="L171" s="77">
        <v>171</v>
      </c>
      <c r="M171" s="77"/>
      <c r="N171" s="72"/>
      <c r="O171" s="79" t="s">
        <v>241</v>
      </c>
      <c r="P171" s="81">
        <v>43774.26053240741</v>
      </c>
      <c r="Q171" s="79" t="s">
        <v>252</v>
      </c>
      <c r="R171" s="82" t="s">
        <v>267</v>
      </c>
      <c r="S171" s="79" t="s">
        <v>273</v>
      </c>
      <c r="T171" s="79" t="s">
        <v>284</v>
      </c>
      <c r="U171" s="82" t="s">
        <v>291</v>
      </c>
      <c r="V171" s="82" t="s">
        <v>291</v>
      </c>
      <c r="W171" s="81">
        <v>43774.26053240741</v>
      </c>
      <c r="X171" s="85">
        <v>43774</v>
      </c>
      <c r="Y171" s="87" t="s">
        <v>332</v>
      </c>
      <c r="Z171" s="82" t="s">
        <v>398</v>
      </c>
      <c r="AA171" s="79"/>
      <c r="AB171" s="79"/>
      <c r="AC171" s="87" t="s">
        <v>471</v>
      </c>
      <c r="AD171" s="79"/>
      <c r="AE171" s="79" t="b">
        <v>0</v>
      </c>
      <c r="AF171" s="79">
        <v>1</v>
      </c>
      <c r="AG171" s="87" t="s">
        <v>525</v>
      </c>
      <c r="AH171" s="79" t="b">
        <v>0</v>
      </c>
      <c r="AI171" s="79" t="s">
        <v>526</v>
      </c>
      <c r="AJ171" s="79"/>
      <c r="AK171" s="87" t="s">
        <v>525</v>
      </c>
      <c r="AL171" s="79" t="b">
        <v>0</v>
      </c>
      <c r="AM171" s="79">
        <v>0</v>
      </c>
      <c r="AN171" s="87" t="s">
        <v>525</v>
      </c>
      <c r="AO171" s="79" t="s">
        <v>532</v>
      </c>
      <c r="AP171" s="79" t="b">
        <v>0</v>
      </c>
      <c r="AQ171" s="87" t="s">
        <v>471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1</v>
      </c>
      <c r="BF171" s="48"/>
      <c r="BG171" s="49"/>
      <c r="BH171" s="48"/>
      <c r="BI171" s="49"/>
      <c r="BJ171" s="48"/>
      <c r="BK171" s="49"/>
      <c r="BL171" s="48"/>
      <c r="BM171" s="49"/>
      <c r="BN171" s="48"/>
    </row>
    <row r="172" spans="1:66" ht="15">
      <c r="A172" s="64" t="s">
        <v>226</v>
      </c>
      <c r="B172" s="64" t="s">
        <v>227</v>
      </c>
      <c r="C172" s="65" t="s">
        <v>1064</v>
      </c>
      <c r="D172" s="66">
        <v>6</v>
      </c>
      <c r="E172" s="67" t="s">
        <v>136</v>
      </c>
      <c r="F172" s="68">
        <v>28.608695652173914</v>
      </c>
      <c r="G172" s="65"/>
      <c r="H172" s="69"/>
      <c r="I172" s="70"/>
      <c r="J172" s="70"/>
      <c r="K172" s="34" t="s">
        <v>66</v>
      </c>
      <c r="L172" s="77">
        <v>172</v>
      </c>
      <c r="M172" s="77"/>
      <c r="N172" s="72"/>
      <c r="O172" s="79" t="s">
        <v>241</v>
      </c>
      <c r="P172" s="81">
        <v>43775.26075231482</v>
      </c>
      <c r="Q172" s="79" t="s">
        <v>253</v>
      </c>
      <c r="R172" s="82" t="s">
        <v>269</v>
      </c>
      <c r="S172" s="79" t="s">
        <v>275</v>
      </c>
      <c r="T172" s="79" t="s">
        <v>286</v>
      </c>
      <c r="U172" s="82" t="s">
        <v>292</v>
      </c>
      <c r="V172" s="82" t="s">
        <v>292</v>
      </c>
      <c r="W172" s="81">
        <v>43775.26075231482</v>
      </c>
      <c r="X172" s="85">
        <v>43775</v>
      </c>
      <c r="Y172" s="87" t="s">
        <v>338</v>
      </c>
      <c r="Z172" s="82" t="s">
        <v>404</v>
      </c>
      <c r="AA172" s="79"/>
      <c r="AB172" s="79"/>
      <c r="AC172" s="87" t="s">
        <v>477</v>
      </c>
      <c r="AD172" s="79"/>
      <c r="AE172" s="79" t="b">
        <v>0</v>
      </c>
      <c r="AF172" s="79">
        <v>6</v>
      </c>
      <c r="AG172" s="87" t="s">
        <v>525</v>
      </c>
      <c r="AH172" s="79" t="b">
        <v>0</v>
      </c>
      <c r="AI172" s="79" t="s">
        <v>527</v>
      </c>
      <c r="AJ172" s="79"/>
      <c r="AK172" s="87" t="s">
        <v>525</v>
      </c>
      <c r="AL172" s="79" t="b">
        <v>0</v>
      </c>
      <c r="AM172" s="79">
        <v>1</v>
      </c>
      <c r="AN172" s="87" t="s">
        <v>525</v>
      </c>
      <c r="AO172" s="79" t="s">
        <v>531</v>
      </c>
      <c r="AP172" s="79" t="b">
        <v>0</v>
      </c>
      <c r="AQ172" s="87" t="s">
        <v>477</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1</v>
      </c>
      <c r="BF172" s="48"/>
      <c r="BG172" s="49"/>
      <c r="BH172" s="48"/>
      <c r="BI172" s="49"/>
      <c r="BJ172" s="48"/>
      <c r="BK172" s="49"/>
      <c r="BL172" s="48"/>
      <c r="BM172" s="49"/>
      <c r="BN172" s="48"/>
    </row>
    <row r="173" spans="1:66" ht="15">
      <c r="A173" s="64" t="s">
        <v>226</v>
      </c>
      <c r="B173" s="64" t="s">
        <v>227</v>
      </c>
      <c r="C173" s="65" t="s">
        <v>1064</v>
      </c>
      <c r="D173" s="66">
        <v>6</v>
      </c>
      <c r="E173" s="67" t="s">
        <v>136</v>
      </c>
      <c r="F173" s="68">
        <v>28.608695652173914</v>
      </c>
      <c r="G173" s="65"/>
      <c r="H173" s="69"/>
      <c r="I173" s="70"/>
      <c r="J173" s="70"/>
      <c r="K173" s="34" t="s">
        <v>66</v>
      </c>
      <c r="L173" s="77">
        <v>173</v>
      </c>
      <c r="M173" s="77"/>
      <c r="N173" s="72"/>
      <c r="O173" s="79" t="s">
        <v>241</v>
      </c>
      <c r="P173" s="81">
        <v>43781.58394675926</v>
      </c>
      <c r="Q173" s="79" t="s">
        <v>251</v>
      </c>
      <c r="R173" s="82" t="s">
        <v>269</v>
      </c>
      <c r="S173" s="79" t="s">
        <v>275</v>
      </c>
      <c r="T173" s="79" t="s">
        <v>286</v>
      </c>
      <c r="U173" s="82" t="s">
        <v>293</v>
      </c>
      <c r="V173" s="82" t="s">
        <v>293</v>
      </c>
      <c r="W173" s="81">
        <v>43781.58394675926</v>
      </c>
      <c r="X173" s="85">
        <v>43781</v>
      </c>
      <c r="Y173" s="87" t="s">
        <v>339</v>
      </c>
      <c r="Z173" s="82" t="s">
        <v>405</v>
      </c>
      <c r="AA173" s="79"/>
      <c r="AB173" s="79"/>
      <c r="AC173" s="87" t="s">
        <v>478</v>
      </c>
      <c r="AD173" s="79"/>
      <c r="AE173" s="79" t="b">
        <v>0</v>
      </c>
      <c r="AF173" s="79">
        <v>9</v>
      </c>
      <c r="AG173" s="87" t="s">
        <v>525</v>
      </c>
      <c r="AH173" s="79" t="b">
        <v>0</v>
      </c>
      <c r="AI173" s="79" t="s">
        <v>527</v>
      </c>
      <c r="AJ173" s="79"/>
      <c r="AK173" s="87" t="s">
        <v>525</v>
      </c>
      <c r="AL173" s="79" t="b">
        <v>0</v>
      </c>
      <c r="AM173" s="79">
        <v>3</v>
      </c>
      <c r="AN173" s="87" t="s">
        <v>525</v>
      </c>
      <c r="AO173" s="79" t="s">
        <v>530</v>
      </c>
      <c r="AP173" s="79" t="b">
        <v>0</v>
      </c>
      <c r="AQ173" s="87" t="s">
        <v>478</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229</v>
      </c>
      <c r="B174" s="64" t="s">
        <v>226</v>
      </c>
      <c r="C174" s="65" t="s">
        <v>1062</v>
      </c>
      <c r="D174" s="66">
        <v>4</v>
      </c>
      <c r="E174" s="67" t="s">
        <v>136</v>
      </c>
      <c r="F174" s="68">
        <v>30.869565217391305</v>
      </c>
      <c r="G174" s="65"/>
      <c r="H174" s="69"/>
      <c r="I174" s="70"/>
      <c r="J174" s="70"/>
      <c r="K174" s="34" t="s">
        <v>66</v>
      </c>
      <c r="L174" s="77">
        <v>174</v>
      </c>
      <c r="M174" s="77"/>
      <c r="N174" s="72"/>
      <c r="O174" s="79" t="s">
        <v>240</v>
      </c>
      <c r="P174" s="81">
        <v>43778.64696759259</v>
      </c>
      <c r="Q174" s="79" t="s">
        <v>254</v>
      </c>
      <c r="R174" s="79"/>
      <c r="S174" s="79"/>
      <c r="T174" s="79" t="s">
        <v>278</v>
      </c>
      <c r="U174" s="79"/>
      <c r="V174" s="82" t="s">
        <v>311</v>
      </c>
      <c r="W174" s="81">
        <v>43778.64696759259</v>
      </c>
      <c r="X174" s="85">
        <v>43778</v>
      </c>
      <c r="Y174" s="87" t="s">
        <v>351</v>
      </c>
      <c r="Z174" s="82" t="s">
        <v>417</v>
      </c>
      <c r="AA174" s="79"/>
      <c r="AB174" s="79"/>
      <c r="AC174" s="87" t="s">
        <v>490</v>
      </c>
      <c r="AD174" s="79"/>
      <c r="AE174" s="79" t="b">
        <v>0</v>
      </c>
      <c r="AF174" s="79">
        <v>0</v>
      </c>
      <c r="AG174" s="87" t="s">
        <v>525</v>
      </c>
      <c r="AH174" s="79" t="b">
        <v>0</v>
      </c>
      <c r="AI174" s="79" t="s">
        <v>527</v>
      </c>
      <c r="AJ174" s="79"/>
      <c r="AK174" s="87" t="s">
        <v>525</v>
      </c>
      <c r="AL174" s="79" t="b">
        <v>0</v>
      </c>
      <c r="AM174" s="79">
        <v>4</v>
      </c>
      <c r="AN174" s="87" t="s">
        <v>508</v>
      </c>
      <c r="AO174" s="79" t="s">
        <v>530</v>
      </c>
      <c r="AP174" s="79" t="b">
        <v>0</v>
      </c>
      <c r="AQ174" s="87" t="s">
        <v>508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229</v>
      </c>
      <c r="B175" s="64" t="s">
        <v>226</v>
      </c>
      <c r="C175" s="65" t="s">
        <v>1062</v>
      </c>
      <c r="D175" s="66">
        <v>4</v>
      </c>
      <c r="E175" s="67" t="s">
        <v>136</v>
      </c>
      <c r="F175" s="68">
        <v>30.869565217391305</v>
      </c>
      <c r="G175" s="65"/>
      <c r="H175" s="69"/>
      <c r="I175" s="70"/>
      <c r="J175" s="70"/>
      <c r="K175" s="34" t="s">
        <v>66</v>
      </c>
      <c r="L175" s="77">
        <v>175</v>
      </c>
      <c r="M175" s="77"/>
      <c r="N175" s="72"/>
      <c r="O175" s="79" t="s">
        <v>240</v>
      </c>
      <c r="P175" s="81">
        <v>43781.007106481484</v>
      </c>
      <c r="Q175" s="79" t="s">
        <v>258</v>
      </c>
      <c r="R175" s="79"/>
      <c r="S175" s="79"/>
      <c r="T175" s="79" t="s">
        <v>278</v>
      </c>
      <c r="U175" s="79"/>
      <c r="V175" s="82" t="s">
        <v>311</v>
      </c>
      <c r="W175" s="81">
        <v>43781.007106481484</v>
      </c>
      <c r="X175" s="85">
        <v>43781</v>
      </c>
      <c r="Y175" s="87" t="s">
        <v>352</v>
      </c>
      <c r="Z175" s="82" t="s">
        <v>418</v>
      </c>
      <c r="AA175" s="79"/>
      <c r="AB175" s="79"/>
      <c r="AC175" s="87" t="s">
        <v>491</v>
      </c>
      <c r="AD175" s="79"/>
      <c r="AE175" s="79" t="b">
        <v>0</v>
      </c>
      <c r="AF175" s="79">
        <v>0</v>
      </c>
      <c r="AG175" s="87" t="s">
        <v>525</v>
      </c>
      <c r="AH175" s="79" t="b">
        <v>0</v>
      </c>
      <c r="AI175" s="79" t="s">
        <v>527</v>
      </c>
      <c r="AJ175" s="79"/>
      <c r="AK175" s="87" t="s">
        <v>525</v>
      </c>
      <c r="AL175" s="79" t="b">
        <v>0</v>
      </c>
      <c r="AM175" s="79">
        <v>4</v>
      </c>
      <c r="AN175" s="87" t="s">
        <v>510</v>
      </c>
      <c r="AO175" s="79" t="s">
        <v>530</v>
      </c>
      <c r="AP175" s="79" t="b">
        <v>0</v>
      </c>
      <c r="AQ175" s="87" t="s">
        <v>510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225</v>
      </c>
      <c r="B176" s="64" t="s">
        <v>226</v>
      </c>
      <c r="C176" s="65" t="s">
        <v>1067</v>
      </c>
      <c r="D176" s="66">
        <v>10</v>
      </c>
      <c r="E176" s="67" t="s">
        <v>136</v>
      </c>
      <c r="F176" s="68">
        <v>24.086956521739133</v>
      </c>
      <c r="G176" s="65"/>
      <c r="H176" s="69"/>
      <c r="I176" s="70"/>
      <c r="J176" s="70"/>
      <c r="K176" s="34" t="s">
        <v>66</v>
      </c>
      <c r="L176" s="77">
        <v>176</v>
      </c>
      <c r="M176" s="77"/>
      <c r="N176" s="72"/>
      <c r="O176" s="79" t="s">
        <v>240</v>
      </c>
      <c r="P176" s="81">
        <v>43775.49251157408</v>
      </c>
      <c r="Q176" s="79" t="s">
        <v>253</v>
      </c>
      <c r="R176" s="79"/>
      <c r="S176" s="79"/>
      <c r="T176" s="79" t="s">
        <v>282</v>
      </c>
      <c r="U176" s="79"/>
      <c r="V176" s="82" t="s">
        <v>306</v>
      </c>
      <c r="W176" s="81">
        <v>43775.49251157408</v>
      </c>
      <c r="X176" s="85">
        <v>43775</v>
      </c>
      <c r="Y176" s="87" t="s">
        <v>336</v>
      </c>
      <c r="Z176" s="82" t="s">
        <v>402</v>
      </c>
      <c r="AA176" s="79"/>
      <c r="AB176" s="79"/>
      <c r="AC176" s="87" t="s">
        <v>475</v>
      </c>
      <c r="AD176" s="79"/>
      <c r="AE176" s="79" t="b">
        <v>0</v>
      </c>
      <c r="AF176" s="79">
        <v>0</v>
      </c>
      <c r="AG176" s="87" t="s">
        <v>525</v>
      </c>
      <c r="AH176" s="79" t="b">
        <v>0</v>
      </c>
      <c r="AI176" s="79" t="s">
        <v>527</v>
      </c>
      <c r="AJ176" s="79"/>
      <c r="AK176" s="87" t="s">
        <v>525</v>
      </c>
      <c r="AL176" s="79" t="b">
        <v>0</v>
      </c>
      <c r="AM176" s="79">
        <v>1</v>
      </c>
      <c r="AN176" s="87" t="s">
        <v>477</v>
      </c>
      <c r="AO176" s="79" t="s">
        <v>530</v>
      </c>
      <c r="AP176" s="79" t="b">
        <v>0</v>
      </c>
      <c r="AQ176" s="87" t="s">
        <v>477</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3</v>
      </c>
      <c r="BF176" s="48"/>
      <c r="BG176" s="49"/>
      <c r="BH176" s="48"/>
      <c r="BI176" s="49"/>
      <c r="BJ176" s="48"/>
      <c r="BK176" s="49"/>
      <c r="BL176" s="48"/>
      <c r="BM176" s="49"/>
      <c r="BN176" s="48"/>
    </row>
    <row r="177" spans="1:66" ht="15">
      <c r="A177" s="64" t="s">
        <v>225</v>
      </c>
      <c r="B177" s="64" t="s">
        <v>226</v>
      </c>
      <c r="C177" s="65" t="s">
        <v>1067</v>
      </c>
      <c r="D177" s="66">
        <v>10</v>
      </c>
      <c r="E177" s="67" t="s">
        <v>136</v>
      </c>
      <c r="F177" s="68">
        <v>24.086956521739133</v>
      </c>
      <c r="G177" s="65"/>
      <c r="H177" s="69"/>
      <c r="I177" s="70"/>
      <c r="J177" s="70"/>
      <c r="K177" s="34" t="s">
        <v>66</v>
      </c>
      <c r="L177" s="77">
        <v>177</v>
      </c>
      <c r="M177" s="77"/>
      <c r="N177" s="72"/>
      <c r="O177" s="79" t="s">
        <v>240</v>
      </c>
      <c r="P177" s="81">
        <v>43776.738703703704</v>
      </c>
      <c r="Q177" s="79" t="s">
        <v>255</v>
      </c>
      <c r="R177" s="79"/>
      <c r="S177" s="79"/>
      <c r="T177" s="79" t="s">
        <v>278</v>
      </c>
      <c r="U177" s="79"/>
      <c r="V177" s="82" t="s">
        <v>306</v>
      </c>
      <c r="W177" s="81">
        <v>43776.738703703704</v>
      </c>
      <c r="X177" s="85">
        <v>43776</v>
      </c>
      <c r="Y177" s="87" t="s">
        <v>353</v>
      </c>
      <c r="Z177" s="82" t="s">
        <v>419</v>
      </c>
      <c r="AA177" s="79"/>
      <c r="AB177" s="79"/>
      <c r="AC177" s="87" t="s">
        <v>492</v>
      </c>
      <c r="AD177" s="79"/>
      <c r="AE177" s="79" t="b">
        <v>0</v>
      </c>
      <c r="AF177" s="79">
        <v>0</v>
      </c>
      <c r="AG177" s="87" t="s">
        <v>525</v>
      </c>
      <c r="AH177" s="79" t="b">
        <v>0</v>
      </c>
      <c r="AI177" s="79" t="s">
        <v>527</v>
      </c>
      <c r="AJ177" s="79"/>
      <c r="AK177" s="87" t="s">
        <v>525</v>
      </c>
      <c r="AL177" s="79" t="b">
        <v>0</v>
      </c>
      <c r="AM177" s="79">
        <v>2</v>
      </c>
      <c r="AN177" s="87" t="s">
        <v>502</v>
      </c>
      <c r="AO177" s="79" t="s">
        <v>530</v>
      </c>
      <c r="AP177" s="79" t="b">
        <v>0</v>
      </c>
      <c r="AQ177" s="87" t="s">
        <v>502</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225</v>
      </c>
      <c r="B178" s="64" t="s">
        <v>226</v>
      </c>
      <c r="C178" s="65" t="s">
        <v>1067</v>
      </c>
      <c r="D178" s="66">
        <v>10</v>
      </c>
      <c r="E178" s="67" t="s">
        <v>136</v>
      </c>
      <c r="F178" s="68">
        <v>24.086956521739133</v>
      </c>
      <c r="G178" s="65"/>
      <c r="H178" s="69"/>
      <c r="I178" s="70"/>
      <c r="J178" s="70"/>
      <c r="K178" s="34" t="s">
        <v>66</v>
      </c>
      <c r="L178" s="77">
        <v>178</v>
      </c>
      <c r="M178" s="77"/>
      <c r="N178" s="72"/>
      <c r="O178" s="79" t="s">
        <v>240</v>
      </c>
      <c r="P178" s="81">
        <v>43777.36616898148</v>
      </c>
      <c r="Q178" s="79" t="s">
        <v>246</v>
      </c>
      <c r="R178" s="79"/>
      <c r="S178" s="79"/>
      <c r="T178" s="79" t="s">
        <v>280</v>
      </c>
      <c r="U178" s="79"/>
      <c r="V178" s="82" t="s">
        <v>306</v>
      </c>
      <c r="W178" s="81">
        <v>43777.36616898148</v>
      </c>
      <c r="X178" s="85">
        <v>43777</v>
      </c>
      <c r="Y178" s="87" t="s">
        <v>354</v>
      </c>
      <c r="Z178" s="82" t="s">
        <v>420</v>
      </c>
      <c r="AA178" s="79"/>
      <c r="AB178" s="79"/>
      <c r="AC178" s="87" t="s">
        <v>493</v>
      </c>
      <c r="AD178" s="79"/>
      <c r="AE178" s="79" t="b">
        <v>0</v>
      </c>
      <c r="AF178" s="79">
        <v>0</v>
      </c>
      <c r="AG178" s="87" t="s">
        <v>525</v>
      </c>
      <c r="AH178" s="79" t="b">
        <v>0</v>
      </c>
      <c r="AI178" s="79" t="s">
        <v>527</v>
      </c>
      <c r="AJ178" s="79"/>
      <c r="AK178" s="87" t="s">
        <v>525</v>
      </c>
      <c r="AL178" s="79" t="b">
        <v>0</v>
      </c>
      <c r="AM178" s="79">
        <v>3</v>
      </c>
      <c r="AN178" s="87" t="s">
        <v>504</v>
      </c>
      <c r="AO178" s="79" t="s">
        <v>530</v>
      </c>
      <c r="AP178" s="79" t="b">
        <v>0</v>
      </c>
      <c r="AQ178" s="87" t="s">
        <v>504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3</v>
      </c>
      <c r="BF178" s="48"/>
      <c r="BG178" s="49"/>
      <c r="BH178" s="48"/>
      <c r="BI178" s="49"/>
      <c r="BJ178" s="48"/>
      <c r="BK178" s="49"/>
      <c r="BL178" s="48"/>
      <c r="BM178" s="49"/>
      <c r="BN178" s="48"/>
    </row>
    <row r="179" spans="1:66" ht="15">
      <c r="A179" s="64" t="s">
        <v>225</v>
      </c>
      <c r="B179" s="64" t="s">
        <v>226</v>
      </c>
      <c r="C179" s="65" t="s">
        <v>1067</v>
      </c>
      <c r="D179" s="66">
        <v>10</v>
      </c>
      <c r="E179" s="67" t="s">
        <v>136</v>
      </c>
      <c r="F179" s="68">
        <v>24.086956521739133</v>
      </c>
      <c r="G179" s="65"/>
      <c r="H179" s="69"/>
      <c r="I179" s="70"/>
      <c r="J179" s="70"/>
      <c r="K179" s="34" t="s">
        <v>66</v>
      </c>
      <c r="L179" s="77">
        <v>179</v>
      </c>
      <c r="M179" s="77"/>
      <c r="N179" s="72"/>
      <c r="O179" s="79" t="s">
        <v>240</v>
      </c>
      <c r="P179" s="81">
        <v>43777.88890046296</v>
      </c>
      <c r="Q179" s="79" t="s">
        <v>259</v>
      </c>
      <c r="R179" s="79"/>
      <c r="S179" s="79"/>
      <c r="T179" s="79" t="s">
        <v>278</v>
      </c>
      <c r="U179" s="79"/>
      <c r="V179" s="82" t="s">
        <v>306</v>
      </c>
      <c r="W179" s="81">
        <v>43777.88890046296</v>
      </c>
      <c r="X179" s="85">
        <v>43777</v>
      </c>
      <c r="Y179" s="87" t="s">
        <v>355</v>
      </c>
      <c r="Z179" s="82" t="s">
        <v>421</v>
      </c>
      <c r="AA179" s="79"/>
      <c r="AB179" s="79"/>
      <c r="AC179" s="87" t="s">
        <v>494</v>
      </c>
      <c r="AD179" s="79"/>
      <c r="AE179" s="79" t="b">
        <v>0</v>
      </c>
      <c r="AF179" s="79">
        <v>0</v>
      </c>
      <c r="AG179" s="87" t="s">
        <v>525</v>
      </c>
      <c r="AH179" s="79" t="b">
        <v>0</v>
      </c>
      <c r="AI179" s="79" t="s">
        <v>527</v>
      </c>
      <c r="AJ179" s="79"/>
      <c r="AK179" s="87" t="s">
        <v>525</v>
      </c>
      <c r="AL179" s="79" t="b">
        <v>0</v>
      </c>
      <c r="AM179" s="79">
        <v>1</v>
      </c>
      <c r="AN179" s="87" t="s">
        <v>506</v>
      </c>
      <c r="AO179" s="79" t="s">
        <v>530</v>
      </c>
      <c r="AP179" s="79" t="b">
        <v>0</v>
      </c>
      <c r="AQ179" s="87" t="s">
        <v>506</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3</v>
      </c>
      <c r="BF179" s="48"/>
      <c r="BG179" s="49"/>
      <c r="BH179" s="48"/>
      <c r="BI179" s="49"/>
      <c r="BJ179" s="48"/>
      <c r="BK179" s="49"/>
      <c r="BL179" s="48"/>
      <c r="BM179" s="49"/>
      <c r="BN179" s="48"/>
    </row>
    <row r="180" spans="1:66" ht="15">
      <c r="A180" s="64" t="s">
        <v>225</v>
      </c>
      <c r="B180" s="64" t="s">
        <v>226</v>
      </c>
      <c r="C180" s="65" t="s">
        <v>1067</v>
      </c>
      <c r="D180" s="66">
        <v>10</v>
      </c>
      <c r="E180" s="67" t="s">
        <v>136</v>
      </c>
      <c r="F180" s="68">
        <v>24.086956521739133</v>
      </c>
      <c r="G180" s="65"/>
      <c r="H180" s="69"/>
      <c r="I180" s="70"/>
      <c r="J180" s="70"/>
      <c r="K180" s="34" t="s">
        <v>66</v>
      </c>
      <c r="L180" s="77">
        <v>180</v>
      </c>
      <c r="M180" s="77"/>
      <c r="N180" s="72"/>
      <c r="O180" s="79" t="s">
        <v>240</v>
      </c>
      <c r="P180" s="81">
        <v>43778.38569444444</v>
      </c>
      <c r="Q180" s="79" t="s">
        <v>260</v>
      </c>
      <c r="R180" s="79"/>
      <c r="S180" s="79"/>
      <c r="T180" s="79" t="s">
        <v>280</v>
      </c>
      <c r="U180" s="79"/>
      <c r="V180" s="82" t="s">
        <v>306</v>
      </c>
      <c r="W180" s="81">
        <v>43778.38569444444</v>
      </c>
      <c r="X180" s="85">
        <v>43778</v>
      </c>
      <c r="Y180" s="87" t="s">
        <v>356</v>
      </c>
      <c r="Z180" s="82" t="s">
        <v>422</v>
      </c>
      <c r="AA180" s="79"/>
      <c r="AB180" s="79"/>
      <c r="AC180" s="87" t="s">
        <v>495</v>
      </c>
      <c r="AD180" s="79"/>
      <c r="AE180" s="79" t="b">
        <v>0</v>
      </c>
      <c r="AF180" s="79">
        <v>0</v>
      </c>
      <c r="AG180" s="87" t="s">
        <v>525</v>
      </c>
      <c r="AH180" s="79" t="b">
        <v>0</v>
      </c>
      <c r="AI180" s="79" t="s">
        <v>527</v>
      </c>
      <c r="AJ180" s="79"/>
      <c r="AK180" s="87" t="s">
        <v>525</v>
      </c>
      <c r="AL180" s="79" t="b">
        <v>0</v>
      </c>
      <c r="AM180" s="79">
        <v>2</v>
      </c>
      <c r="AN180" s="87" t="s">
        <v>507</v>
      </c>
      <c r="AO180" s="79" t="s">
        <v>530</v>
      </c>
      <c r="AP180" s="79" t="b">
        <v>0</v>
      </c>
      <c r="AQ180" s="87" t="s">
        <v>507</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3</v>
      </c>
      <c r="BF180" s="48"/>
      <c r="BG180" s="49"/>
      <c r="BH180" s="48"/>
      <c r="BI180" s="49"/>
      <c r="BJ180" s="48"/>
      <c r="BK180" s="49"/>
      <c r="BL180" s="48"/>
      <c r="BM180" s="49"/>
      <c r="BN180" s="48"/>
    </row>
    <row r="181" spans="1:66" ht="15">
      <c r="A181" s="64" t="s">
        <v>225</v>
      </c>
      <c r="B181" s="64" t="s">
        <v>226</v>
      </c>
      <c r="C181" s="65" t="s">
        <v>1067</v>
      </c>
      <c r="D181" s="66">
        <v>10</v>
      </c>
      <c r="E181" s="67" t="s">
        <v>136</v>
      </c>
      <c r="F181" s="68">
        <v>24.086956521739133</v>
      </c>
      <c r="G181" s="65"/>
      <c r="H181" s="69"/>
      <c r="I181" s="70"/>
      <c r="J181" s="70"/>
      <c r="K181" s="34" t="s">
        <v>66</v>
      </c>
      <c r="L181" s="77">
        <v>181</v>
      </c>
      <c r="M181" s="77"/>
      <c r="N181" s="72"/>
      <c r="O181" s="79" t="s">
        <v>240</v>
      </c>
      <c r="P181" s="81">
        <v>43779.76630787037</v>
      </c>
      <c r="Q181" s="79" t="s">
        <v>258</v>
      </c>
      <c r="R181" s="79"/>
      <c r="S181" s="79"/>
      <c r="T181" s="79" t="s">
        <v>278</v>
      </c>
      <c r="U181" s="79"/>
      <c r="V181" s="82" t="s">
        <v>306</v>
      </c>
      <c r="W181" s="81">
        <v>43779.76630787037</v>
      </c>
      <c r="X181" s="85">
        <v>43779</v>
      </c>
      <c r="Y181" s="87" t="s">
        <v>357</v>
      </c>
      <c r="Z181" s="82" t="s">
        <v>423</v>
      </c>
      <c r="AA181" s="79"/>
      <c r="AB181" s="79"/>
      <c r="AC181" s="87" t="s">
        <v>496</v>
      </c>
      <c r="AD181" s="79"/>
      <c r="AE181" s="79" t="b">
        <v>0</v>
      </c>
      <c r="AF181" s="79">
        <v>0</v>
      </c>
      <c r="AG181" s="87" t="s">
        <v>525</v>
      </c>
      <c r="AH181" s="79" t="b">
        <v>0</v>
      </c>
      <c r="AI181" s="79" t="s">
        <v>527</v>
      </c>
      <c r="AJ181" s="79"/>
      <c r="AK181" s="87" t="s">
        <v>525</v>
      </c>
      <c r="AL181" s="79" t="b">
        <v>0</v>
      </c>
      <c r="AM181" s="79">
        <v>4</v>
      </c>
      <c r="AN181" s="87" t="s">
        <v>510</v>
      </c>
      <c r="AO181" s="79" t="s">
        <v>530</v>
      </c>
      <c r="AP181" s="79" t="b">
        <v>0</v>
      </c>
      <c r="AQ181" s="87" t="s">
        <v>510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225</v>
      </c>
      <c r="B182" s="64" t="s">
        <v>226</v>
      </c>
      <c r="C182" s="65" t="s">
        <v>1067</v>
      </c>
      <c r="D182" s="66">
        <v>10</v>
      </c>
      <c r="E182" s="67" t="s">
        <v>136</v>
      </c>
      <c r="F182" s="68">
        <v>24.086956521739133</v>
      </c>
      <c r="G182" s="65"/>
      <c r="H182" s="69"/>
      <c r="I182" s="70"/>
      <c r="J182" s="70"/>
      <c r="K182" s="34" t="s">
        <v>66</v>
      </c>
      <c r="L182" s="77">
        <v>182</v>
      </c>
      <c r="M182" s="77"/>
      <c r="N182" s="72"/>
      <c r="O182" s="79" t="s">
        <v>240</v>
      </c>
      <c r="P182" s="81">
        <v>43781.58980324074</v>
      </c>
      <c r="Q182" s="79" t="s">
        <v>251</v>
      </c>
      <c r="R182" s="79"/>
      <c r="S182" s="79"/>
      <c r="T182" s="79" t="s">
        <v>282</v>
      </c>
      <c r="U182" s="79"/>
      <c r="V182" s="82" t="s">
        <v>306</v>
      </c>
      <c r="W182" s="81">
        <v>43781.58980324074</v>
      </c>
      <c r="X182" s="85">
        <v>43781</v>
      </c>
      <c r="Y182" s="87" t="s">
        <v>337</v>
      </c>
      <c r="Z182" s="82" t="s">
        <v>403</v>
      </c>
      <c r="AA182" s="79"/>
      <c r="AB182" s="79"/>
      <c r="AC182" s="87" t="s">
        <v>476</v>
      </c>
      <c r="AD182" s="79"/>
      <c r="AE182" s="79" t="b">
        <v>0</v>
      </c>
      <c r="AF182" s="79">
        <v>0</v>
      </c>
      <c r="AG182" s="87" t="s">
        <v>525</v>
      </c>
      <c r="AH182" s="79" t="b">
        <v>0</v>
      </c>
      <c r="AI182" s="79" t="s">
        <v>527</v>
      </c>
      <c r="AJ182" s="79"/>
      <c r="AK182" s="87" t="s">
        <v>525</v>
      </c>
      <c r="AL182" s="79" t="b">
        <v>0</v>
      </c>
      <c r="AM182" s="79">
        <v>3</v>
      </c>
      <c r="AN182" s="87" t="s">
        <v>478</v>
      </c>
      <c r="AO182" s="79" t="s">
        <v>530</v>
      </c>
      <c r="AP182" s="79" t="b">
        <v>0</v>
      </c>
      <c r="AQ182" s="87" t="s">
        <v>478</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3</v>
      </c>
      <c r="BF182" s="48"/>
      <c r="BG182" s="49"/>
      <c r="BH182" s="48"/>
      <c r="BI182" s="49"/>
      <c r="BJ182" s="48"/>
      <c r="BK182" s="49"/>
      <c r="BL182" s="48"/>
      <c r="BM182" s="49"/>
      <c r="BN182" s="48"/>
    </row>
    <row r="183" spans="1:66" ht="15">
      <c r="A183" s="64" t="s">
        <v>225</v>
      </c>
      <c r="B183" s="64" t="s">
        <v>226</v>
      </c>
      <c r="C183" s="65" t="s">
        <v>1067</v>
      </c>
      <c r="D183" s="66">
        <v>10</v>
      </c>
      <c r="E183" s="67" t="s">
        <v>136</v>
      </c>
      <c r="F183" s="68">
        <v>24.086956521739133</v>
      </c>
      <c r="G183" s="65"/>
      <c r="H183" s="69"/>
      <c r="I183" s="70"/>
      <c r="J183" s="70"/>
      <c r="K183" s="34" t="s">
        <v>66</v>
      </c>
      <c r="L183" s="77">
        <v>183</v>
      </c>
      <c r="M183" s="77"/>
      <c r="N183" s="72"/>
      <c r="O183" s="79" t="s">
        <v>240</v>
      </c>
      <c r="P183" s="81">
        <v>43781.84724537037</v>
      </c>
      <c r="Q183" s="79" t="s">
        <v>250</v>
      </c>
      <c r="R183" s="79"/>
      <c r="S183" s="79"/>
      <c r="T183" s="79" t="s">
        <v>278</v>
      </c>
      <c r="U183" s="79"/>
      <c r="V183" s="82" t="s">
        <v>306</v>
      </c>
      <c r="W183" s="81">
        <v>43781.84724537037</v>
      </c>
      <c r="X183" s="85">
        <v>43781</v>
      </c>
      <c r="Y183" s="87" t="s">
        <v>358</v>
      </c>
      <c r="Z183" s="82" t="s">
        <v>424</v>
      </c>
      <c r="AA183" s="79"/>
      <c r="AB183" s="79"/>
      <c r="AC183" s="87" t="s">
        <v>497</v>
      </c>
      <c r="AD183" s="79"/>
      <c r="AE183" s="79" t="b">
        <v>0</v>
      </c>
      <c r="AF183" s="79">
        <v>0</v>
      </c>
      <c r="AG183" s="87" t="s">
        <v>525</v>
      </c>
      <c r="AH183" s="79" t="b">
        <v>0</v>
      </c>
      <c r="AI183" s="79" t="s">
        <v>527</v>
      </c>
      <c r="AJ183" s="79"/>
      <c r="AK183" s="87" t="s">
        <v>525</v>
      </c>
      <c r="AL183" s="79" t="b">
        <v>0</v>
      </c>
      <c r="AM183" s="79">
        <v>6</v>
      </c>
      <c r="AN183" s="87" t="s">
        <v>515</v>
      </c>
      <c r="AO183" s="79" t="s">
        <v>530</v>
      </c>
      <c r="AP183" s="79" t="b">
        <v>0</v>
      </c>
      <c r="AQ183" s="87" t="s">
        <v>515</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3</v>
      </c>
      <c r="BF183" s="48"/>
      <c r="BG183" s="49"/>
      <c r="BH183" s="48"/>
      <c r="BI183" s="49"/>
      <c r="BJ183" s="48"/>
      <c r="BK183" s="49"/>
      <c r="BL183" s="48"/>
      <c r="BM183" s="49"/>
      <c r="BN183" s="48"/>
    </row>
    <row r="184" spans="1:66" ht="15">
      <c r="A184" s="64" t="s">
        <v>226</v>
      </c>
      <c r="B184" s="64" t="s">
        <v>225</v>
      </c>
      <c r="C184" s="65" t="s">
        <v>1068</v>
      </c>
      <c r="D184" s="66">
        <v>10</v>
      </c>
      <c r="E184" s="67" t="s">
        <v>136</v>
      </c>
      <c r="F184" s="68">
        <v>6</v>
      </c>
      <c r="G184" s="65"/>
      <c r="H184" s="69"/>
      <c r="I184" s="70"/>
      <c r="J184" s="70"/>
      <c r="K184" s="34" t="s">
        <v>66</v>
      </c>
      <c r="L184" s="77">
        <v>184</v>
      </c>
      <c r="M184" s="77"/>
      <c r="N184" s="72"/>
      <c r="O184" s="79" t="s">
        <v>241</v>
      </c>
      <c r="P184" s="81">
        <v>43774.22152777778</v>
      </c>
      <c r="Q184" s="79" t="s">
        <v>242</v>
      </c>
      <c r="R184" s="79"/>
      <c r="S184" s="79"/>
      <c r="T184" s="79" t="s">
        <v>277</v>
      </c>
      <c r="U184" s="79"/>
      <c r="V184" s="82" t="s">
        <v>307</v>
      </c>
      <c r="W184" s="81">
        <v>43774.22152777778</v>
      </c>
      <c r="X184" s="85">
        <v>43774</v>
      </c>
      <c r="Y184" s="87" t="s">
        <v>331</v>
      </c>
      <c r="Z184" s="82" t="s">
        <v>397</v>
      </c>
      <c r="AA184" s="79"/>
      <c r="AB184" s="79"/>
      <c r="AC184" s="87" t="s">
        <v>470</v>
      </c>
      <c r="AD184" s="79"/>
      <c r="AE184" s="79" t="b">
        <v>0</v>
      </c>
      <c r="AF184" s="79">
        <v>0</v>
      </c>
      <c r="AG184" s="87" t="s">
        <v>525</v>
      </c>
      <c r="AH184" s="79" t="b">
        <v>0</v>
      </c>
      <c r="AI184" s="79" t="s">
        <v>526</v>
      </c>
      <c r="AJ184" s="79"/>
      <c r="AK184" s="87" t="s">
        <v>525</v>
      </c>
      <c r="AL184" s="79" t="b">
        <v>0</v>
      </c>
      <c r="AM184" s="79">
        <v>3</v>
      </c>
      <c r="AN184" s="87" t="s">
        <v>467</v>
      </c>
      <c r="AO184" s="79" t="s">
        <v>530</v>
      </c>
      <c r="AP184" s="79" t="b">
        <v>0</v>
      </c>
      <c r="AQ184" s="87" t="s">
        <v>467</v>
      </c>
      <c r="AR184" s="79" t="s">
        <v>176</v>
      </c>
      <c r="AS184" s="79">
        <v>0</v>
      </c>
      <c r="AT184" s="79">
        <v>0</v>
      </c>
      <c r="AU184" s="79"/>
      <c r="AV184" s="79"/>
      <c r="AW184" s="79"/>
      <c r="AX184" s="79"/>
      <c r="AY184" s="79"/>
      <c r="AZ184" s="79"/>
      <c r="BA184" s="79"/>
      <c r="BB184" s="79"/>
      <c r="BC184">
        <v>24</v>
      </c>
      <c r="BD184" s="78" t="str">
        <f>REPLACE(INDEX(GroupVertices[Group],MATCH(Edges[[#This Row],[Vertex 1]],GroupVertices[Vertex],0)),1,1,"")</f>
        <v>3</v>
      </c>
      <c r="BE184" s="78" t="str">
        <f>REPLACE(INDEX(GroupVertices[Group],MATCH(Edges[[#This Row],[Vertex 2]],GroupVertices[Vertex],0)),1,1,"")</f>
        <v>1</v>
      </c>
      <c r="BF184" s="48"/>
      <c r="BG184" s="49"/>
      <c r="BH184" s="48"/>
      <c r="BI184" s="49"/>
      <c r="BJ184" s="48"/>
      <c r="BK184" s="49"/>
      <c r="BL184" s="48"/>
      <c r="BM184" s="49"/>
      <c r="BN184" s="48"/>
    </row>
    <row r="185" spans="1:66" ht="15">
      <c r="A185" s="64" t="s">
        <v>226</v>
      </c>
      <c r="B185" s="64" t="s">
        <v>231</v>
      </c>
      <c r="C185" s="65" t="s">
        <v>1061</v>
      </c>
      <c r="D185" s="66">
        <v>3</v>
      </c>
      <c r="E185" s="67" t="s">
        <v>132</v>
      </c>
      <c r="F185" s="68">
        <v>32</v>
      </c>
      <c r="G185" s="65"/>
      <c r="H185" s="69"/>
      <c r="I185" s="70"/>
      <c r="J185" s="70"/>
      <c r="K185" s="34" t="s">
        <v>66</v>
      </c>
      <c r="L185" s="77">
        <v>185</v>
      </c>
      <c r="M185" s="77"/>
      <c r="N185" s="72"/>
      <c r="O185" s="79" t="s">
        <v>241</v>
      </c>
      <c r="P185" s="81">
        <v>43774.22152777778</v>
      </c>
      <c r="Q185" s="79" t="s">
        <v>242</v>
      </c>
      <c r="R185" s="79"/>
      <c r="S185" s="79"/>
      <c r="T185" s="79" t="s">
        <v>277</v>
      </c>
      <c r="U185" s="79"/>
      <c r="V185" s="82" t="s">
        <v>307</v>
      </c>
      <c r="W185" s="81">
        <v>43774.22152777778</v>
      </c>
      <c r="X185" s="85">
        <v>43774</v>
      </c>
      <c r="Y185" s="87" t="s">
        <v>331</v>
      </c>
      <c r="Z185" s="82" t="s">
        <v>397</v>
      </c>
      <c r="AA185" s="79"/>
      <c r="AB185" s="79"/>
      <c r="AC185" s="87" t="s">
        <v>470</v>
      </c>
      <c r="AD185" s="79"/>
      <c r="AE185" s="79" t="b">
        <v>0</v>
      </c>
      <c r="AF185" s="79">
        <v>0</v>
      </c>
      <c r="AG185" s="87" t="s">
        <v>525</v>
      </c>
      <c r="AH185" s="79" t="b">
        <v>0</v>
      </c>
      <c r="AI185" s="79" t="s">
        <v>526</v>
      </c>
      <c r="AJ185" s="79"/>
      <c r="AK185" s="87" t="s">
        <v>525</v>
      </c>
      <c r="AL185" s="79" t="b">
        <v>0</v>
      </c>
      <c r="AM185" s="79">
        <v>3</v>
      </c>
      <c r="AN185" s="87" t="s">
        <v>467</v>
      </c>
      <c r="AO185" s="79" t="s">
        <v>530</v>
      </c>
      <c r="AP185" s="79" t="b">
        <v>0</v>
      </c>
      <c r="AQ185" s="87" t="s">
        <v>467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28</v>
      </c>
      <c r="BM185" s="49">
        <v>100</v>
      </c>
      <c r="BN185" s="48">
        <v>28</v>
      </c>
    </row>
    <row r="186" spans="1:66" ht="15">
      <c r="A186" s="64" t="s">
        <v>226</v>
      </c>
      <c r="B186" s="64" t="s">
        <v>225</v>
      </c>
      <c r="C186" s="65" t="s">
        <v>1068</v>
      </c>
      <c r="D186" s="66">
        <v>10</v>
      </c>
      <c r="E186" s="67" t="s">
        <v>136</v>
      </c>
      <c r="F186" s="68">
        <v>6</v>
      </c>
      <c r="G186" s="65"/>
      <c r="H186" s="69"/>
      <c r="I186" s="70"/>
      <c r="J186" s="70"/>
      <c r="K186" s="34" t="s">
        <v>66</v>
      </c>
      <c r="L186" s="77">
        <v>186</v>
      </c>
      <c r="M186" s="77"/>
      <c r="N186" s="72"/>
      <c r="O186" s="79" t="s">
        <v>241</v>
      </c>
      <c r="P186" s="81">
        <v>43774.26053240741</v>
      </c>
      <c r="Q186" s="79" t="s">
        <v>252</v>
      </c>
      <c r="R186" s="82" t="s">
        <v>267</v>
      </c>
      <c r="S186" s="79" t="s">
        <v>273</v>
      </c>
      <c r="T186" s="79" t="s">
        <v>284</v>
      </c>
      <c r="U186" s="82" t="s">
        <v>291</v>
      </c>
      <c r="V186" s="82" t="s">
        <v>291</v>
      </c>
      <c r="W186" s="81">
        <v>43774.26053240741</v>
      </c>
      <c r="X186" s="85">
        <v>43774</v>
      </c>
      <c r="Y186" s="87" t="s">
        <v>332</v>
      </c>
      <c r="Z186" s="82" t="s">
        <v>398</v>
      </c>
      <c r="AA186" s="79"/>
      <c r="AB186" s="79"/>
      <c r="AC186" s="87" t="s">
        <v>471</v>
      </c>
      <c r="AD186" s="79"/>
      <c r="AE186" s="79" t="b">
        <v>0</v>
      </c>
      <c r="AF186" s="79">
        <v>1</v>
      </c>
      <c r="AG186" s="87" t="s">
        <v>525</v>
      </c>
      <c r="AH186" s="79" t="b">
        <v>0</v>
      </c>
      <c r="AI186" s="79" t="s">
        <v>526</v>
      </c>
      <c r="AJ186" s="79"/>
      <c r="AK186" s="87" t="s">
        <v>525</v>
      </c>
      <c r="AL186" s="79" t="b">
        <v>0</v>
      </c>
      <c r="AM186" s="79">
        <v>0</v>
      </c>
      <c r="AN186" s="87" t="s">
        <v>525</v>
      </c>
      <c r="AO186" s="79" t="s">
        <v>532</v>
      </c>
      <c r="AP186" s="79" t="b">
        <v>0</v>
      </c>
      <c r="AQ186" s="87" t="s">
        <v>471</v>
      </c>
      <c r="AR186" s="79" t="s">
        <v>176</v>
      </c>
      <c r="AS186" s="79">
        <v>0</v>
      </c>
      <c r="AT186" s="79">
        <v>0</v>
      </c>
      <c r="AU186" s="79"/>
      <c r="AV186" s="79"/>
      <c r="AW186" s="79"/>
      <c r="AX186" s="79"/>
      <c r="AY186" s="79"/>
      <c r="AZ186" s="79"/>
      <c r="BA186" s="79"/>
      <c r="BB186" s="79"/>
      <c r="BC186">
        <v>24</v>
      </c>
      <c r="BD186" s="78" t="str">
        <f>REPLACE(INDEX(GroupVertices[Group],MATCH(Edges[[#This Row],[Vertex 1]],GroupVertices[Vertex],0)),1,1,"")</f>
        <v>3</v>
      </c>
      <c r="BE186" s="78" t="str">
        <f>REPLACE(INDEX(GroupVertices[Group],MATCH(Edges[[#This Row],[Vertex 2]],GroupVertices[Vertex],0)),1,1,"")</f>
        <v>1</v>
      </c>
      <c r="BF186" s="48"/>
      <c r="BG186" s="49"/>
      <c r="BH186" s="48"/>
      <c r="BI186" s="49"/>
      <c r="BJ186" s="48"/>
      <c r="BK186" s="49"/>
      <c r="BL186" s="48"/>
      <c r="BM186" s="49"/>
      <c r="BN186" s="48"/>
    </row>
    <row r="187" spans="1:66" ht="15">
      <c r="A187" s="64" t="s">
        <v>226</v>
      </c>
      <c r="B187" s="64" t="s">
        <v>225</v>
      </c>
      <c r="C187" s="65" t="s">
        <v>1068</v>
      </c>
      <c r="D187" s="66">
        <v>10</v>
      </c>
      <c r="E187" s="67" t="s">
        <v>136</v>
      </c>
      <c r="F187" s="68">
        <v>6</v>
      </c>
      <c r="G187" s="65"/>
      <c r="H187" s="69"/>
      <c r="I187" s="70"/>
      <c r="J187" s="70"/>
      <c r="K187" s="34" t="s">
        <v>66</v>
      </c>
      <c r="L187" s="77">
        <v>187</v>
      </c>
      <c r="M187" s="77"/>
      <c r="N187" s="72"/>
      <c r="O187" s="79" t="s">
        <v>241</v>
      </c>
      <c r="P187" s="81">
        <v>43775.26075231482</v>
      </c>
      <c r="Q187" s="79" t="s">
        <v>253</v>
      </c>
      <c r="R187" s="82" t="s">
        <v>269</v>
      </c>
      <c r="S187" s="79" t="s">
        <v>275</v>
      </c>
      <c r="T187" s="79" t="s">
        <v>286</v>
      </c>
      <c r="U187" s="82" t="s">
        <v>292</v>
      </c>
      <c r="V187" s="82" t="s">
        <v>292</v>
      </c>
      <c r="W187" s="81">
        <v>43775.26075231482</v>
      </c>
      <c r="X187" s="85">
        <v>43775</v>
      </c>
      <c r="Y187" s="87" t="s">
        <v>338</v>
      </c>
      <c r="Z187" s="82" t="s">
        <v>404</v>
      </c>
      <c r="AA187" s="79"/>
      <c r="AB187" s="79"/>
      <c r="AC187" s="87" t="s">
        <v>477</v>
      </c>
      <c r="AD187" s="79"/>
      <c r="AE187" s="79" t="b">
        <v>0</v>
      </c>
      <c r="AF187" s="79">
        <v>6</v>
      </c>
      <c r="AG187" s="87" t="s">
        <v>525</v>
      </c>
      <c r="AH187" s="79" t="b">
        <v>0</v>
      </c>
      <c r="AI187" s="79" t="s">
        <v>527</v>
      </c>
      <c r="AJ187" s="79"/>
      <c r="AK187" s="87" t="s">
        <v>525</v>
      </c>
      <c r="AL187" s="79" t="b">
        <v>0</v>
      </c>
      <c r="AM187" s="79">
        <v>1</v>
      </c>
      <c r="AN187" s="87" t="s">
        <v>525</v>
      </c>
      <c r="AO187" s="79" t="s">
        <v>531</v>
      </c>
      <c r="AP187" s="79" t="b">
        <v>0</v>
      </c>
      <c r="AQ187" s="87" t="s">
        <v>477</v>
      </c>
      <c r="AR187" s="79" t="s">
        <v>176</v>
      </c>
      <c r="AS187" s="79">
        <v>0</v>
      </c>
      <c r="AT187" s="79">
        <v>0</v>
      </c>
      <c r="AU187" s="79"/>
      <c r="AV187" s="79"/>
      <c r="AW187" s="79"/>
      <c r="AX187" s="79"/>
      <c r="AY187" s="79"/>
      <c r="AZ187" s="79"/>
      <c r="BA187" s="79"/>
      <c r="BB187" s="79"/>
      <c r="BC187">
        <v>24</v>
      </c>
      <c r="BD187" s="78" t="str">
        <f>REPLACE(INDEX(GroupVertices[Group],MATCH(Edges[[#This Row],[Vertex 1]],GroupVertices[Vertex],0)),1,1,"")</f>
        <v>3</v>
      </c>
      <c r="BE187" s="78" t="str">
        <f>REPLACE(INDEX(GroupVertices[Group],MATCH(Edges[[#This Row],[Vertex 2]],GroupVertices[Vertex],0)),1,1,"")</f>
        <v>1</v>
      </c>
      <c r="BF187" s="48"/>
      <c r="BG187" s="49"/>
      <c r="BH187" s="48"/>
      <c r="BI187" s="49"/>
      <c r="BJ187" s="48"/>
      <c r="BK187" s="49"/>
      <c r="BL187" s="48"/>
      <c r="BM187" s="49"/>
      <c r="BN187" s="48"/>
    </row>
    <row r="188" spans="1:66" ht="15">
      <c r="A188" s="64" t="s">
        <v>226</v>
      </c>
      <c r="B188" s="64" t="s">
        <v>226</v>
      </c>
      <c r="C188" s="65" t="s">
        <v>1061</v>
      </c>
      <c r="D188" s="66">
        <v>3</v>
      </c>
      <c r="E188" s="67" t="s">
        <v>132</v>
      </c>
      <c r="F188" s="68">
        <v>32</v>
      </c>
      <c r="G188" s="65"/>
      <c r="H188" s="69"/>
      <c r="I188" s="70"/>
      <c r="J188" s="70"/>
      <c r="K188" s="34" t="s">
        <v>65</v>
      </c>
      <c r="L188" s="77">
        <v>188</v>
      </c>
      <c r="M188" s="77"/>
      <c r="N188" s="72"/>
      <c r="O188" s="79" t="s">
        <v>176</v>
      </c>
      <c r="P188" s="81">
        <v>43775.27271990741</v>
      </c>
      <c r="Q188" s="79" t="s">
        <v>261</v>
      </c>
      <c r="R188" s="82" t="s">
        <v>271</v>
      </c>
      <c r="S188" s="79" t="s">
        <v>276</v>
      </c>
      <c r="T188" s="79" t="s">
        <v>288</v>
      </c>
      <c r="U188" s="79"/>
      <c r="V188" s="82" t="s">
        <v>307</v>
      </c>
      <c r="W188" s="81">
        <v>43775.27271990741</v>
      </c>
      <c r="X188" s="85">
        <v>43775</v>
      </c>
      <c r="Y188" s="87" t="s">
        <v>359</v>
      </c>
      <c r="Z188" s="82" t="s">
        <v>425</v>
      </c>
      <c r="AA188" s="79"/>
      <c r="AB188" s="79"/>
      <c r="AC188" s="87" t="s">
        <v>498</v>
      </c>
      <c r="AD188" s="79"/>
      <c r="AE188" s="79" t="b">
        <v>0</v>
      </c>
      <c r="AF188" s="79">
        <v>5</v>
      </c>
      <c r="AG188" s="87" t="s">
        <v>525</v>
      </c>
      <c r="AH188" s="79" t="b">
        <v>0</v>
      </c>
      <c r="AI188" s="79" t="s">
        <v>527</v>
      </c>
      <c r="AJ188" s="79"/>
      <c r="AK188" s="87" t="s">
        <v>525</v>
      </c>
      <c r="AL188" s="79" t="b">
        <v>0</v>
      </c>
      <c r="AM188" s="79">
        <v>0</v>
      </c>
      <c r="AN188" s="87" t="s">
        <v>525</v>
      </c>
      <c r="AO188" s="79" t="s">
        <v>533</v>
      </c>
      <c r="AP188" s="79" t="b">
        <v>0</v>
      </c>
      <c r="AQ188" s="87" t="s">
        <v>498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1</v>
      </c>
      <c r="BG188" s="49">
        <v>4.761904761904762</v>
      </c>
      <c r="BH188" s="48">
        <v>0</v>
      </c>
      <c r="BI188" s="49">
        <v>0</v>
      </c>
      <c r="BJ188" s="48">
        <v>0</v>
      </c>
      <c r="BK188" s="49">
        <v>0</v>
      </c>
      <c r="BL188" s="48">
        <v>20</v>
      </c>
      <c r="BM188" s="49">
        <v>95.23809523809524</v>
      </c>
      <c r="BN188" s="48">
        <v>21</v>
      </c>
    </row>
    <row r="189" spans="1:66" ht="15">
      <c r="A189" s="64" t="s">
        <v>226</v>
      </c>
      <c r="B189" s="64" t="s">
        <v>225</v>
      </c>
      <c r="C189" s="65" t="s">
        <v>1068</v>
      </c>
      <c r="D189" s="66">
        <v>10</v>
      </c>
      <c r="E189" s="67" t="s">
        <v>136</v>
      </c>
      <c r="F189" s="68">
        <v>6</v>
      </c>
      <c r="G189" s="65"/>
      <c r="H189" s="69"/>
      <c r="I189" s="70"/>
      <c r="J189" s="70"/>
      <c r="K189" s="34" t="s">
        <v>66</v>
      </c>
      <c r="L189" s="77">
        <v>189</v>
      </c>
      <c r="M189" s="77"/>
      <c r="N189" s="72"/>
      <c r="O189" s="79" t="s">
        <v>241</v>
      </c>
      <c r="P189" s="81">
        <v>43775.2768287037</v>
      </c>
      <c r="Q189" s="79" t="s">
        <v>257</v>
      </c>
      <c r="R189" s="82" t="s">
        <v>270</v>
      </c>
      <c r="S189" s="79" t="s">
        <v>276</v>
      </c>
      <c r="T189" s="79" t="s">
        <v>287</v>
      </c>
      <c r="U189" s="79"/>
      <c r="V189" s="82" t="s">
        <v>307</v>
      </c>
      <c r="W189" s="81">
        <v>43775.2768287037</v>
      </c>
      <c r="X189" s="85">
        <v>43775</v>
      </c>
      <c r="Y189" s="87" t="s">
        <v>347</v>
      </c>
      <c r="Z189" s="82" t="s">
        <v>413</v>
      </c>
      <c r="AA189" s="79"/>
      <c r="AB189" s="79"/>
      <c r="AC189" s="87" t="s">
        <v>486</v>
      </c>
      <c r="AD189" s="79"/>
      <c r="AE189" s="79" t="b">
        <v>0</v>
      </c>
      <c r="AF189" s="79">
        <v>7</v>
      </c>
      <c r="AG189" s="87" t="s">
        <v>525</v>
      </c>
      <c r="AH189" s="79" t="b">
        <v>0</v>
      </c>
      <c r="AI189" s="79" t="s">
        <v>527</v>
      </c>
      <c r="AJ189" s="79"/>
      <c r="AK189" s="87" t="s">
        <v>525</v>
      </c>
      <c r="AL189" s="79" t="b">
        <v>0</v>
      </c>
      <c r="AM189" s="79">
        <v>0</v>
      </c>
      <c r="AN189" s="87" t="s">
        <v>525</v>
      </c>
      <c r="AO189" s="79" t="s">
        <v>533</v>
      </c>
      <c r="AP189" s="79" t="b">
        <v>0</v>
      </c>
      <c r="AQ189" s="87" t="s">
        <v>486</v>
      </c>
      <c r="AR189" s="79" t="s">
        <v>176</v>
      </c>
      <c r="AS189" s="79">
        <v>0</v>
      </c>
      <c r="AT189" s="79">
        <v>0</v>
      </c>
      <c r="AU189" s="79"/>
      <c r="AV189" s="79"/>
      <c r="AW189" s="79"/>
      <c r="AX189" s="79"/>
      <c r="AY189" s="79"/>
      <c r="AZ189" s="79"/>
      <c r="BA189" s="79"/>
      <c r="BB189" s="79"/>
      <c r="BC189">
        <v>24</v>
      </c>
      <c r="BD189" s="78" t="str">
        <f>REPLACE(INDEX(GroupVertices[Group],MATCH(Edges[[#This Row],[Vertex 1]],GroupVertices[Vertex],0)),1,1,"")</f>
        <v>3</v>
      </c>
      <c r="BE189" s="78" t="str">
        <f>REPLACE(INDEX(GroupVertices[Group],MATCH(Edges[[#This Row],[Vertex 2]],GroupVertices[Vertex],0)),1,1,"")</f>
        <v>1</v>
      </c>
      <c r="BF189" s="48">
        <v>1</v>
      </c>
      <c r="BG189" s="49">
        <v>5.2631578947368425</v>
      </c>
      <c r="BH189" s="48">
        <v>0</v>
      </c>
      <c r="BI189" s="49">
        <v>0</v>
      </c>
      <c r="BJ189" s="48">
        <v>0</v>
      </c>
      <c r="BK189" s="49">
        <v>0</v>
      </c>
      <c r="BL189" s="48">
        <v>18</v>
      </c>
      <c r="BM189" s="49">
        <v>94.73684210526316</v>
      </c>
      <c r="BN189" s="48">
        <v>19</v>
      </c>
    </row>
    <row r="190" spans="1:66" ht="15">
      <c r="A190" s="64" t="s">
        <v>226</v>
      </c>
      <c r="B190" s="64" t="s">
        <v>225</v>
      </c>
      <c r="C190" s="65" t="s">
        <v>1068</v>
      </c>
      <c r="D190" s="66">
        <v>10</v>
      </c>
      <c r="E190" s="67" t="s">
        <v>136</v>
      </c>
      <c r="F190" s="68">
        <v>6</v>
      </c>
      <c r="G190" s="65"/>
      <c r="H190" s="69"/>
      <c r="I190" s="70"/>
      <c r="J190" s="70"/>
      <c r="K190" s="34" t="s">
        <v>66</v>
      </c>
      <c r="L190" s="77">
        <v>190</v>
      </c>
      <c r="M190" s="77"/>
      <c r="N190" s="72"/>
      <c r="O190" s="79" t="s">
        <v>241</v>
      </c>
      <c r="P190" s="81">
        <v>43775.470925925925</v>
      </c>
      <c r="Q190" s="79" t="s">
        <v>244</v>
      </c>
      <c r="R190" s="82" t="s">
        <v>272</v>
      </c>
      <c r="S190" s="79" t="s">
        <v>275</v>
      </c>
      <c r="T190" s="79" t="s">
        <v>288</v>
      </c>
      <c r="U190" s="79"/>
      <c r="V190" s="82" t="s">
        <v>307</v>
      </c>
      <c r="W190" s="81">
        <v>43775.470925925925</v>
      </c>
      <c r="X190" s="85">
        <v>43775</v>
      </c>
      <c r="Y190" s="87" t="s">
        <v>360</v>
      </c>
      <c r="Z190" s="82" t="s">
        <v>426</v>
      </c>
      <c r="AA190" s="79"/>
      <c r="AB190" s="79"/>
      <c r="AC190" s="87" t="s">
        <v>499</v>
      </c>
      <c r="AD190" s="79"/>
      <c r="AE190" s="79" t="b">
        <v>0</v>
      </c>
      <c r="AF190" s="79">
        <v>8</v>
      </c>
      <c r="AG190" s="87" t="s">
        <v>525</v>
      </c>
      <c r="AH190" s="79" t="b">
        <v>0</v>
      </c>
      <c r="AI190" s="79" t="s">
        <v>527</v>
      </c>
      <c r="AJ190" s="79"/>
      <c r="AK190" s="87" t="s">
        <v>525</v>
      </c>
      <c r="AL190" s="79" t="b">
        <v>0</v>
      </c>
      <c r="AM190" s="79">
        <v>5</v>
      </c>
      <c r="AN190" s="87" t="s">
        <v>525</v>
      </c>
      <c r="AO190" s="79" t="s">
        <v>532</v>
      </c>
      <c r="AP190" s="79" t="b">
        <v>0</v>
      </c>
      <c r="AQ190" s="87" t="s">
        <v>499</v>
      </c>
      <c r="AR190" s="79" t="s">
        <v>176</v>
      </c>
      <c r="AS190" s="79">
        <v>0</v>
      </c>
      <c r="AT190" s="79">
        <v>0</v>
      </c>
      <c r="AU190" s="79"/>
      <c r="AV190" s="79"/>
      <c r="AW190" s="79"/>
      <c r="AX190" s="79"/>
      <c r="AY190" s="79"/>
      <c r="AZ190" s="79"/>
      <c r="BA190" s="79"/>
      <c r="BB190" s="79"/>
      <c r="BC190">
        <v>24</v>
      </c>
      <c r="BD190" s="78" t="str">
        <f>REPLACE(INDEX(GroupVertices[Group],MATCH(Edges[[#This Row],[Vertex 1]],GroupVertices[Vertex],0)),1,1,"")</f>
        <v>3</v>
      </c>
      <c r="BE190" s="78" t="str">
        <f>REPLACE(INDEX(GroupVertices[Group],MATCH(Edges[[#This Row],[Vertex 2]],GroupVertices[Vertex],0)),1,1,"")</f>
        <v>1</v>
      </c>
      <c r="BF190" s="48"/>
      <c r="BG190" s="49"/>
      <c r="BH190" s="48"/>
      <c r="BI190" s="49"/>
      <c r="BJ190" s="48"/>
      <c r="BK190" s="49"/>
      <c r="BL190" s="48"/>
      <c r="BM190" s="49"/>
      <c r="BN190" s="48"/>
    </row>
    <row r="191" spans="1:66" ht="15">
      <c r="A191" s="64" t="s">
        <v>226</v>
      </c>
      <c r="B191" s="64" t="s">
        <v>229</v>
      </c>
      <c r="C191" s="65" t="s">
        <v>1069</v>
      </c>
      <c r="D191" s="66">
        <v>10</v>
      </c>
      <c r="E191" s="67" t="s">
        <v>136</v>
      </c>
      <c r="F191" s="68">
        <v>12.782608695652176</v>
      </c>
      <c r="G191" s="65"/>
      <c r="H191" s="69"/>
      <c r="I191" s="70"/>
      <c r="J191" s="70"/>
      <c r="K191" s="34" t="s">
        <v>66</v>
      </c>
      <c r="L191" s="77">
        <v>191</v>
      </c>
      <c r="M191" s="77"/>
      <c r="N191" s="72"/>
      <c r="O191" s="79" t="s">
        <v>241</v>
      </c>
      <c r="P191" s="81">
        <v>43775.470925925925</v>
      </c>
      <c r="Q191" s="79" t="s">
        <v>244</v>
      </c>
      <c r="R191" s="82" t="s">
        <v>272</v>
      </c>
      <c r="S191" s="79" t="s">
        <v>275</v>
      </c>
      <c r="T191" s="79" t="s">
        <v>288</v>
      </c>
      <c r="U191" s="79"/>
      <c r="V191" s="82" t="s">
        <v>307</v>
      </c>
      <c r="W191" s="81">
        <v>43775.470925925925</v>
      </c>
      <c r="X191" s="85">
        <v>43775</v>
      </c>
      <c r="Y191" s="87" t="s">
        <v>360</v>
      </c>
      <c r="Z191" s="82" t="s">
        <v>426</v>
      </c>
      <c r="AA191" s="79"/>
      <c r="AB191" s="79"/>
      <c r="AC191" s="87" t="s">
        <v>499</v>
      </c>
      <c r="AD191" s="79"/>
      <c r="AE191" s="79" t="b">
        <v>0</v>
      </c>
      <c r="AF191" s="79">
        <v>8</v>
      </c>
      <c r="AG191" s="87" t="s">
        <v>525</v>
      </c>
      <c r="AH191" s="79" t="b">
        <v>0</v>
      </c>
      <c r="AI191" s="79" t="s">
        <v>527</v>
      </c>
      <c r="AJ191" s="79"/>
      <c r="AK191" s="87" t="s">
        <v>525</v>
      </c>
      <c r="AL191" s="79" t="b">
        <v>0</v>
      </c>
      <c r="AM191" s="79">
        <v>5</v>
      </c>
      <c r="AN191" s="87" t="s">
        <v>525</v>
      </c>
      <c r="AO191" s="79" t="s">
        <v>532</v>
      </c>
      <c r="AP191" s="79" t="b">
        <v>0</v>
      </c>
      <c r="AQ191" s="87" t="s">
        <v>499</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3</v>
      </c>
      <c r="BE191" s="78" t="str">
        <f>REPLACE(INDEX(GroupVertices[Group],MATCH(Edges[[#This Row],[Vertex 2]],GroupVertices[Vertex],0)),1,1,"")</f>
        <v>3</v>
      </c>
      <c r="BF191" s="48">
        <v>1</v>
      </c>
      <c r="BG191" s="49">
        <v>4.545454545454546</v>
      </c>
      <c r="BH191" s="48">
        <v>0</v>
      </c>
      <c r="BI191" s="49">
        <v>0</v>
      </c>
      <c r="BJ191" s="48">
        <v>0</v>
      </c>
      <c r="BK191" s="49">
        <v>0</v>
      </c>
      <c r="BL191" s="48">
        <v>21</v>
      </c>
      <c r="BM191" s="49">
        <v>95.45454545454545</v>
      </c>
      <c r="BN191" s="48">
        <v>22</v>
      </c>
    </row>
    <row r="192" spans="1:66" ht="15">
      <c r="A192" s="64" t="s">
        <v>226</v>
      </c>
      <c r="B192" s="64" t="s">
        <v>225</v>
      </c>
      <c r="C192" s="65" t="s">
        <v>1068</v>
      </c>
      <c r="D192" s="66">
        <v>10</v>
      </c>
      <c r="E192" s="67" t="s">
        <v>136</v>
      </c>
      <c r="F192" s="68">
        <v>6</v>
      </c>
      <c r="G192" s="65"/>
      <c r="H192" s="69"/>
      <c r="I192" s="70"/>
      <c r="J192" s="70"/>
      <c r="K192" s="34" t="s">
        <v>66</v>
      </c>
      <c r="L192" s="77">
        <v>192</v>
      </c>
      <c r="M192" s="77"/>
      <c r="N192" s="72"/>
      <c r="O192" s="79" t="s">
        <v>241</v>
      </c>
      <c r="P192" s="81">
        <v>43775.64175925926</v>
      </c>
      <c r="Q192" s="79" t="s">
        <v>243</v>
      </c>
      <c r="R192" s="82" t="s">
        <v>272</v>
      </c>
      <c r="S192" s="79" t="s">
        <v>275</v>
      </c>
      <c r="T192" s="79" t="s">
        <v>288</v>
      </c>
      <c r="U192" s="79"/>
      <c r="V192" s="82" t="s">
        <v>307</v>
      </c>
      <c r="W192" s="81">
        <v>43775.64175925926</v>
      </c>
      <c r="X192" s="85">
        <v>43775</v>
      </c>
      <c r="Y192" s="87" t="s">
        <v>361</v>
      </c>
      <c r="Z192" s="82" t="s">
        <v>427</v>
      </c>
      <c r="AA192" s="79"/>
      <c r="AB192" s="79"/>
      <c r="AC192" s="87" t="s">
        <v>500</v>
      </c>
      <c r="AD192" s="79"/>
      <c r="AE192" s="79" t="b">
        <v>0</v>
      </c>
      <c r="AF192" s="79">
        <v>8</v>
      </c>
      <c r="AG192" s="87" t="s">
        <v>525</v>
      </c>
      <c r="AH192" s="79" t="b">
        <v>0</v>
      </c>
      <c r="AI192" s="79" t="s">
        <v>527</v>
      </c>
      <c r="AJ192" s="79"/>
      <c r="AK192" s="87" t="s">
        <v>525</v>
      </c>
      <c r="AL192" s="79" t="b">
        <v>0</v>
      </c>
      <c r="AM192" s="79">
        <v>1</v>
      </c>
      <c r="AN192" s="87" t="s">
        <v>525</v>
      </c>
      <c r="AO192" s="79" t="s">
        <v>532</v>
      </c>
      <c r="AP192" s="79" t="b">
        <v>0</v>
      </c>
      <c r="AQ192" s="87" t="s">
        <v>500</v>
      </c>
      <c r="AR192" s="79" t="s">
        <v>176</v>
      </c>
      <c r="AS192" s="79">
        <v>0</v>
      </c>
      <c r="AT192" s="79">
        <v>0</v>
      </c>
      <c r="AU192" s="79"/>
      <c r="AV192" s="79"/>
      <c r="AW192" s="79"/>
      <c r="AX192" s="79"/>
      <c r="AY192" s="79"/>
      <c r="AZ192" s="79"/>
      <c r="BA192" s="79"/>
      <c r="BB192" s="79"/>
      <c r="BC192">
        <v>24</v>
      </c>
      <c r="BD192" s="78" t="str">
        <f>REPLACE(INDEX(GroupVertices[Group],MATCH(Edges[[#This Row],[Vertex 1]],GroupVertices[Vertex],0)),1,1,"")</f>
        <v>3</v>
      </c>
      <c r="BE192" s="78" t="str">
        <f>REPLACE(INDEX(GroupVertices[Group],MATCH(Edges[[#This Row],[Vertex 2]],GroupVertices[Vertex],0)),1,1,"")</f>
        <v>1</v>
      </c>
      <c r="BF192" s="48"/>
      <c r="BG192" s="49"/>
      <c r="BH192" s="48"/>
      <c r="BI192" s="49"/>
      <c r="BJ192" s="48"/>
      <c r="BK192" s="49"/>
      <c r="BL192" s="48"/>
      <c r="BM192" s="49"/>
      <c r="BN192" s="48"/>
    </row>
    <row r="193" spans="1:66" ht="15">
      <c r="A193" s="64" t="s">
        <v>226</v>
      </c>
      <c r="B193" s="64" t="s">
        <v>229</v>
      </c>
      <c r="C193" s="65" t="s">
        <v>1069</v>
      </c>
      <c r="D193" s="66">
        <v>10</v>
      </c>
      <c r="E193" s="67" t="s">
        <v>136</v>
      </c>
      <c r="F193" s="68">
        <v>12.782608695652176</v>
      </c>
      <c r="G193" s="65"/>
      <c r="H193" s="69"/>
      <c r="I193" s="70"/>
      <c r="J193" s="70"/>
      <c r="K193" s="34" t="s">
        <v>66</v>
      </c>
      <c r="L193" s="77">
        <v>193</v>
      </c>
      <c r="M193" s="77"/>
      <c r="N193" s="72"/>
      <c r="O193" s="79" t="s">
        <v>241</v>
      </c>
      <c r="P193" s="81">
        <v>43775.64175925926</v>
      </c>
      <c r="Q193" s="79" t="s">
        <v>243</v>
      </c>
      <c r="R193" s="82" t="s">
        <v>272</v>
      </c>
      <c r="S193" s="79" t="s">
        <v>275</v>
      </c>
      <c r="T193" s="79" t="s">
        <v>288</v>
      </c>
      <c r="U193" s="79"/>
      <c r="V193" s="82" t="s">
        <v>307</v>
      </c>
      <c r="W193" s="81">
        <v>43775.64175925926</v>
      </c>
      <c r="X193" s="85">
        <v>43775</v>
      </c>
      <c r="Y193" s="87" t="s">
        <v>361</v>
      </c>
      <c r="Z193" s="82" t="s">
        <v>427</v>
      </c>
      <c r="AA193" s="79"/>
      <c r="AB193" s="79"/>
      <c r="AC193" s="87" t="s">
        <v>500</v>
      </c>
      <c r="AD193" s="79"/>
      <c r="AE193" s="79" t="b">
        <v>0</v>
      </c>
      <c r="AF193" s="79">
        <v>8</v>
      </c>
      <c r="AG193" s="87" t="s">
        <v>525</v>
      </c>
      <c r="AH193" s="79" t="b">
        <v>0</v>
      </c>
      <c r="AI193" s="79" t="s">
        <v>527</v>
      </c>
      <c r="AJ193" s="79"/>
      <c r="AK193" s="87" t="s">
        <v>525</v>
      </c>
      <c r="AL193" s="79" t="b">
        <v>0</v>
      </c>
      <c r="AM193" s="79">
        <v>1</v>
      </c>
      <c r="AN193" s="87" t="s">
        <v>525</v>
      </c>
      <c r="AO193" s="79" t="s">
        <v>532</v>
      </c>
      <c r="AP193" s="79" t="b">
        <v>0</v>
      </c>
      <c r="AQ193" s="87" t="s">
        <v>500</v>
      </c>
      <c r="AR193" s="79" t="s">
        <v>176</v>
      </c>
      <c r="AS193" s="79">
        <v>0</v>
      </c>
      <c r="AT193" s="79">
        <v>0</v>
      </c>
      <c r="AU193" s="79"/>
      <c r="AV193" s="79"/>
      <c r="AW193" s="79"/>
      <c r="AX193" s="79"/>
      <c r="AY193" s="79"/>
      <c r="AZ193" s="79"/>
      <c r="BA193" s="79"/>
      <c r="BB193" s="79"/>
      <c r="BC193">
        <v>18</v>
      </c>
      <c r="BD193" s="78" t="str">
        <f>REPLACE(INDEX(GroupVertices[Group],MATCH(Edges[[#This Row],[Vertex 1]],GroupVertices[Vertex],0)),1,1,"")</f>
        <v>3</v>
      </c>
      <c r="BE193" s="78" t="str">
        <f>REPLACE(INDEX(GroupVertices[Group],MATCH(Edges[[#This Row],[Vertex 2]],GroupVertices[Vertex],0)),1,1,"")</f>
        <v>3</v>
      </c>
      <c r="BF193" s="48">
        <v>1</v>
      </c>
      <c r="BG193" s="49">
        <v>4.545454545454546</v>
      </c>
      <c r="BH193" s="48">
        <v>0</v>
      </c>
      <c r="BI193" s="49">
        <v>0</v>
      </c>
      <c r="BJ193" s="48">
        <v>0</v>
      </c>
      <c r="BK193" s="49">
        <v>0</v>
      </c>
      <c r="BL193" s="48">
        <v>21</v>
      </c>
      <c r="BM193" s="49">
        <v>95.45454545454545</v>
      </c>
      <c r="BN193" s="48">
        <v>22</v>
      </c>
    </row>
    <row r="194" spans="1:66" ht="15">
      <c r="A194" s="64" t="s">
        <v>226</v>
      </c>
      <c r="B194" s="64" t="s">
        <v>225</v>
      </c>
      <c r="C194" s="65" t="s">
        <v>1068</v>
      </c>
      <c r="D194" s="66">
        <v>10</v>
      </c>
      <c r="E194" s="67" t="s">
        <v>136</v>
      </c>
      <c r="F194" s="68">
        <v>6</v>
      </c>
      <c r="G194" s="65"/>
      <c r="H194" s="69"/>
      <c r="I194" s="70"/>
      <c r="J194" s="70"/>
      <c r="K194" s="34" t="s">
        <v>66</v>
      </c>
      <c r="L194" s="77">
        <v>194</v>
      </c>
      <c r="M194" s="77"/>
      <c r="N194" s="72"/>
      <c r="O194" s="79" t="s">
        <v>241</v>
      </c>
      <c r="P194" s="81">
        <v>43776.2244212963</v>
      </c>
      <c r="Q194" s="79" t="s">
        <v>262</v>
      </c>
      <c r="R194" s="82" t="s">
        <v>272</v>
      </c>
      <c r="S194" s="79" t="s">
        <v>275</v>
      </c>
      <c r="T194" s="79" t="s">
        <v>289</v>
      </c>
      <c r="U194" s="79"/>
      <c r="V194" s="82" t="s">
        <v>307</v>
      </c>
      <c r="W194" s="81">
        <v>43776.2244212963</v>
      </c>
      <c r="X194" s="85">
        <v>43776</v>
      </c>
      <c r="Y194" s="87" t="s">
        <v>362</v>
      </c>
      <c r="Z194" s="82" t="s">
        <v>428</v>
      </c>
      <c r="AA194" s="79"/>
      <c r="AB194" s="79"/>
      <c r="AC194" s="87" t="s">
        <v>501</v>
      </c>
      <c r="AD194" s="79"/>
      <c r="AE194" s="79" t="b">
        <v>0</v>
      </c>
      <c r="AF194" s="79">
        <v>4</v>
      </c>
      <c r="AG194" s="87" t="s">
        <v>525</v>
      </c>
      <c r="AH194" s="79" t="b">
        <v>0</v>
      </c>
      <c r="AI194" s="79" t="s">
        <v>527</v>
      </c>
      <c r="AJ194" s="79"/>
      <c r="AK194" s="87" t="s">
        <v>525</v>
      </c>
      <c r="AL194" s="79" t="b">
        <v>0</v>
      </c>
      <c r="AM194" s="79">
        <v>0</v>
      </c>
      <c r="AN194" s="87" t="s">
        <v>525</v>
      </c>
      <c r="AO194" s="79" t="s">
        <v>532</v>
      </c>
      <c r="AP194" s="79" t="b">
        <v>0</v>
      </c>
      <c r="AQ194" s="87" t="s">
        <v>501</v>
      </c>
      <c r="AR194" s="79" t="s">
        <v>176</v>
      </c>
      <c r="AS194" s="79">
        <v>0</v>
      </c>
      <c r="AT194" s="79">
        <v>0</v>
      </c>
      <c r="AU194" s="79"/>
      <c r="AV194" s="79"/>
      <c r="AW194" s="79"/>
      <c r="AX194" s="79"/>
      <c r="AY194" s="79"/>
      <c r="AZ194" s="79"/>
      <c r="BA194" s="79"/>
      <c r="BB194" s="79"/>
      <c r="BC194">
        <v>24</v>
      </c>
      <c r="BD194" s="78" t="str">
        <f>REPLACE(INDEX(GroupVertices[Group],MATCH(Edges[[#This Row],[Vertex 1]],GroupVertices[Vertex],0)),1,1,"")</f>
        <v>3</v>
      </c>
      <c r="BE194" s="78" t="str">
        <f>REPLACE(INDEX(GroupVertices[Group],MATCH(Edges[[#This Row],[Vertex 2]],GroupVertices[Vertex],0)),1,1,"")</f>
        <v>1</v>
      </c>
      <c r="BF194" s="48"/>
      <c r="BG194" s="49"/>
      <c r="BH194" s="48"/>
      <c r="BI194" s="49"/>
      <c r="BJ194" s="48"/>
      <c r="BK194" s="49"/>
      <c r="BL194" s="48"/>
      <c r="BM194" s="49"/>
      <c r="BN194" s="48"/>
    </row>
    <row r="195" spans="1:66" ht="15">
      <c r="A195" s="64" t="s">
        <v>226</v>
      </c>
      <c r="B195" s="64" t="s">
        <v>229</v>
      </c>
      <c r="C195" s="65" t="s">
        <v>1069</v>
      </c>
      <c r="D195" s="66">
        <v>10</v>
      </c>
      <c r="E195" s="67" t="s">
        <v>136</v>
      </c>
      <c r="F195" s="68">
        <v>12.782608695652176</v>
      </c>
      <c r="G195" s="65"/>
      <c r="H195" s="69"/>
      <c r="I195" s="70"/>
      <c r="J195" s="70"/>
      <c r="K195" s="34" t="s">
        <v>66</v>
      </c>
      <c r="L195" s="77">
        <v>195</v>
      </c>
      <c r="M195" s="77"/>
      <c r="N195" s="72"/>
      <c r="O195" s="79" t="s">
        <v>241</v>
      </c>
      <c r="P195" s="81">
        <v>43776.2244212963</v>
      </c>
      <c r="Q195" s="79" t="s">
        <v>262</v>
      </c>
      <c r="R195" s="82" t="s">
        <v>272</v>
      </c>
      <c r="S195" s="79" t="s">
        <v>275</v>
      </c>
      <c r="T195" s="79" t="s">
        <v>289</v>
      </c>
      <c r="U195" s="79"/>
      <c r="V195" s="82" t="s">
        <v>307</v>
      </c>
      <c r="W195" s="81">
        <v>43776.2244212963</v>
      </c>
      <c r="X195" s="85">
        <v>43776</v>
      </c>
      <c r="Y195" s="87" t="s">
        <v>362</v>
      </c>
      <c r="Z195" s="82" t="s">
        <v>428</v>
      </c>
      <c r="AA195" s="79"/>
      <c r="AB195" s="79"/>
      <c r="AC195" s="87" t="s">
        <v>501</v>
      </c>
      <c r="AD195" s="79"/>
      <c r="AE195" s="79" t="b">
        <v>0</v>
      </c>
      <c r="AF195" s="79">
        <v>4</v>
      </c>
      <c r="AG195" s="87" t="s">
        <v>525</v>
      </c>
      <c r="AH195" s="79" t="b">
        <v>0</v>
      </c>
      <c r="AI195" s="79" t="s">
        <v>527</v>
      </c>
      <c r="AJ195" s="79"/>
      <c r="AK195" s="87" t="s">
        <v>525</v>
      </c>
      <c r="AL195" s="79" t="b">
        <v>0</v>
      </c>
      <c r="AM195" s="79">
        <v>0</v>
      </c>
      <c r="AN195" s="87" t="s">
        <v>525</v>
      </c>
      <c r="AO195" s="79" t="s">
        <v>532</v>
      </c>
      <c r="AP195" s="79" t="b">
        <v>0</v>
      </c>
      <c r="AQ195" s="87" t="s">
        <v>501</v>
      </c>
      <c r="AR195" s="79" t="s">
        <v>176</v>
      </c>
      <c r="AS195" s="79">
        <v>0</v>
      </c>
      <c r="AT195" s="79">
        <v>0</v>
      </c>
      <c r="AU195" s="79"/>
      <c r="AV195" s="79"/>
      <c r="AW195" s="79"/>
      <c r="AX195" s="79"/>
      <c r="AY195" s="79"/>
      <c r="AZ195" s="79"/>
      <c r="BA195" s="79"/>
      <c r="BB195" s="79"/>
      <c r="BC195">
        <v>18</v>
      </c>
      <c r="BD195" s="78" t="str">
        <f>REPLACE(INDEX(GroupVertices[Group],MATCH(Edges[[#This Row],[Vertex 1]],GroupVertices[Vertex],0)),1,1,"")</f>
        <v>3</v>
      </c>
      <c r="BE195" s="78" t="str">
        <f>REPLACE(INDEX(GroupVertices[Group],MATCH(Edges[[#This Row],[Vertex 2]],GroupVertices[Vertex],0)),1,1,"")</f>
        <v>3</v>
      </c>
      <c r="BF195" s="48">
        <v>1</v>
      </c>
      <c r="BG195" s="49">
        <v>4.761904761904762</v>
      </c>
      <c r="BH195" s="48">
        <v>0</v>
      </c>
      <c r="BI195" s="49">
        <v>0</v>
      </c>
      <c r="BJ195" s="48">
        <v>0</v>
      </c>
      <c r="BK195" s="49">
        <v>0</v>
      </c>
      <c r="BL195" s="48">
        <v>20</v>
      </c>
      <c r="BM195" s="49">
        <v>95.23809523809524</v>
      </c>
      <c r="BN195" s="48">
        <v>21</v>
      </c>
    </row>
    <row r="196" spans="1:66" ht="15">
      <c r="A196" s="64" t="s">
        <v>226</v>
      </c>
      <c r="B196" s="64" t="s">
        <v>225</v>
      </c>
      <c r="C196" s="65" t="s">
        <v>1068</v>
      </c>
      <c r="D196" s="66">
        <v>10</v>
      </c>
      <c r="E196" s="67" t="s">
        <v>136</v>
      </c>
      <c r="F196" s="68">
        <v>6</v>
      </c>
      <c r="G196" s="65"/>
      <c r="H196" s="69"/>
      <c r="I196" s="70"/>
      <c r="J196" s="70"/>
      <c r="K196" s="34" t="s">
        <v>66</v>
      </c>
      <c r="L196" s="77">
        <v>196</v>
      </c>
      <c r="M196" s="77"/>
      <c r="N196" s="72"/>
      <c r="O196" s="79" t="s">
        <v>241</v>
      </c>
      <c r="P196" s="81">
        <v>43776.64175925926</v>
      </c>
      <c r="Q196" s="79" t="s">
        <v>255</v>
      </c>
      <c r="R196" s="82" t="s">
        <v>272</v>
      </c>
      <c r="S196" s="79" t="s">
        <v>275</v>
      </c>
      <c r="T196" s="79" t="s">
        <v>288</v>
      </c>
      <c r="U196" s="79"/>
      <c r="V196" s="82" t="s">
        <v>307</v>
      </c>
      <c r="W196" s="81">
        <v>43776.64175925926</v>
      </c>
      <c r="X196" s="85">
        <v>43776</v>
      </c>
      <c r="Y196" s="87" t="s">
        <v>361</v>
      </c>
      <c r="Z196" s="82" t="s">
        <v>429</v>
      </c>
      <c r="AA196" s="79"/>
      <c r="AB196" s="79"/>
      <c r="AC196" s="87" t="s">
        <v>502</v>
      </c>
      <c r="AD196" s="79"/>
      <c r="AE196" s="79" t="b">
        <v>0</v>
      </c>
      <c r="AF196" s="79">
        <v>7</v>
      </c>
      <c r="AG196" s="87" t="s">
        <v>525</v>
      </c>
      <c r="AH196" s="79" t="b">
        <v>0</v>
      </c>
      <c r="AI196" s="79" t="s">
        <v>527</v>
      </c>
      <c r="AJ196" s="79"/>
      <c r="AK196" s="87" t="s">
        <v>525</v>
      </c>
      <c r="AL196" s="79" t="b">
        <v>0</v>
      </c>
      <c r="AM196" s="79">
        <v>2</v>
      </c>
      <c r="AN196" s="87" t="s">
        <v>525</v>
      </c>
      <c r="AO196" s="79" t="s">
        <v>532</v>
      </c>
      <c r="AP196" s="79" t="b">
        <v>0</v>
      </c>
      <c r="AQ196" s="87" t="s">
        <v>502</v>
      </c>
      <c r="AR196" s="79" t="s">
        <v>176</v>
      </c>
      <c r="AS196" s="79">
        <v>0</v>
      </c>
      <c r="AT196" s="79">
        <v>0</v>
      </c>
      <c r="AU196" s="79"/>
      <c r="AV196" s="79"/>
      <c r="AW196" s="79"/>
      <c r="AX196" s="79"/>
      <c r="AY196" s="79"/>
      <c r="AZ196" s="79"/>
      <c r="BA196" s="79"/>
      <c r="BB196" s="79"/>
      <c r="BC196">
        <v>24</v>
      </c>
      <c r="BD196" s="78" t="str">
        <f>REPLACE(INDEX(GroupVertices[Group],MATCH(Edges[[#This Row],[Vertex 1]],GroupVertices[Vertex],0)),1,1,"")</f>
        <v>3</v>
      </c>
      <c r="BE196" s="78" t="str">
        <f>REPLACE(INDEX(GroupVertices[Group],MATCH(Edges[[#This Row],[Vertex 2]],GroupVertices[Vertex],0)),1,1,"")</f>
        <v>1</v>
      </c>
      <c r="BF196" s="48"/>
      <c r="BG196" s="49"/>
      <c r="BH196" s="48"/>
      <c r="BI196" s="49"/>
      <c r="BJ196" s="48"/>
      <c r="BK196" s="49"/>
      <c r="BL196" s="48"/>
      <c r="BM196" s="49"/>
      <c r="BN196" s="48"/>
    </row>
    <row r="197" spans="1:66" ht="15">
      <c r="A197" s="64" t="s">
        <v>226</v>
      </c>
      <c r="B197" s="64" t="s">
        <v>229</v>
      </c>
      <c r="C197" s="65" t="s">
        <v>1069</v>
      </c>
      <c r="D197" s="66">
        <v>10</v>
      </c>
      <c r="E197" s="67" t="s">
        <v>136</v>
      </c>
      <c r="F197" s="68">
        <v>12.782608695652176</v>
      </c>
      <c r="G197" s="65"/>
      <c r="H197" s="69"/>
      <c r="I197" s="70"/>
      <c r="J197" s="70"/>
      <c r="K197" s="34" t="s">
        <v>66</v>
      </c>
      <c r="L197" s="77">
        <v>197</v>
      </c>
      <c r="M197" s="77"/>
      <c r="N197" s="72"/>
      <c r="O197" s="79" t="s">
        <v>241</v>
      </c>
      <c r="P197" s="81">
        <v>43776.64175925926</v>
      </c>
      <c r="Q197" s="79" t="s">
        <v>255</v>
      </c>
      <c r="R197" s="82" t="s">
        <v>272</v>
      </c>
      <c r="S197" s="79" t="s">
        <v>275</v>
      </c>
      <c r="T197" s="79" t="s">
        <v>288</v>
      </c>
      <c r="U197" s="79"/>
      <c r="V197" s="82" t="s">
        <v>307</v>
      </c>
      <c r="W197" s="81">
        <v>43776.64175925926</v>
      </c>
      <c r="X197" s="85">
        <v>43776</v>
      </c>
      <c r="Y197" s="87" t="s">
        <v>361</v>
      </c>
      <c r="Z197" s="82" t="s">
        <v>429</v>
      </c>
      <c r="AA197" s="79"/>
      <c r="AB197" s="79"/>
      <c r="AC197" s="87" t="s">
        <v>502</v>
      </c>
      <c r="AD197" s="79"/>
      <c r="AE197" s="79" t="b">
        <v>0</v>
      </c>
      <c r="AF197" s="79">
        <v>7</v>
      </c>
      <c r="AG197" s="87" t="s">
        <v>525</v>
      </c>
      <c r="AH197" s="79" t="b">
        <v>0</v>
      </c>
      <c r="AI197" s="79" t="s">
        <v>527</v>
      </c>
      <c r="AJ197" s="79"/>
      <c r="AK197" s="87" t="s">
        <v>525</v>
      </c>
      <c r="AL197" s="79" t="b">
        <v>0</v>
      </c>
      <c r="AM197" s="79">
        <v>2</v>
      </c>
      <c r="AN197" s="87" t="s">
        <v>525</v>
      </c>
      <c r="AO197" s="79" t="s">
        <v>532</v>
      </c>
      <c r="AP197" s="79" t="b">
        <v>0</v>
      </c>
      <c r="AQ197" s="87" t="s">
        <v>502</v>
      </c>
      <c r="AR197" s="79" t="s">
        <v>176</v>
      </c>
      <c r="AS197" s="79">
        <v>0</v>
      </c>
      <c r="AT197" s="79">
        <v>0</v>
      </c>
      <c r="AU197" s="79"/>
      <c r="AV197" s="79"/>
      <c r="AW197" s="79"/>
      <c r="AX197" s="79"/>
      <c r="AY197" s="79"/>
      <c r="AZ197" s="79"/>
      <c r="BA197" s="79"/>
      <c r="BB197" s="79"/>
      <c r="BC197">
        <v>18</v>
      </c>
      <c r="BD197" s="78" t="str">
        <f>REPLACE(INDEX(GroupVertices[Group],MATCH(Edges[[#This Row],[Vertex 1]],GroupVertices[Vertex],0)),1,1,"")</f>
        <v>3</v>
      </c>
      <c r="BE197" s="78" t="str">
        <f>REPLACE(INDEX(GroupVertices[Group],MATCH(Edges[[#This Row],[Vertex 2]],GroupVertices[Vertex],0)),1,1,"")</f>
        <v>3</v>
      </c>
      <c r="BF197" s="48">
        <v>1</v>
      </c>
      <c r="BG197" s="49">
        <v>4.545454545454546</v>
      </c>
      <c r="BH197" s="48">
        <v>0</v>
      </c>
      <c r="BI197" s="49">
        <v>0</v>
      </c>
      <c r="BJ197" s="48">
        <v>0</v>
      </c>
      <c r="BK197" s="49">
        <v>0</v>
      </c>
      <c r="BL197" s="48">
        <v>21</v>
      </c>
      <c r="BM197" s="49">
        <v>95.45454545454545</v>
      </c>
      <c r="BN197" s="48">
        <v>22</v>
      </c>
    </row>
    <row r="198" spans="1:66" ht="15">
      <c r="A198" s="64" t="s">
        <v>226</v>
      </c>
      <c r="B198" s="64" t="s">
        <v>225</v>
      </c>
      <c r="C198" s="65" t="s">
        <v>1068</v>
      </c>
      <c r="D198" s="66">
        <v>10</v>
      </c>
      <c r="E198" s="67" t="s">
        <v>136</v>
      </c>
      <c r="F198" s="68">
        <v>6</v>
      </c>
      <c r="G198" s="65"/>
      <c r="H198" s="69"/>
      <c r="I198" s="70"/>
      <c r="J198" s="70"/>
      <c r="K198" s="34" t="s">
        <v>66</v>
      </c>
      <c r="L198" s="77">
        <v>198</v>
      </c>
      <c r="M198" s="77"/>
      <c r="N198" s="72"/>
      <c r="O198" s="79" t="s">
        <v>241</v>
      </c>
      <c r="P198" s="81">
        <v>43776.72090277778</v>
      </c>
      <c r="Q198" s="79" t="s">
        <v>263</v>
      </c>
      <c r="R198" s="82" t="s">
        <v>272</v>
      </c>
      <c r="S198" s="79" t="s">
        <v>275</v>
      </c>
      <c r="T198" s="79" t="s">
        <v>288</v>
      </c>
      <c r="U198" s="79"/>
      <c r="V198" s="82" t="s">
        <v>307</v>
      </c>
      <c r="W198" s="81">
        <v>43776.72090277778</v>
      </c>
      <c r="X198" s="85">
        <v>43776</v>
      </c>
      <c r="Y198" s="87" t="s">
        <v>363</v>
      </c>
      <c r="Z198" s="82" t="s">
        <v>430</v>
      </c>
      <c r="AA198" s="79"/>
      <c r="AB198" s="79"/>
      <c r="AC198" s="87" t="s">
        <v>503</v>
      </c>
      <c r="AD198" s="79"/>
      <c r="AE198" s="79" t="b">
        <v>0</v>
      </c>
      <c r="AF198" s="79">
        <v>7</v>
      </c>
      <c r="AG198" s="87" t="s">
        <v>525</v>
      </c>
      <c r="AH198" s="79" t="b">
        <v>0</v>
      </c>
      <c r="AI198" s="79" t="s">
        <v>527</v>
      </c>
      <c r="AJ198" s="79"/>
      <c r="AK198" s="87" t="s">
        <v>525</v>
      </c>
      <c r="AL198" s="79" t="b">
        <v>0</v>
      </c>
      <c r="AM198" s="79">
        <v>1</v>
      </c>
      <c r="AN198" s="87" t="s">
        <v>525</v>
      </c>
      <c r="AO198" s="79" t="s">
        <v>532</v>
      </c>
      <c r="AP198" s="79" t="b">
        <v>0</v>
      </c>
      <c r="AQ198" s="87" t="s">
        <v>503</v>
      </c>
      <c r="AR198" s="79" t="s">
        <v>176</v>
      </c>
      <c r="AS198" s="79">
        <v>0</v>
      </c>
      <c r="AT198" s="79">
        <v>0</v>
      </c>
      <c r="AU198" s="79"/>
      <c r="AV198" s="79"/>
      <c r="AW198" s="79"/>
      <c r="AX198" s="79"/>
      <c r="AY198" s="79"/>
      <c r="AZ198" s="79"/>
      <c r="BA198" s="79"/>
      <c r="BB198" s="79"/>
      <c r="BC198">
        <v>24</v>
      </c>
      <c r="BD198" s="78" t="str">
        <f>REPLACE(INDEX(GroupVertices[Group],MATCH(Edges[[#This Row],[Vertex 1]],GroupVertices[Vertex],0)),1,1,"")</f>
        <v>3</v>
      </c>
      <c r="BE198" s="78" t="str">
        <f>REPLACE(INDEX(GroupVertices[Group],MATCH(Edges[[#This Row],[Vertex 2]],GroupVertices[Vertex],0)),1,1,"")</f>
        <v>1</v>
      </c>
      <c r="BF198" s="48"/>
      <c r="BG198" s="49"/>
      <c r="BH198" s="48"/>
      <c r="BI198" s="49"/>
      <c r="BJ198" s="48"/>
      <c r="BK198" s="49"/>
      <c r="BL198" s="48"/>
      <c r="BM198" s="49"/>
      <c r="BN198" s="48"/>
    </row>
    <row r="199" spans="1:66" ht="15">
      <c r="A199" s="64" t="s">
        <v>226</v>
      </c>
      <c r="B199" s="64" t="s">
        <v>229</v>
      </c>
      <c r="C199" s="65" t="s">
        <v>1069</v>
      </c>
      <c r="D199" s="66">
        <v>10</v>
      </c>
      <c r="E199" s="67" t="s">
        <v>136</v>
      </c>
      <c r="F199" s="68">
        <v>12.782608695652176</v>
      </c>
      <c r="G199" s="65"/>
      <c r="H199" s="69"/>
      <c r="I199" s="70"/>
      <c r="J199" s="70"/>
      <c r="K199" s="34" t="s">
        <v>66</v>
      </c>
      <c r="L199" s="77">
        <v>199</v>
      </c>
      <c r="M199" s="77"/>
      <c r="N199" s="72"/>
      <c r="O199" s="79" t="s">
        <v>241</v>
      </c>
      <c r="P199" s="81">
        <v>43776.72090277778</v>
      </c>
      <c r="Q199" s="79" t="s">
        <v>263</v>
      </c>
      <c r="R199" s="82" t="s">
        <v>272</v>
      </c>
      <c r="S199" s="79" t="s">
        <v>275</v>
      </c>
      <c r="T199" s="79" t="s">
        <v>288</v>
      </c>
      <c r="U199" s="79"/>
      <c r="V199" s="82" t="s">
        <v>307</v>
      </c>
      <c r="W199" s="81">
        <v>43776.72090277778</v>
      </c>
      <c r="X199" s="85">
        <v>43776</v>
      </c>
      <c r="Y199" s="87" t="s">
        <v>363</v>
      </c>
      <c r="Z199" s="82" t="s">
        <v>430</v>
      </c>
      <c r="AA199" s="79"/>
      <c r="AB199" s="79"/>
      <c r="AC199" s="87" t="s">
        <v>503</v>
      </c>
      <c r="AD199" s="79"/>
      <c r="AE199" s="79" t="b">
        <v>0</v>
      </c>
      <c r="AF199" s="79">
        <v>7</v>
      </c>
      <c r="AG199" s="87" t="s">
        <v>525</v>
      </c>
      <c r="AH199" s="79" t="b">
        <v>0</v>
      </c>
      <c r="AI199" s="79" t="s">
        <v>527</v>
      </c>
      <c r="AJ199" s="79"/>
      <c r="AK199" s="87" t="s">
        <v>525</v>
      </c>
      <c r="AL199" s="79" t="b">
        <v>0</v>
      </c>
      <c r="AM199" s="79">
        <v>1</v>
      </c>
      <c r="AN199" s="87" t="s">
        <v>525</v>
      </c>
      <c r="AO199" s="79" t="s">
        <v>532</v>
      </c>
      <c r="AP199" s="79" t="b">
        <v>0</v>
      </c>
      <c r="AQ199" s="87" t="s">
        <v>503</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3</v>
      </c>
      <c r="BE199" s="78" t="str">
        <f>REPLACE(INDEX(GroupVertices[Group],MATCH(Edges[[#This Row],[Vertex 2]],GroupVertices[Vertex],0)),1,1,"")</f>
        <v>3</v>
      </c>
      <c r="BF199" s="48">
        <v>1</v>
      </c>
      <c r="BG199" s="49">
        <v>4.545454545454546</v>
      </c>
      <c r="BH199" s="48">
        <v>0</v>
      </c>
      <c r="BI199" s="49">
        <v>0</v>
      </c>
      <c r="BJ199" s="48">
        <v>0</v>
      </c>
      <c r="BK199" s="49">
        <v>0</v>
      </c>
      <c r="BL199" s="48">
        <v>21</v>
      </c>
      <c r="BM199" s="49">
        <v>95.45454545454545</v>
      </c>
      <c r="BN199" s="48">
        <v>22</v>
      </c>
    </row>
    <row r="200" spans="1:66" ht="15">
      <c r="A200" s="64" t="s">
        <v>226</v>
      </c>
      <c r="B200" s="64" t="s">
        <v>225</v>
      </c>
      <c r="C200" s="65" t="s">
        <v>1068</v>
      </c>
      <c r="D200" s="66">
        <v>10</v>
      </c>
      <c r="E200" s="67" t="s">
        <v>136</v>
      </c>
      <c r="F200" s="68">
        <v>6</v>
      </c>
      <c r="G200" s="65"/>
      <c r="H200" s="69"/>
      <c r="I200" s="70"/>
      <c r="J200" s="70"/>
      <c r="K200" s="34" t="s">
        <v>66</v>
      </c>
      <c r="L200" s="77">
        <v>200</v>
      </c>
      <c r="M200" s="77"/>
      <c r="N200" s="72"/>
      <c r="O200" s="79" t="s">
        <v>241</v>
      </c>
      <c r="P200" s="81">
        <v>43777.224386574075</v>
      </c>
      <c r="Q200" s="79" t="s">
        <v>246</v>
      </c>
      <c r="R200" s="82" t="s">
        <v>272</v>
      </c>
      <c r="S200" s="79" t="s">
        <v>275</v>
      </c>
      <c r="T200" s="79" t="s">
        <v>289</v>
      </c>
      <c r="U200" s="79"/>
      <c r="V200" s="82" t="s">
        <v>307</v>
      </c>
      <c r="W200" s="81">
        <v>43777.224386574075</v>
      </c>
      <c r="X200" s="85">
        <v>43777</v>
      </c>
      <c r="Y200" s="87" t="s">
        <v>364</v>
      </c>
      <c r="Z200" s="82" t="s">
        <v>431</v>
      </c>
      <c r="AA200" s="79"/>
      <c r="AB200" s="79"/>
      <c r="AC200" s="87" t="s">
        <v>504</v>
      </c>
      <c r="AD200" s="79"/>
      <c r="AE200" s="79" t="b">
        <v>0</v>
      </c>
      <c r="AF200" s="79">
        <v>6</v>
      </c>
      <c r="AG200" s="87" t="s">
        <v>525</v>
      </c>
      <c r="AH200" s="79" t="b">
        <v>0</v>
      </c>
      <c r="AI200" s="79" t="s">
        <v>527</v>
      </c>
      <c r="AJ200" s="79"/>
      <c r="AK200" s="87" t="s">
        <v>525</v>
      </c>
      <c r="AL200" s="79" t="b">
        <v>0</v>
      </c>
      <c r="AM200" s="79">
        <v>3</v>
      </c>
      <c r="AN200" s="87" t="s">
        <v>525</v>
      </c>
      <c r="AO200" s="79" t="s">
        <v>532</v>
      </c>
      <c r="AP200" s="79" t="b">
        <v>0</v>
      </c>
      <c r="AQ200" s="87" t="s">
        <v>504</v>
      </c>
      <c r="AR200" s="79" t="s">
        <v>176</v>
      </c>
      <c r="AS200" s="79">
        <v>0</v>
      </c>
      <c r="AT200" s="79">
        <v>0</v>
      </c>
      <c r="AU200" s="79"/>
      <c r="AV200" s="79"/>
      <c r="AW200" s="79"/>
      <c r="AX200" s="79"/>
      <c r="AY200" s="79"/>
      <c r="AZ200" s="79"/>
      <c r="BA200" s="79"/>
      <c r="BB200" s="79"/>
      <c r="BC200">
        <v>24</v>
      </c>
      <c r="BD200" s="78" t="str">
        <f>REPLACE(INDEX(GroupVertices[Group],MATCH(Edges[[#This Row],[Vertex 1]],GroupVertices[Vertex],0)),1,1,"")</f>
        <v>3</v>
      </c>
      <c r="BE200" s="78" t="str">
        <f>REPLACE(INDEX(GroupVertices[Group],MATCH(Edges[[#This Row],[Vertex 2]],GroupVertices[Vertex],0)),1,1,"")</f>
        <v>1</v>
      </c>
      <c r="BF200" s="48"/>
      <c r="BG200" s="49"/>
      <c r="BH200" s="48"/>
      <c r="BI200" s="49"/>
      <c r="BJ200" s="48"/>
      <c r="BK200" s="49"/>
      <c r="BL200" s="48"/>
      <c r="BM200" s="49"/>
      <c r="BN200" s="48"/>
    </row>
    <row r="201" spans="1:66" ht="15">
      <c r="A201" s="64" t="s">
        <v>226</v>
      </c>
      <c r="B201" s="64" t="s">
        <v>229</v>
      </c>
      <c r="C201" s="65" t="s">
        <v>1069</v>
      </c>
      <c r="D201" s="66">
        <v>10</v>
      </c>
      <c r="E201" s="67" t="s">
        <v>136</v>
      </c>
      <c r="F201" s="68">
        <v>12.782608695652176</v>
      </c>
      <c r="G201" s="65"/>
      <c r="H201" s="69"/>
      <c r="I201" s="70"/>
      <c r="J201" s="70"/>
      <c r="K201" s="34" t="s">
        <v>66</v>
      </c>
      <c r="L201" s="77">
        <v>201</v>
      </c>
      <c r="M201" s="77"/>
      <c r="N201" s="72"/>
      <c r="O201" s="79" t="s">
        <v>241</v>
      </c>
      <c r="P201" s="81">
        <v>43777.224386574075</v>
      </c>
      <c r="Q201" s="79" t="s">
        <v>246</v>
      </c>
      <c r="R201" s="82" t="s">
        <v>272</v>
      </c>
      <c r="S201" s="79" t="s">
        <v>275</v>
      </c>
      <c r="T201" s="79" t="s">
        <v>289</v>
      </c>
      <c r="U201" s="79"/>
      <c r="V201" s="82" t="s">
        <v>307</v>
      </c>
      <c r="W201" s="81">
        <v>43777.224386574075</v>
      </c>
      <c r="X201" s="85">
        <v>43777</v>
      </c>
      <c r="Y201" s="87" t="s">
        <v>364</v>
      </c>
      <c r="Z201" s="82" t="s">
        <v>431</v>
      </c>
      <c r="AA201" s="79"/>
      <c r="AB201" s="79"/>
      <c r="AC201" s="87" t="s">
        <v>504</v>
      </c>
      <c r="AD201" s="79"/>
      <c r="AE201" s="79" t="b">
        <v>0</v>
      </c>
      <c r="AF201" s="79">
        <v>6</v>
      </c>
      <c r="AG201" s="87" t="s">
        <v>525</v>
      </c>
      <c r="AH201" s="79" t="b">
        <v>0</v>
      </c>
      <c r="AI201" s="79" t="s">
        <v>527</v>
      </c>
      <c r="AJ201" s="79"/>
      <c r="AK201" s="87" t="s">
        <v>525</v>
      </c>
      <c r="AL201" s="79" t="b">
        <v>0</v>
      </c>
      <c r="AM201" s="79">
        <v>3</v>
      </c>
      <c r="AN201" s="87" t="s">
        <v>525</v>
      </c>
      <c r="AO201" s="79" t="s">
        <v>532</v>
      </c>
      <c r="AP201" s="79" t="b">
        <v>0</v>
      </c>
      <c r="AQ201" s="87" t="s">
        <v>504</v>
      </c>
      <c r="AR201" s="79" t="s">
        <v>176</v>
      </c>
      <c r="AS201" s="79">
        <v>0</v>
      </c>
      <c r="AT201" s="79">
        <v>0</v>
      </c>
      <c r="AU201" s="79"/>
      <c r="AV201" s="79"/>
      <c r="AW201" s="79"/>
      <c r="AX201" s="79"/>
      <c r="AY201" s="79"/>
      <c r="AZ201" s="79"/>
      <c r="BA201" s="79"/>
      <c r="BB201" s="79"/>
      <c r="BC201">
        <v>18</v>
      </c>
      <c r="BD201" s="78" t="str">
        <f>REPLACE(INDEX(GroupVertices[Group],MATCH(Edges[[#This Row],[Vertex 1]],GroupVertices[Vertex],0)),1,1,"")</f>
        <v>3</v>
      </c>
      <c r="BE201" s="78" t="str">
        <f>REPLACE(INDEX(GroupVertices[Group],MATCH(Edges[[#This Row],[Vertex 2]],GroupVertices[Vertex],0)),1,1,"")</f>
        <v>3</v>
      </c>
      <c r="BF201" s="48">
        <v>1</v>
      </c>
      <c r="BG201" s="49">
        <v>4.761904761904762</v>
      </c>
      <c r="BH201" s="48">
        <v>0</v>
      </c>
      <c r="BI201" s="49">
        <v>0</v>
      </c>
      <c r="BJ201" s="48">
        <v>0</v>
      </c>
      <c r="BK201" s="49">
        <v>0</v>
      </c>
      <c r="BL201" s="48">
        <v>20</v>
      </c>
      <c r="BM201" s="49">
        <v>95.23809523809524</v>
      </c>
      <c r="BN201" s="48">
        <v>21</v>
      </c>
    </row>
    <row r="202" spans="1:66" ht="15">
      <c r="A202" s="64" t="s">
        <v>226</v>
      </c>
      <c r="B202" s="64" t="s">
        <v>225</v>
      </c>
      <c r="C202" s="65" t="s">
        <v>1068</v>
      </c>
      <c r="D202" s="66">
        <v>10</v>
      </c>
      <c r="E202" s="67" t="s">
        <v>136</v>
      </c>
      <c r="F202" s="68">
        <v>6</v>
      </c>
      <c r="G202" s="65"/>
      <c r="H202" s="69"/>
      <c r="I202" s="70"/>
      <c r="J202" s="70"/>
      <c r="K202" s="34" t="s">
        <v>66</v>
      </c>
      <c r="L202" s="77">
        <v>202</v>
      </c>
      <c r="M202" s="77"/>
      <c r="N202" s="72"/>
      <c r="O202" s="79" t="s">
        <v>241</v>
      </c>
      <c r="P202" s="81">
        <v>43777.641747685186</v>
      </c>
      <c r="Q202" s="79" t="s">
        <v>264</v>
      </c>
      <c r="R202" s="82" t="s">
        <v>272</v>
      </c>
      <c r="S202" s="79" t="s">
        <v>275</v>
      </c>
      <c r="T202" s="79" t="s">
        <v>288</v>
      </c>
      <c r="U202" s="79"/>
      <c r="V202" s="82" t="s">
        <v>307</v>
      </c>
      <c r="W202" s="81">
        <v>43777.641747685186</v>
      </c>
      <c r="X202" s="85">
        <v>43777</v>
      </c>
      <c r="Y202" s="87" t="s">
        <v>365</v>
      </c>
      <c r="Z202" s="82" t="s">
        <v>432</v>
      </c>
      <c r="AA202" s="79"/>
      <c r="AB202" s="79"/>
      <c r="AC202" s="87" t="s">
        <v>505</v>
      </c>
      <c r="AD202" s="79"/>
      <c r="AE202" s="79" t="b">
        <v>0</v>
      </c>
      <c r="AF202" s="79">
        <v>5</v>
      </c>
      <c r="AG202" s="87" t="s">
        <v>525</v>
      </c>
      <c r="AH202" s="79" t="b">
        <v>0</v>
      </c>
      <c r="AI202" s="79" t="s">
        <v>527</v>
      </c>
      <c r="AJ202" s="79"/>
      <c r="AK202" s="87" t="s">
        <v>525</v>
      </c>
      <c r="AL202" s="79" t="b">
        <v>0</v>
      </c>
      <c r="AM202" s="79">
        <v>0</v>
      </c>
      <c r="AN202" s="87" t="s">
        <v>525</v>
      </c>
      <c r="AO202" s="79" t="s">
        <v>532</v>
      </c>
      <c r="AP202" s="79" t="b">
        <v>0</v>
      </c>
      <c r="AQ202" s="87" t="s">
        <v>505</v>
      </c>
      <c r="AR202" s="79" t="s">
        <v>176</v>
      </c>
      <c r="AS202" s="79">
        <v>0</v>
      </c>
      <c r="AT202" s="79">
        <v>0</v>
      </c>
      <c r="AU202" s="79"/>
      <c r="AV202" s="79"/>
      <c r="AW202" s="79"/>
      <c r="AX202" s="79"/>
      <c r="AY202" s="79"/>
      <c r="AZ202" s="79"/>
      <c r="BA202" s="79"/>
      <c r="BB202" s="79"/>
      <c r="BC202">
        <v>24</v>
      </c>
      <c r="BD202" s="78" t="str">
        <f>REPLACE(INDEX(GroupVertices[Group],MATCH(Edges[[#This Row],[Vertex 1]],GroupVertices[Vertex],0)),1,1,"")</f>
        <v>3</v>
      </c>
      <c r="BE202" s="78" t="str">
        <f>REPLACE(INDEX(GroupVertices[Group],MATCH(Edges[[#This Row],[Vertex 2]],GroupVertices[Vertex],0)),1,1,"")</f>
        <v>1</v>
      </c>
      <c r="BF202" s="48"/>
      <c r="BG202" s="49"/>
      <c r="BH202" s="48"/>
      <c r="BI202" s="49"/>
      <c r="BJ202" s="48"/>
      <c r="BK202" s="49"/>
      <c r="BL202" s="48"/>
      <c r="BM202" s="49"/>
      <c r="BN202" s="48"/>
    </row>
    <row r="203" spans="1:66" ht="15">
      <c r="A203" s="64" t="s">
        <v>226</v>
      </c>
      <c r="B203" s="64" t="s">
        <v>229</v>
      </c>
      <c r="C203" s="65" t="s">
        <v>1069</v>
      </c>
      <c r="D203" s="66">
        <v>10</v>
      </c>
      <c r="E203" s="67" t="s">
        <v>136</v>
      </c>
      <c r="F203" s="68">
        <v>12.782608695652176</v>
      </c>
      <c r="G203" s="65"/>
      <c r="H203" s="69"/>
      <c r="I203" s="70"/>
      <c r="J203" s="70"/>
      <c r="K203" s="34" t="s">
        <v>66</v>
      </c>
      <c r="L203" s="77">
        <v>203</v>
      </c>
      <c r="M203" s="77"/>
      <c r="N203" s="72"/>
      <c r="O203" s="79" t="s">
        <v>241</v>
      </c>
      <c r="P203" s="81">
        <v>43777.641747685186</v>
      </c>
      <c r="Q203" s="79" t="s">
        <v>264</v>
      </c>
      <c r="R203" s="82" t="s">
        <v>272</v>
      </c>
      <c r="S203" s="79" t="s">
        <v>275</v>
      </c>
      <c r="T203" s="79" t="s">
        <v>288</v>
      </c>
      <c r="U203" s="79"/>
      <c r="V203" s="82" t="s">
        <v>307</v>
      </c>
      <c r="W203" s="81">
        <v>43777.641747685186</v>
      </c>
      <c r="X203" s="85">
        <v>43777</v>
      </c>
      <c r="Y203" s="87" t="s">
        <v>365</v>
      </c>
      <c r="Z203" s="82" t="s">
        <v>432</v>
      </c>
      <c r="AA203" s="79"/>
      <c r="AB203" s="79"/>
      <c r="AC203" s="87" t="s">
        <v>505</v>
      </c>
      <c r="AD203" s="79"/>
      <c r="AE203" s="79" t="b">
        <v>0</v>
      </c>
      <c r="AF203" s="79">
        <v>5</v>
      </c>
      <c r="AG203" s="87" t="s">
        <v>525</v>
      </c>
      <c r="AH203" s="79" t="b">
        <v>0</v>
      </c>
      <c r="AI203" s="79" t="s">
        <v>527</v>
      </c>
      <c r="AJ203" s="79"/>
      <c r="AK203" s="87" t="s">
        <v>525</v>
      </c>
      <c r="AL203" s="79" t="b">
        <v>0</v>
      </c>
      <c r="AM203" s="79">
        <v>0</v>
      </c>
      <c r="AN203" s="87" t="s">
        <v>525</v>
      </c>
      <c r="AO203" s="79" t="s">
        <v>532</v>
      </c>
      <c r="AP203" s="79" t="b">
        <v>0</v>
      </c>
      <c r="AQ203" s="87" t="s">
        <v>505</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3</v>
      </c>
      <c r="BE203" s="78" t="str">
        <f>REPLACE(INDEX(GroupVertices[Group],MATCH(Edges[[#This Row],[Vertex 2]],GroupVertices[Vertex],0)),1,1,"")</f>
        <v>3</v>
      </c>
      <c r="BF203" s="48">
        <v>1</v>
      </c>
      <c r="BG203" s="49">
        <v>4.545454545454546</v>
      </c>
      <c r="BH203" s="48">
        <v>0</v>
      </c>
      <c r="BI203" s="49">
        <v>0</v>
      </c>
      <c r="BJ203" s="48">
        <v>0</v>
      </c>
      <c r="BK203" s="49">
        <v>0</v>
      </c>
      <c r="BL203" s="48">
        <v>21</v>
      </c>
      <c r="BM203" s="49">
        <v>95.45454545454545</v>
      </c>
      <c r="BN203" s="48">
        <v>22</v>
      </c>
    </row>
    <row r="204" spans="1:66" ht="15">
      <c r="A204" s="64" t="s">
        <v>226</v>
      </c>
      <c r="B204" s="64" t="s">
        <v>225</v>
      </c>
      <c r="C204" s="65" t="s">
        <v>1068</v>
      </c>
      <c r="D204" s="66">
        <v>10</v>
      </c>
      <c r="E204" s="67" t="s">
        <v>136</v>
      </c>
      <c r="F204" s="68">
        <v>6</v>
      </c>
      <c r="G204" s="65"/>
      <c r="H204" s="69"/>
      <c r="I204" s="70"/>
      <c r="J204" s="70"/>
      <c r="K204" s="34" t="s">
        <v>66</v>
      </c>
      <c r="L204" s="77">
        <v>204</v>
      </c>
      <c r="M204" s="77"/>
      <c r="N204" s="72"/>
      <c r="O204" s="79" t="s">
        <v>241</v>
      </c>
      <c r="P204" s="81">
        <v>43777.88756944444</v>
      </c>
      <c r="Q204" s="79" t="s">
        <v>259</v>
      </c>
      <c r="R204" s="82" t="s">
        <v>272</v>
      </c>
      <c r="S204" s="79" t="s">
        <v>275</v>
      </c>
      <c r="T204" s="79" t="s">
        <v>288</v>
      </c>
      <c r="U204" s="79"/>
      <c r="V204" s="82" t="s">
        <v>307</v>
      </c>
      <c r="W204" s="81">
        <v>43777.88756944444</v>
      </c>
      <c r="X204" s="85">
        <v>43777</v>
      </c>
      <c r="Y204" s="87" t="s">
        <v>366</v>
      </c>
      <c r="Z204" s="82" t="s">
        <v>433</v>
      </c>
      <c r="AA204" s="79"/>
      <c r="AB204" s="79"/>
      <c r="AC204" s="87" t="s">
        <v>506</v>
      </c>
      <c r="AD204" s="79"/>
      <c r="AE204" s="79" t="b">
        <v>0</v>
      </c>
      <c r="AF204" s="79">
        <v>5</v>
      </c>
      <c r="AG204" s="87" t="s">
        <v>525</v>
      </c>
      <c r="AH204" s="79" t="b">
        <v>0</v>
      </c>
      <c r="AI204" s="79" t="s">
        <v>527</v>
      </c>
      <c r="AJ204" s="79"/>
      <c r="AK204" s="87" t="s">
        <v>525</v>
      </c>
      <c r="AL204" s="79" t="b">
        <v>0</v>
      </c>
      <c r="AM204" s="79">
        <v>1</v>
      </c>
      <c r="AN204" s="87" t="s">
        <v>525</v>
      </c>
      <c r="AO204" s="79" t="s">
        <v>532</v>
      </c>
      <c r="AP204" s="79" t="b">
        <v>0</v>
      </c>
      <c r="AQ204" s="87" t="s">
        <v>506</v>
      </c>
      <c r="AR204" s="79" t="s">
        <v>176</v>
      </c>
      <c r="AS204" s="79">
        <v>0</v>
      </c>
      <c r="AT204" s="79">
        <v>0</v>
      </c>
      <c r="AU204" s="79"/>
      <c r="AV204" s="79"/>
      <c r="AW204" s="79"/>
      <c r="AX204" s="79"/>
      <c r="AY204" s="79"/>
      <c r="AZ204" s="79"/>
      <c r="BA204" s="79"/>
      <c r="BB204" s="79"/>
      <c r="BC204">
        <v>24</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226</v>
      </c>
      <c r="B205" s="64" t="s">
        <v>229</v>
      </c>
      <c r="C205" s="65" t="s">
        <v>1069</v>
      </c>
      <c r="D205" s="66">
        <v>10</v>
      </c>
      <c r="E205" s="67" t="s">
        <v>136</v>
      </c>
      <c r="F205" s="68">
        <v>12.782608695652176</v>
      </c>
      <c r="G205" s="65"/>
      <c r="H205" s="69"/>
      <c r="I205" s="70"/>
      <c r="J205" s="70"/>
      <c r="K205" s="34" t="s">
        <v>66</v>
      </c>
      <c r="L205" s="77">
        <v>205</v>
      </c>
      <c r="M205" s="77"/>
      <c r="N205" s="72"/>
      <c r="O205" s="79" t="s">
        <v>241</v>
      </c>
      <c r="P205" s="81">
        <v>43777.88756944444</v>
      </c>
      <c r="Q205" s="79" t="s">
        <v>259</v>
      </c>
      <c r="R205" s="82" t="s">
        <v>272</v>
      </c>
      <c r="S205" s="79" t="s">
        <v>275</v>
      </c>
      <c r="T205" s="79" t="s">
        <v>288</v>
      </c>
      <c r="U205" s="79"/>
      <c r="V205" s="82" t="s">
        <v>307</v>
      </c>
      <c r="W205" s="81">
        <v>43777.88756944444</v>
      </c>
      <c r="X205" s="85">
        <v>43777</v>
      </c>
      <c r="Y205" s="87" t="s">
        <v>366</v>
      </c>
      <c r="Z205" s="82" t="s">
        <v>433</v>
      </c>
      <c r="AA205" s="79"/>
      <c r="AB205" s="79"/>
      <c r="AC205" s="87" t="s">
        <v>506</v>
      </c>
      <c r="AD205" s="79"/>
      <c r="AE205" s="79" t="b">
        <v>0</v>
      </c>
      <c r="AF205" s="79">
        <v>5</v>
      </c>
      <c r="AG205" s="87" t="s">
        <v>525</v>
      </c>
      <c r="AH205" s="79" t="b">
        <v>0</v>
      </c>
      <c r="AI205" s="79" t="s">
        <v>527</v>
      </c>
      <c r="AJ205" s="79"/>
      <c r="AK205" s="87" t="s">
        <v>525</v>
      </c>
      <c r="AL205" s="79" t="b">
        <v>0</v>
      </c>
      <c r="AM205" s="79">
        <v>1</v>
      </c>
      <c r="AN205" s="87" t="s">
        <v>525</v>
      </c>
      <c r="AO205" s="79" t="s">
        <v>532</v>
      </c>
      <c r="AP205" s="79" t="b">
        <v>0</v>
      </c>
      <c r="AQ205" s="87" t="s">
        <v>506</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3</v>
      </c>
      <c r="BE205" s="78" t="str">
        <f>REPLACE(INDEX(GroupVertices[Group],MATCH(Edges[[#This Row],[Vertex 2]],GroupVertices[Vertex],0)),1,1,"")</f>
        <v>3</v>
      </c>
      <c r="BF205" s="48">
        <v>1</v>
      </c>
      <c r="BG205" s="49">
        <v>4.545454545454546</v>
      </c>
      <c r="BH205" s="48">
        <v>0</v>
      </c>
      <c r="BI205" s="49">
        <v>0</v>
      </c>
      <c r="BJ205" s="48">
        <v>0</v>
      </c>
      <c r="BK205" s="49">
        <v>0</v>
      </c>
      <c r="BL205" s="48">
        <v>21</v>
      </c>
      <c r="BM205" s="49">
        <v>95.45454545454545</v>
      </c>
      <c r="BN205" s="48">
        <v>22</v>
      </c>
    </row>
    <row r="206" spans="1:66" ht="15">
      <c r="A206" s="64" t="s">
        <v>226</v>
      </c>
      <c r="B206" s="64" t="s">
        <v>225</v>
      </c>
      <c r="C206" s="65" t="s">
        <v>1068</v>
      </c>
      <c r="D206" s="66">
        <v>10</v>
      </c>
      <c r="E206" s="67" t="s">
        <v>136</v>
      </c>
      <c r="F206" s="68">
        <v>6</v>
      </c>
      <c r="G206" s="65"/>
      <c r="H206" s="69"/>
      <c r="I206" s="70"/>
      <c r="J206" s="70"/>
      <c r="K206" s="34" t="s">
        <v>66</v>
      </c>
      <c r="L206" s="77">
        <v>206</v>
      </c>
      <c r="M206" s="77"/>
      <c r="N206" s="72"/>
      <c r="O206" s="79" t="s">
        <v>241</v>
      </c>
      <c r="P206" s="81">
        <v>43778.22439814815</v>
      </c>
      <c r="Q206" s="79" t="s">
        <v>260</v>
      </c>
      <c r="R206" s="82" t="s">
        <v>272</v>
      </c>
      <c r="S206" s="79" t="s">
        <v>275</v>
      </c>
      <c r="T206" s="79" t="s">
        <v>289</v>
      </c>
      <c r="U206" s="79"/>
      <c r="V206" s="82" t="s">
        <v>307</v>
      </c>
      <c r="W206" s="81">
        <v>43778.22439814815</v>
      </c>
      <c r="X206" s="85">
        <v>43778</v>
      </c>
      <c r="Y206" s="87" t="s">
        <v>367</v>
      </c>
      <c r="Z206" s="82" t="s">
        <v>434</v>
      </c>
      <c r="AA206" s="79"/>
      <c r="AB206" s="79"/>
      <c r="AC206" s="87" t="s">
        <v>507</v>
      </c>
      <c r="AD206" s="79"/>
      <c r="AE206" s="79" t="b">
        <v>0</v>
      </c>
      <c r="AF206" s="79">
        <v>6</v>
      </c>
      <c r="AG206" s="87" t="s">
        <v>525</v>
      </c>
      <c r="AH206" s="79" t="b">
        <v>0</v>
      </c>
      <c r="AI206" s="79" t="s">
        <v>527</v>
      </c>
      <c r="AJ206" s="79"/>
      <c r="AK206" s="87" t="s">
        <v>525</v>
      </c>
      <c r="AL206" s="79" t="b">
        <v>0</v>
      </c>
      <c r="AM206" s="79">
        <v>2</v>
      </c>
      <c r="AN206" s="87" t="s">
        <v>525</v>
      </c>
      <c r="AO206" s="79" t="s">
        <v>532</v>
      </c>
      <c r="AP206" s="79" t="b">
        <v>0</v>
      </c>
      <c r="AQ206" s="87" t="s">
        <v>507</v>
      </c>
      <c r="AR206" s="79" t="s">
        <v>176</v>
      </c>
      <c r="AS206" s="79">
        <v>0</v>
      </c>
      <c r="AT206" s="79">
        <v>0</v>
      </c>
      <c r="AU206" s="79"/>
      <c r="AV206" s="79"/>
      <c r="AW206" s="79"/>
      <c r="AX206" s="79"/>
      <c r="AY206" s="79"/>
      <c r="AZ206" s="79"/>
      <c r="BA206" s="79"/>
      <c r="BB206" s="79"/>
      <c r="BC206">
        <v>24</v>
      </c>
      <c r="BD206" s="78" t="str">
        <f>REPLACE(INDEX(GroupVertices[Group],MATCH(Edges[[#This Row],[Vertex 1]],GroupVertices[Vertex],0)),1,1,"")</f>
        <v>3</v>
      </c>
      <c r="BE206" s="78" t="str">
        <f>REPLACE(INDEX(GroupVertices[Group],MATCH(Edges[[#This Row],[Vertex 2]],GroupVertices[Vertex],0)),1,1,"")</f>
        <v>1</v>
      </c>
      <c r="BF206" s="48"/>
      <c r="BG206" s="49"/>
      <c r="BH206" s="48"/>
      <c r="BI206" s="49"/>
      <c r="BJ206" s="48"/>
      <c r="BK206" s="49"/>
      <c r="BL206" s="48"/>
      <c r="BM206" s="49"/>
      <c r="BN206" s="48"/>
    </row>
    <row r="207" spans="1:66" ht="15">
      <c r="A207" s="64" t="s">
        <v>226</v>
      </c>
      <c r="B207" s="64" t="s">
        <v>229</v>
      </c>
      <c r="C207" s="65" t="s">
        <v>1069</v>
      </c>
      <c r="D207" s="66">
        <v>10</v>
      </c>
      <c r="E207" s="67" t="s">
        <v>136</v>
      </c>
      <c r="F207" s="68">
        <v>12.782608695652176</v>
      </c>
      <c r="G207" s="65"/>
      <c r="H207" s="69"/>
      <c r="I207" s="70"/>
      <c r="J207" s="70"/>
      <c r="K207" s="34" t="s">
        <v>66</v>
      </c>
      <c r="L207" s="77">
        <v>207</v>
      </c>
      <c r="M207" s="77"/>
      <c r="N207" s="72"/>
      <c r="O207" s="79" t="s">
        <v>241</v>
      </c>
      <c r="P207" s="81">
        <v>43778.22439814815</v>
      </c>
      <c r="Q207" s="79" t="s">
        <v>260</v>
      </c>
      <c r="R207" s="82" t="s">
        <v>272</v>
      </c>
      <c r="S207" s="79" t="s">
        <v>275</v>
      </c>
      <c r="T207" s="79" t="s">
        <v>289</v>
      </c>
      <c r="U207" s="79"/>
      <c r="V207" s="82" t="s">
        <v>307</v>
      </c>
      <c r="W207" s="81">
        <v>43778.22439814815</v>
      </c>
      <c r="X207" s="85">
        <v>43778</v>
      </c>
      <c r="Y207" s="87" t="s">
        <v>367</v>
      </c>
      <c r="Z207" s="82" t="s">
        <v>434</v>
      </c>
      <c r="AA207" s="79"/>
      <c r="AB207" s="79"/>
      <c r="AC207" s="87" t="s">
        <v>507</v>
      </c>
      <c r="AD207" s="79"/>
      <c r="AE207" s="79" t="b">
        <v>0</v>
      </c>
      <c r="AF207" s="79">
        <v>6</v>
      </c>
      <c r="AG207" s="87" t="s">
        <v>525</v>
      </c>
      <c r="AH207" s="79" t="b">
        <v>0</v>
      </c>
      <c r="AI207" s="79" t="s">
        <v>527</v>
      </c>
      <c r="AJ207" s="79"/>
      <c r="AK207" s="87" t="s">
        <v>525</v>
      </c>
      <c r="AL207" s="79" t="b">
        <v>0</v>
      </c>
      <c r="AM207" s="79">
        <v>2</v>
      </c>
      <c r="AN207" s="87" t="s">
        <v>525</v>
      </c>
      <c r="AO207" s="79" t="s">
        <v>532</v>
      </c>
      <c r="AP207" s="79" t="b">
        <v>0</v>
      </c>
      <c r="AQ207" s="87" t="s">
        <v>507</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3</v>
      </c>
      <c r="BE207" s="78" t="str">
        <f>REPLACE(INDEX(GroupVertices[Group],MATCH(Edges[[#This Row],[Vertex 2]],GroupVertices[Vertex],0)),1,1,"")</f>
        <v>3</v>
      </c>
      <c r="BF207" s="48">
        <v>1</v>
      </c>
      <c r="BG207" s="49">
        <v>4.761904761904762</v>
      </c>
      <c r="BH207" s="48">
        <v>0</v>
      </c>
      <c r="BI207" s="49">
        <v>0</v>
      </c>
      <c r="BJ207" s="48">
        <v>0</v>
      </c>
      <c r="BK207" s="49">
        <v>0</v>
      </c>
      <c r="BL207" s="48">
        <v>20</v>
      </c>
      <c r="BM207" s="49">
        <v>95.23809523809524</v>
      </c>
      <c r="BN207" s="48">
        <v>21</v>
      </c>
    </row>
    <row r="208" spans="1:66" ht="15">
      <c r="A208" s="64" t="s">
        <v>226</v>
      </c>
      <c r="B208" s="64" t="s">
        <v>225</v>
      </c>
      <c r="C208" s="65" t="s">
        <v>1068</v>
      </c>
      <c r="D208" s="66">
        <v>10</v>
      </c>
      <c r="E208" s="67" t="s">
        <v>136</v>
      </c>
      <c r="F208" s="68">
        <v>6</v>
      </c>
      <c r="G208" s="65"/>
      <c r="H208" s="69"/>
      <c r="I208" s="70"/>
      <c r="J208" s="70"/>
      <c r="K208" s="34" t="s">
        <v>66</v>
      </c>
      <c r="L208" s="77">
        <v>208</v>
      </c>
      <c r="M208" s="77"/>
      <c r="N208" s="72"/>
      <c r="O208" s="79" t="s">
        <v>241</v>
      </c>
      <c r="P208" s="81">
        <v>43778.64173611111</v>
      </c>
      <c r="Q208" s="79" t="s">
        <v>254</v>
      </c>
      <c r="R208" s="82" t="s">
        <v>272</v>
      </c>
      <c r="S208" s="79" t="s">
        <v>275</v>
      </c>
      <c r="T208" s="79" t="s">
        <v>288</v>
      </c>
      <c r="U208" s="79"/>
      <c r="V208" s="82" t="s">
        <v>307</v>
      </c>
      <c r="W208" s="81">
        <v>43778.64173611111</v>
      </c>
      <c r="X208" s="85">
        <v>43778</v>
      </c>
      <c r="Y208" s="87" t="s">
        <v>368</v>
      </c>
      <c r="Z208" s="82" t="s">
        <v>435</v>
      </c>
      <c r="AA208" s="79"/>
      <c r="AB208" s="79"/>
      <c r="AC208" s="87" t="s">
        <v>508</v>
      </c>
      <c r="AD208" s="79"/>
      <c r="AE208" s="79" t="b">
        <v>0</v>
      </c>
      <c r="AF208" s="79">
        <v>7</v>
      </c>
      <c r="AG208" s="87" t="s">
        <v>525</v>
      </c>
      <c r="AH208" s="79" t="b">
        <v>0</v>
      </c>
      <c r="AI208" s="79" t="s">
        <v>527</v>
      </c>
      <c r="AJ208" s="79"/>
      <c r="AK208" s="87" t="s">
        <v>525</v>
      </c>
      <c r="AL208" s="79" t="b">
        <v>0</v>
      </c>
      <c r="AM208" s="79">
        <v>4</v>
      </c>
      <c r="AN208" s="87" t="s">
        <v>525</v>
      </c>
      <c r="AO208" s="79" t="s">
        <v>532</v>
      </c>
      <c r="AP208" s="79" t="b">
        <v>0</v>
      </c>
      <c r="AQ208" s="87" t="s">
        <v>508</v>
      </c>
      <c r="AR208" s="79" t="s">
        <v>176</v>
      </c>
      <c r="AS208" s="79">
        <v>0</v>
      </c>
      <c r="AT208" s="79">
        <v>0</v>
      </c>
      <c r="AU208" s="79"/>
      <c r="AV208" s="79"/>
      <c r="AW208" s="79"/>
      <c r="AX208" s="79"/>
      <c r="AY208" s="79"/>
      <c r="AZ208" s="79"/>
      <c r="BA208" s="79"/>
      <c r="BB208" s="79"/>
      <c r="BC208">
        <v>24</v>
      </c>
      <c r="BD208" s="78" t="str">
        <f>REPLACE(INDEX(GroupVertices[Group],MATCH(Edges[[#This Row],[Vertex 1]],GroupVertices[Vertex],0)),1,1,"")</f>
        <v>3</v>
      </c>
      <c r="BE208" s="78" t="str">
        <f>REPLACE(INDEX(GroupVertices[Group],MATCH(Edges[[#This Row],[Vertex 2]],GroupVertices[Vertex],0)),1,1,"")</f>
        <v>1</v>
      </c>
      <c r="BF208" s="48"/>
      <c r="BG208" s="49"/>
      <c r="BH208" s="48"/>
      <c r="BI208" s="49"/>
      <c r="BJ208" s="48"/>
      <c r="BK208" s="49"/>
      <c r="BL208" s="48"/>
      <c r="BM208" s="49"/>
      <c r="BN208" s="48"/>
    </row>
    <row r="209" spans="1:66" ht="15">
      <c r="A209" s="64" t="s">
        <v>226</v>
      </c>
      <c r="B209" s="64" t="s">
        <v>229</v>
      </c>
      <c r="C209" s="65" t="s">
        <v>1069</v>
      </c>
      <c r="D209" s="66">
        <v>10</v>
      </c>
      <c r="E209" s="67" t="s">
        <v>136</v>
      </c>
      <c r="F209" s="68">
        <v>12.782608695652176</v>
      </c>
      <c r="G209" s="65"/>
      <c r="H209" s="69"/>
      <c r="I209" s="70"/>
      <c r="J209" s="70"/>
      <c r="K209" s="34" t="s">
        <v>66</v>
      </c>
      <c r="L209" s="77">
        <v>209</v>
      </c>
      <c r="M209" s="77"/>
      <c r="N209" s="72"/>
      <c r="O209" s="79" t="s">
        <v>241</v>
      </c>
      <c r="P209" s="81">
        <v>43778.64173611111</v>
      </c>
      <c r="Q209" s="79" t="s">
        <v>254</v>
      </c>
      <c r="R209" s="82" t="s">
        <v>272</v>
      </c>
      <c r="S209" s="79" t="s">
        <v>275</v>
      </c>
      <c r="T209" s="79" t="s">
        <v>288</v>
      </c>
      <c r="U209" s="79"/>
      <c r="V209" s="82" t="s">
        <v>307</v>
      </c>
      <c r="W209" s="81">
        <v>43778.64173611111</v>
      </c>
      <c r="X209" s="85">
        <v>43778</v>
      </c>
      <c r="Y209" s="87" t="s">
        <v>368</v>
      </c>
      <c r="Z209" s="82" t="s">
        <v>435</v>
      </c>
      <c r="AA209" s="79"/>
      <c r="AB209" s="79"/>
      <c r="AC209" s="87" t="s">
        <v>508</v>
      </c>
      <c r="AD209" s="79"/>
      <c r="AE209" s="79" t="b">
        <v>0</v>
      </c>
      <c r="AF209" s="79">
        <v>7</v>
      </c>
      <c r="AG209" s="87" t="s">
        <v>525</v>
      </c>
      <c r="AH209" s="79" t="b">
        <v>0</v>
      </c>
      <c r="AI209" s="79" t="s">
        <v>527</v>
      </c>
      <c r="AJ209" s="79"/>
      <c r="AK209" s="87" t="s">
        <v>525</v>
      </c>
      <c r="AL209" s="79" t="b">
        <v>0</v>
      </c>
      <c r="AM209" s="79">
        <v>4</v>
      </c>
      <c r="AN209" s="87" t="s">
        <v>525</v>
      </c>
      <c r="AO209" s="79" t="s">
        <v>532</v>
      </c>
      <c r="AP209" s="79" t="b">
        <v>0</v>
      </c>
      <c r="AQ209" s="87" t="s">
        <v>508</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3</v>
      </c>
      <c r="BE209" s="78" t="str">
        <f>REPLACE(INDEX(GroupVertices[Group],MATCH(Edges[[#This Row],[Vertex 2]],GroupVertices[Vertex],0)),1,1,"")</f>
        <v>3</v>
      </c>
      <c r="BF209" s="48">
        <v>1</v>
      </c>
      <c r="BG209" s="49">
        <v>4.545454545454546</v>
      </c>
      <c r="BH209" s="48">
        <v>0</v>
      </c>
      <c r="BI209" s="49">
        <v>0</v>
      </c>
      <c r="BJ209" s="48">
        <v>0</v>
      </c>
      <c r="BK209" s="49">
        <v>0</v>
      </c>
      <c r="BL209" s="48">
        <v>21</v>
      </c>
      <c r="BM209" s="49">
        <v>95.45454545454545</v>
      </c>
      <c r="BN209" s="48">
        <v>22</v>
      </c>
    </row>
    <row r="210" spans="1:66" ht="15">
      <c r="A210" s="64" t="s">
        <v>226</v>
      </c>
      <c r="B210" s="64" t="s">
        <v>225</v>
      </c>
      <c r="C210" s="65" t="s">
        <v>1068</v>
      </c>
      <c r="D210" s="66">
        <v>10</v>
      </c>
      <c r="E210" s="67" t="s">
        <v>136</v>
      </c>
      <c r="F210" s="68">
        <v>6</v>
      </c>
      <c r="G210" s="65"/>
      <c r="H210" s="69"/>
      <c r="I210" s="70"/>
      <c r="J210" s="70"/>
      <c r="K210" s="34" t="s">
        <v>66</v>
      </c>
      <c r="L210" s="77">
        <v>210</v>
      </c>
      <c r="M210" s="77"/>
      <c r="N210" s="72"/>
      <c r="O210" s="79" t="s">
        <v>241</v>
      </c>
      <c r="P210" s="81">
        <v>43779.224386574075</v>
      </c>
      <c r="Q210" s="79" t="s">
        <v>265</v>
      </c>
      <c r="R210" s="82" t="s">
        <v>272</v>
      </c>
      <c r="S210" s="79" t="s">
        <v>275</v>
      </c>
      <c r="T210" s="79" t="s">
        <v>289</v>
      </c>
      <c r="U210" s="79"/>
      <c r="V210" s="82" t="s">
        <v>307</v>
      </c>
      <c r="W210" s="81">
        <v>43779.224386574075</v>
      </c>
      <c r="X210" s="85">
        <v>43779</v>
      </c>
      <c r="Y210" s="87" t="s">
        <v>364</v>
      </c>
      <c r="Z210" s="82" t="s">
        <v>436</v>
      </c>
      <c r="AA210" s="79"/>
      <c r="AB210" s="79"/>
      <c r="AC210" s="87" t="s">
        <v>509</v>
      </c>
      <c r="AD210" s="79"/>
      <c r="AE210" s="79" t="b">
        <v>0</v>
      </c>
      <c r="AF210" s="79">
        <v>5</v>
      </c>
      <c r="AG210" s="87" t="s">
        <v>525</v>
      </c>
      <c r="AH210" s="79" t="b">
        <v>0</v>
      </c>
      <c r="AI210" s="79" t="s">
        <v>527</v>
      </c>
      <c r="AJ210" s="79"/>
      <c r="AK210" s="87" t="s">
        <v>525</v>
      </c>
      <c r="AL210" s="79" t="b">
        <v>0</v>
      </c>
      <c r="AM210" s="79">
        <v>1</v>
      </c>
      <c r="AN210" s="87" t="s">
        <v>525</v>
      </c>
      <c r="AO210" s="79" t="s">
        <v>532</v>
      </c>
      <c r="AP210" s="79" t="b">
        <v>0</v>
      </c>
      <c r="AQ210" s="87" t="s">
        <v>509</v>
      </c>
      <c r="AR210" s="79" t="s">
        <v>176</v>
      </c>
      <c r="AS210" s="79">
        <v>0</v>
      </c>
      <c r="AT210" s="79">
        <v>0</v>
      </c>
      <c r="AU210" s="79"/>
      <c r="AV210" s="79"/>
      <c r="AW210" s="79"/>
      <c r="AX210" s="79"/>
      <c r="AY210" s="79"/>
      <c r="AZ210" s="79"/>
      <c r="BA210" s="79"/>
      <c r="BB210" s="79"/>
      <c r="BC210">
        <v>24</v>
      </c>
      <c r="BD210" s="78" t="str">
        <f>REPLACE(INDEX(GroupVertices[Group],MATCH(Edges[[#This Row],[Vertex 1]],GroupVertices[Vertex],0)),1,1,"")</f>
        <v>3</v>
      </c>
      <c r="BE210" s="78" t="str">
        <f>REPLACE(INDEX(GroupVertices[Group],MATCH(Edges[[#This Row],[Vertex 2]],GroupVertices[Vertex],0)),1,1,"")</f>
        <v>1</v>
      </c>
      <c r="BF210" s="48"/>
      <c r="BG210" s="49"/>
      <c r="BH210" s="48"/>
      <c r="BI210" s="49"/>
      <c r="BJ210" s="48"/>
      <c r="BK210" s="49"/>
      <c r="BL210" s="48"/>
      <c r="BM210" s="49"/>
      <c r="BN210" s="48"/>
    </row>
    <row r="211" spans="1:66" ht="15">
      <c r="A211" s="64" t="s">
        <v>226</v>
      </c>
      <c r="B211" s="64" t="s">
        <v>229</v>
      </c>
      <c r="C211" s="65" t="s">
        <v>1069</v>
      </c>
      <c r="D211" s="66">
        <v>10</v>
      </c>
      <c r="E211" s="67" t="s">
        <v>136</v>
      </c>
      <c r="F211" s="68">
        <v>12.782608695652176</v>
      </c>
      <c r="G211" s="65"/>
      <c r="H211" s="69"/>
      <c r="I211" s="70"/>
      <c r="J211" s="70"/>
      <c r="K211" s="34" t="s">
        <v>66</v>
      </c>
      <c r="L211" s="77">
        <v>211</v>
      </c>
      <c r="M211" s="77"/>
      <c r="N211" s="72"/>
      <c r="O211" s="79" t="s">
        <v>241</v>
      </c>
      <c r="P211" s="81">
        <v>43779.224386574075</v>
      </c>
      <c r="Q211" s="79" t="s">
        <v>265</v>
      </c>
      <c r="R211" s="82" t="s">
        <v>272</v>
      </c>
      <c r="S211" s="79" t="s">
        <v>275</v>
      </c>
      <c r="T211" s="79" t="s">
        <v>289</v>
      </c>
      <c r="U211" s="79"/>
      <c r="V211" s="82" t="s">
        <v>307</v>
      </c>
      <c r="W211" s="81">
        <v>43779.224386574075</v>
      </c>
      <c r="X211" s="85">
        <v>43779</v>
      </c>
      <c r="Y211" s="87" t="s">
        <v>364</v>
      </c>
      <c r="Z211" s="82" t="s">
        <v>436</v>
      </c>
      <c r="AA211" s="79"/>
      <c r="AB211" s="79"/>
      <c r="AC211" s="87" t="s">
        <v>509</v>
      </c>
      <c r="AD211" s="79"/>
      <c r="AE211" s="79" t="b">
        <v>0</v>
      </c>
      <c r="AF211" s="79">
        <v>5</v>
      </c>
      <c r="AG211" s="87" t="s">
        <v>525</v>
      </c>
      <c r="AH211" s="79" t="b">
        <v>0</v>
      </c>
      <c r="AI211" s="79" t="s">
        <v>527</v>
      </c>
      <c r="AJ211" s="79"/>
      <c r="AK211" s="87" t="s">
        <v>525</v>
      </c>
      <c r="AL211" s="79" t="b">
        <v>0</v>
      </c>
      <c r="AM211" s="79">
        <v>1</v>
      </c>
      <c r="AN211" s="87" t="s">
        <v>525</v>
      </c>
      <c r="AO211" s="79" t="s">
        <v>532</v>
      </c>
      <c r="AP211" s="79" t="b">
        <v>0</v>
      </c>
      <c r="AQ211" s="87" t="s">
        <v>509</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3</v>
      </c>
      <c r="BE211" s="78" t="str">
        <f>REPLACE(INDEX(GroupVertices[Group],MATCH(Edges[[#This Row],[Vertex 2]],GroupVertices[Vertex],0)),1,1,"")</f>
        <v>3</v>
      </c>
      <c r="BF211" s="48">
        <v>1</v>
      </c>
      <c r="BG211" s="49">
        <v>4.761904761904762</v>
      </c>
      <c r="BH211" s="48">
        <v>0</v>
      </c>
      <c r="BI211" s="49">
        <v>0</v>
      </c>
      <c r="BJ211" s="48">
        <v>0</v>
      </c>
      <c r="BK211" s="49">
        <v>0</v>
      </c>
      <c r="BL211" s="48">
        <v>20</v>
      </c>
      <c r="BM211" s="49">
        <v>95.23809523809524</v>
      </c>
      <c r="BN211" s="48">
        <v>21</v>
      </c>
    </row>
    <row r="212" spans="1:66" ht="15">
      <c r="A212" s="64" t="s">
        <v>226</v>
      </c>
      <c r="B212" s="64" t="s">
        <v>225</v>
      </c>
      <c r="C212" s="65" t="s">
        <v>1068</v>
      </c>
      <c r="D212" s="66">
        <v>10</v>
      </c>
      <c r="E212" s="67" t="s">
        <v>136</v>
      </c>
      <c r="F212" s="68">
        <v>6</v>
      </c>
      <c r="G212" s="65"/>
      <c r="H212" s="69"/>
      <c r="I212" s="70"/>
      <c r="J212" s="70"/>
      <c r="K212" s="34" t="s">
        <v>66</v>
      </c>
      <c r="L212" s="77">
        <v>212</v>
      </c>
      <c r="M212" s="77"/>
      <c r="N212" s="72"/>
      <c r="O212" s="79" t="s">
        <v>241</v>
      </c>
      <c r="P212" s="81">
        <v>43779.64173611111</v>
      </c>
      <c r="Q212" s="79" t="s">
        <v>258</v>
      </c>
      <c r="R212" s="82" t="s">
        <v>272</v>
      </c>
      <c r="S212" s="79" t="s">
        <v>275</v>
      </c>
      <c r="T212" s="79" t="s">
        <v>288</v>
      </c>
      <c r="U212" s="79"/>
      <c r="V212" s="82" t="s">
        <v>307</v>
      </c>
      <c r="W212" s="81">
        <v>43779.64173611111</v>
      </c>
      <c r="X212" s="85">
        <v>43779</v>
      </c>
      <c r="Y212" s="87" t="s">
        <v>368</v>
      </c>
      <c r="Z212" s="82" t="s">
        <v>437</v>
      </c>
      <c r="AA212" s="79"/>
      <c r="AB212" s="79"/>
      <c r="AC212" s="87" t="s">
        <v>510</v>
      </c>
      <c r="AD212" s="79"/>
      <c r="AE212" s="79" t="b">
        <v>0</v>
      </c>
      <c r="AF212" s="79">
        <v>8</v>
      </c>
      <c r="AG212" s="87" t="s">
        <v>525</v>
      </c>
      <c r="AH212" s="79" t="b">
        <v>0</v>
      </c>
      <c r="AI212" s="79" t="s">
        <v>527</v>
      </c>
      <c r="AJ212" s="79"/>
      <c r="AK212" s="87" t="s">
        <v>525</v>
      </c>
      <c r="AL212" s="79" t="b">
        <v>0</v>
      </c>
      <c r="AM212" s="79">
        <v>4</v>
      </c>
      <c r="AN212" s="87" t="s">
        <v>525</v>
      </c>
      <c r="AO212" s="79" t="s">
        <v>532</v>
      </c>
      <c r="AP212" s="79" t="b">
        <v>0</v>
      </c>
      <c r="AQ212" s="87" t="s">
        <v>510</v>
      </c>
      <c r="AR212" s="79" t="s">
        <v>176</v>
      </c>
      <c r="AS212" s="79">
        <v>0</v>
      </c>
      <c r="AT212" s="79">
        <v>0</v>
      </c>
      <c r="AU212" s="79"/>
      <c r="AV212" s="79"/>
      <c r="AW212" s="79"/>
      <c r="AX212" s="79"/>
      <c r="AY212" s="79"/>
      <c r="AZ212" s="79"/>
      <c r="BA212" s="79"/>
      <c r="BB212" s="79"/>
      <c r="BC212">
        <v>24</v>
      </c>
      <c r="BD212" s="78" t="str">
        <f>REPLACE(INDEX(GroupVertices[Group],MATCH(Edges[[#This Row],[Vertex 1]],GroupVertices[Vertex],0)),1,1,"")</f>
        <v>3</v>
      </c>
      <c r="BE212" s="78" t="str">
        <f>REPLACE(INDEX(GroupVertices[Group],MATCH(Edges[[#This Row],[Vertex 2]],GroupVertices[Vertex],0)),1,1,"")</f>
        <v>1</v>
      </c>
      <c r="BF212" s="48"/>
      <c r="BG212" s="49"/>
      <c r="BH212" s="48"/>
      <c r="BI212" s="49"/>
      <c r="BJ212" s="48"/>
      <c r="BK212" s="49"/>
      <c r="BL212" s="48"/>
      <c r="BM212" s="49"/>
      <c r="BN212" s="48"/>
    </row>
    <row r="213" spans="1:66" ht="15">
      <c r="A213" s="64" t="s">
        <v>226</v>
      </c>
      <c r="B213" s="64" t="s">
        <v>229</v>
      </c>
      <c r="C213" s="65" t="s">
        <v>1069</v>
      </c>
      <c r="D213" s="66">
        <v>10</v>
      </c>
      <c r="E213" s="67" t="s">
        <v>136</v>
      </c>
      <c r="F213" s="68">
        <v>12.782608695652176</v>
      </c>
      <c r="G213" s="65"/>
      <c r="H213" s="69"/>
      <c r="I213" s="70"/>
      <c r="J213" s="70"/>
      <c r="K213" s="34" t="s">
        <v>66</v>
      </c>
      <c r="L213" s="77">
        <v>213</v>
      </c>
      <c r="M213" s="77"/>
      <c r="N213" s="72"/>
      <c r="O213" s="79" t="s">
        <v>241</v>
      </c>
      <c r="P213" s="81">
        <v>43779.64173611111</v>
      </c>
      <c r="Q213" s="79" t="s">
        <v>258</v>
      </c>
      <c r="R213" s="82" t="s">
        <v>272</v>
      </c>
      <c r="S213" s="79" t="s">
        <v>275</v>
      </c>
      <c r="T213" s="79" t="s">
        <v>288</v>
      </c>
      <c r="U213" s="79"/>
      <c r="V213" s="82" t="s">
        <v>307</v>
      </c>
      <c r="W213" s="81">
        <v>43779.64173611111</v>
      </c>
      <c r="X213" s="85">
        <v>43779</v>
      </c>
      <c r="Y213" s="87" t="s">
        <v>368</v>
      </c>
      <c r="Z213" s="82" t="s">
        <v>437</v>
      </c>
      <c r="AA213" s="79"/>
      <c r="AB213" s="79"/>
      <c r="AC213" s="87" t="s">
        <v>510</v>
      </c>
      <c r="AD213" s="79"/>
      <c r="AE213" s="79" t="b">
        <v>0</v>
      </c>
      <c r="AF213" s="79">
        <v>8</v>
      </c>
      <c r="AG213" s="87" t="s">
        <v>525</v>
      </c>
      <c r="AH213" s="79" t="b">
        <v>0</v>
      </c>
      <c r="AI213" s="79" t="s">
        <v>527</v>
      </c>
      <c r="AJ213" s="79"/>
      <c r="AK213" s="87" t="s">
        <v>525</v>
      </c>
      <c r="AL213" s="79" t="b">
        <v>0</v>
      </c>
      <c r="AM213" s="79">
        <v>4</v>
      </c>
      <c r="AN213" s="87" t="s">
        <v>525</v>
      </c>
      <c r="AO213" s="79" t="s">
        <v>532</v>
      </c>
      <c r="AP213" s="79" t="b">
        <v>0</v>
      </c>
      <c r="AQ213" s="87" t="s">
        <v>510</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3</v>
      </c>
      <c r="BE213" s="78" t="str">
        <f>REPLACE(INDEX(GroupVertices[Group],MATCH(Edges[[#This Row],[Vertex 2]],GroupVertices[Vertex],0)),1,1,"")</f>
        <v>3</v>
      </c>
      <c r="BF213" s="48">
        <v>1</v>
      </c>
      <c r="BG213" s="49">
        <v>4.545454545454546</v>
      </c>
      <c r="BH213" s="48">
        <v>0</v>
      </c>
      <c r="BI213" s="49">
        <v>0</v>
      </c>
      <c r="BJ213" s="48">
        <v>0</v>
      </c>
      <c r="BK213" s="49">
        <v>0</v>
      </c>
      <c r="BL213" s="48">
        <v>21</v>
      </c>
      <c r="BM213" s="49">
        <v>95.45454545454545</v>
      </c>
      <c r="BN213" s="48">
        <v>22</v>
      </c>
    </row>
    <row r="214" spans="1:66" ht="15">
      <c r="A214" s="64" t="s">
        <v>226</v>
      </c>
      <c r="B214" s="64" t="s">
        <v>225</v>
      </c>
      <c r="C214" s="65" t="s">
        <v>1068</v>
      </c>
      <c r="D214" s="66">
        <v>10</v>
      </c>
      <c r="E214" s="67" t="s">
        <v>136</v>
      </c>
      <c r="F214" s="68">
        <v>6</v>
      </c>
      <c r="G214" s="65"/>
      <c r="H214" s="69"/>
      <c r="I214" s="70"/>
      <c r="J214" s="70"/>
      <c r="K214" s="34" t="s">
        <v>66</v>
      </c>
      <c r="L214" s="77">
        <v>214</v>
      </c>
      <c r="M214" s="77"/>
      <c r="N214" s="72"/>
      <c r="O214" s="79" t="s">
        <v>241</v>
      </c>
      <c r="P214" s="81">
        <v>43780.224375</v>
      </c>
      <c r="Q214" s="79" t="s">
        <v>249</v>
      </c>
      <c r="R214" s="82" t="s">
        <v>272</v>
      </c>
      <c r="S214" s="79" t="s">
        <v>275</v>
      </c>
      <c r="T214" s="79" t="s">
        <v>289</v>
      </c>
      <c r="U214" s="79"/>
      <c r="V214" s="82" t="s">
        <v>307</v>
      </c>
      <c r="W214" s="81">
        <v>43780.224375</v>
      </c>
      <c r="X214" s="85">
        <v>43780</v>
      </c>
      <c r="Y214" s="87" t="s">
        <v>369</v>
      </c>
      <c r="Z214" s="82" t="s">
        <v>438</v>
      </c>
      <c r="AA214" s="79"/>
      <c r="AB214" s="79"/>
      <c r="AC214" s="87" t="s">
        <v>511</v>
      </c>
      <c r="AD214" s="79"/>
      <c r="AE214" s="79" t="b">
        <v>0</v>
      </c>
      <c r="AF214" s="79">
        <v>5</v>
      </c>
      <c r="AG214" s="87" t="s">
        <v>525</v>
      </c>
      <c r="AH214" s="79" t="b">
        <v>0</v>
      </c>
      <c r="AI214" s="79" t="s">
        <v>527</v>
      </c>
      <c r="AJ214" s="79"/>
      <c r="AK214" s="87" t="s">
        <v>525</v>
      </c>
      <c r="AL214" s="79" t="b">
        <v>0</v>
      </c>
      <c r="AM214" s="79">
        <v>5</v>
      </c>
      <c r="AN214" s="87" t="s">
        <v>525</v>
      </c>
      <c r="AO214" s="79" t="s">
        <v>532</v>
      </c>
      <c r="AP214" s="79" t="b">
        <v>0</v>
      </c>
      <c r="AQ214" s="87" t="s">
        <v>511</v>
      </c>
      <c r="AR214" s="79" t="s">
        <v>176</v>
      </c>
      <c r="AS214" s="79">
        <v>0</v>
      </c>
      <c r="AT214" s="79">
        <v>0</v>
      </c>
      <c r="AU214" s="79"/>
      <c r="AV214" s="79"/>
      <c r="AW214" s="79"/>
      <c r="AX214" s="79"/>
      <c r="AY214" s="79"/>
      <c r="AZ214" s="79"/>
      <c r="BA214" s="79"/>
      <c r="BB214" s="79"/>
      <c r="BC214">
        <v>24</v>
      </c>
      <c r="BD214" s="78" t="str">
        <f>REPLACE(INDEX(GroupVertices[Group],MATCH(Edges[[#This Row],[Vertex 1]],GroupVertices[Vertex],0)),1,1,"")</f>
        <v>3</v>
      </c>
      <c r="BE214" s="78" t="str">
        <f>REPLACE(INDEX(GroupVertices[Group],MATCH(Edges[[#This Row],[Vertex 2]],GroupVertices[Vertex],0)),1,1,"")</f>
        <v>1</v>
      </c>
      <c r="BF214" s="48"/>
      <c r="BG214" s="49"/>
      <c r="BH214" s="48"/>
      <c r="BI214" s="49"/>
      <c r="BJ214" s="48"/>
      <c r="BK214" s="49"/>
      <c r="BL214" s="48"/>
      <c r="BM214" s="49"/>
      <c r="BN214" s="48"/>
    </row>
    <row r="215" spans="1:66" ht="15">
      <c r="A215" s="64" t="s">
        <v>226</v>
      </c>
      <c r="B215" s="64" t="s">
        <v>229</v>
      </c>
      <c r="C215" s="65" t="s">
        <v>1069</v>
      </c>
      <c r="D215" s="66">
        <v>10</v>
      </c>
      <c r="E215" s="67" t="s">
        <v>136</v>
      </c>
      <c r="F215" s="68">
        <v>12.782608695652176</v>
      </c>
      <c r="G215" s="65"/>
      <c r="H215" s="69"/>
      <c r="I215" s="70"/>
      <c r="J215" s="70"/>
      <c r="K215" s="34" t="s">
        <v>66</v>
      </c>
      <c r="L215" s="77">
        <v>215</v>
      </c>
      <c r="M215" s="77"/>
      <c r="N215" s="72"/>
      <c r="O215" s="79" t="s">
        <v>241</v>
      </c>
      <c r="P215" s="81">
        <v>43780.224375</v>
      </c>
      <c r="Q215" s="79" t="s">
        <v>249</v>
      </c>
      <c r="R215" s="82" t="s">
        <v>272</v>
      </c>
      <c r="S215" s="79" t="s">
        <v>275</v>
      </c>
      <c r="T215" s="79" t="s">
        <v>289</v>
      </c>
      <c r="U215" s="79"/>
      <c r="V215" s="82" t="s">
        <v>307</v>
      </c>
      <c r="W215" s="81">
        <v>43780.224375</v>
      </c>
      <c r="X215" s="85">
        <v>43780</v>
      </c>
      <c r="Y215" s="87" t="s">
        <v>369</v>
      </c>
      <c r="Z215" s="82" t="s">
        <v>438</v>
      </c>
      <c r="AA215" s="79"/>
      <c r="AB215" s="79"/>
      <c r="AC215" s="87" t="s">
        <v>511</v>
      </c>
      <c r="AD215" s="79"/>
      <c r="AE215" s="79" t="b">
        <v>0</v>
      </c>
      <c r="AF215" s="79">
        <v>5</v>
      </c>
      <c r="AG215" s="87" t="s">
        <v>525</v>
      </c>
      <c r="AH215" s="79" t="b">
        <v>0</v>
      </c>
      <c r="AI215" s="79" t="s">
        <v>527</v>
      </c>
      <c r="AJ215" s="79"/>
      <c r="AK215" s="87" t="s">
        <v>525</v>
      </c>
      <c r="AL215" s="79" t="b">
        <v>0</v>
      </c>
      <c r="AM215" s="79">
        <v>5</v>
      </c>
      <c r="AN215" s="87" t="s">
        <v>525</v>
      </c>
      <c r="AO215" s="79" t="s">
        <v>532</v>
      </c>
      <c r="AP215" s="79" t="b">
        <v>0</v>
      </c>
      <c r="AQ215" s="87" t="s">
        <v>511</v>
      </c>
      <c r="AR215" s="79" t="s">
        <v>176</v>
      </c>
      <c r="AS215" s="79">
        <v>0</v>
      </c>
      <c r="AT215" s="79">
        <v>0</v>
      </c>
      <c r="AU215" s="79"/>
      <c r="AV215" s="79"/>
      <c r="AW215" s="79"/>
      <c r="AX215" s="79"/>
      <c r="AY215" s="79"/>
      <c r="AZ215" s="79"/>
      <c r="BA215" s="79"/>
      <c r="BB215" s="79"/>
      <c r="BC215">
        <v>18</v>
      </c>
      <c r="BD215" s="78" t="str">
        <f>REPLACE(INDEX(GroupVertices[Group],MATCH(Edges[[#This Row],[Vertex 1]],GroupVertices[Vertex],0)),1,1,"")</f>
        <v>3</v>
      </c>
      <c r="BE215" s="78" t="str">
        <f>REPLACE(INDEX(GroupVertices[Group],MATCH(Edges[[#This Row],[Vertex 2]],GroupVertices[Vertex],0)),1,1,"")</f>
        <v>3</v>
      </c>
      <c r="BF215" s="48">
        <v>1</v>
      </c>
      <c r="BG215" s="49">
        <v>4.761904761904762</v>
      </c>
      <c r="BH215" s="48">
        <v>0</v>
      </c>
      <c r="BI215" s="49">
        <v>0</v>
      </c>
      <c r="BJ215" s="48">
        <v>0</v>
      </c>
      <c r="BK215" s="49">
        <v>0</v>
      </c>
      <c r="BL215" s="48">
        <v>20</v>
      </c>
      <c r="BM215" s="49">
        <v>95.23809523809524</v>
      </c>
      <c r="BN215" s="48">
        <v>21</v>
      </c>
    </row>
    <row r="216" spans="1:66" ht="15">
      <c r="A216" s="64" t="s">
        <v>226</v>
      </c>
      <c r="B216" s="64" t="s">
        <v>225</v>
      </c>
      <c r="C216" s="65" t="s">
        <v>1068</v>
      </c>
      <c r="D216" s="66">
        <v>10</v>
      </c>
      <c r="E216" s="67" t="s">
        <v>136</v>
      </c>
      <c r="F216" s="68">
        <v>6</v>
      </c>
      <c r="G216" s="65"/>
      <c r="H216" s="69"/>
      <c r="I216" s="70"/>
      <c r="J216" s="70"/>
      <c r="K216" s="34" t="s">
        <v>66</v>
      </c>
      <c r="L216" s="77">
        <v>216</v>
      </c>
      <c r="M216" s="77"/>
      <c r="N216" s="72"/>
      <c r="O216" s="79" t="s">
        <v>241</v>
      </c>
      <c r="P216" s="81">
        <v>43780.3490625</v>
      </c>
      <c r="Q216" s="79" t="s">
        <v>247</v>
      </c>
      <c r="R216" s="82" t="s">
        <v>268</v>
      </c>
      <c r="S216" s="79" t="s">
        <v>274</v>
      </c>
      <c r="T216" s="79" t="s">
        <v>285</v>
      </c>
      <c r="U216" s="79"/>
      <c r="V216" s="82" t="s">
        <v>307</v>
      </c>
      <c r="W216" s="81">
        <v>43780.3490625</v>
      </c>
      <c r="X216" s="85">
        <v>43780</v>
      </c>
      <c r="Y216" s="87" t="s">
        <v>334</v>
      </c>
      <c r="Z216" s="82" t="s">
        <v>400</v>
      </c>
      <c r="AA216" s="79"/>
      <c r="AB216" s="79"/>
      <c r="AC216" s="87" t="s">
        <v>473</v>
      </c>
      <c r="AD216" s="79"/>
      <c r="AE216" s="79" t="b">
        <v>0</v>
      </c>
      <c r="AF216" s="79">
        <v>12</v>
      </c>
      <c r="AG216" s="87" t="s">
        <v>525</v>
      </c>
      <c r="AH216" s="79" t="b">
        <v>0</v>
      </c>
      <c r="AI216" s="79" t="s">
        <v>526</v>
      </c>
      <c r="AJ216" s="79"/>
      <c r="AK216" s="87" t="s">
        <v>525</v>
      </c>
      <c r="AL216" s="79" t="b">
        <v>0</v>
      </c>
      <c r="AM216" s="79">
        <v>7</v>
      </c>
      <c r="AN216" s="87" t="s">
        <v>525</v>
      </c>
      <c r="AO216" s="79" t="s">
        <v>530</v>
      </c>
      <c r="AP216" s="79" t="b">
        <v>0</v>
      </c>
      <c r="AQ216" s="87" t="s">
        <v>473</v>
      </c>
      <c r="AR216" s="79" t="s">
        <v>176</v>
      </c>
      <c r="AS216" s="79">
        <v>0</v>
      </c>
      <c r="AT216" s="79">
        <v>0</v>
      </c>
      <c r="AU216" s="79"/>
      <c r="AV216" s="79"/>
      <c r="AW216" s="79"/>
      <c r="AX216" s="79"/>
      <c r="AY216" s="79"/>
      <c r="AZ216" s="79"/>
      <c r="BA216" s="79"/>
      <c r="BB216" s="79"/>
      <c r="BC216">
        <v>24</v>
      </c>
      <c r="BD216" s="78" t="str">
        <f>REPLACE(INDEX(GroupVertices[Group],MATCH(Edges[[#This Row],[Vertex 1]],GroupVertices[Vertex],0)),1,1,"")</f>
        <v>3</v>
      </c>
      <c r="BE216" s="78" t="str">
        <f>REPLACE(INDEX(GroupVertices[Group],MATCH(Edges[[#This Row],[Vertex 2]],GroupVertices[Vertex],0)),1,1,"")</f>
        <v>1</v>
      </c>
      <c r="BF216" s="48"/>
      <c r="BG216" s="49"/>
      <c r="BH216" s="48"/>
      <c r="BI216" s="49"/>
      <c r="BJ216" s="48"/>
      <c r="BK216" s="49"/>
      <c r="BL216" s="48"/>
      <c r="BM216" s="49"/>
      <c r="BN216" s="48"/>
    </row>
    <row r="217" spans="1:66" ht="15">
      <c r="A217" s="64" t="s">
        <v>226</v>
      </c>
      <c r="B217" s="64" t="s">
        <v>225</v>
      </c>
      <c r="C217" s="65" t="s">
        <v>1068</v>
      </c>
      <c r="D217" s="66">
        <v>10</v>
      </c>
      <c r="E217" s="67" t="s">
        <v>136</v>
      </c>
      <c r="F217" s="68">
        <v>6</v>
      </c>
      <c r="G217" s="65"/>
      <c r="H217" s="69"/>
      <c r="I217" s="70"/>
      <c r="J217" s="70"/>
      <c r="K217" s="34" t="s">
        <v>66</v>
      </c>
      <c r="L217" s="77">
        <v>217</v>
      </c>
      <c r="M217" s="77"/>
      <c r="N217" s="72"/>
      <c r="O217" s="79" t="s">
        <v>241</v>
      </c>
      <c r="P217" s="81">
        <v>43780.64175925926</v>
      </c>
      <c r="Q217" s="79" t="s">
        <v>248</v>
      </c>
      <c r="R217" s="82" t="s">
        <v>272</v>
      </c>
      <c r="S217" s="79" t="s">
        <v>275</v>
      </c>
      <c r="T217" s="79" t="s">
        <v>288</v>
      </c>
      <c r="U217" s="79"/>
      <c r="V217" s="82" t="s">
        <v>307</v>
      </c>
      <c r="W217" s="81">
        <v>43780.64175925926</v>
      </c>
      <c r="X217" s="85">
        <v>43780</v>
      </c>
      <c r="Y217" s="87" t="s">
        <v>361</v>
      </c>
      <c r="Z217" s="82" t="s">
        <v>439</v>
      </c>
      <c r="AA217" s="79"/>
      <c r="AB217" s="79"/>
      <c r="AC217" s="87" t="s">
        <v>512</v>
      </c>
      <c r="AD217" s="79"/>
      <c r="AE217" s="79" t="b">
        <v>0</v>
      </c>
      <c r="AF217" s="79">
        <v>6</v>
      </c>
      <c r="AG217" s="87" t="s">
        <v>525</v>
      </c>
      <c r="AH217" s="79" t="b">
        <v>0</v>
      </c>
      <c r="AI217" s="79" t="s">
        <v>527</v>
      </c>
      <c r="AJ217" s="79"/>
      <c r="AK217" s="87" t="s">
        <v>525</v>
      </c>
      <c r="AL217" s="79" t="b">
        <v>0</v>
      </c>
      <c r="AM217" s="79">
        <v>1</v>
      </c>
      <c r="AN217" s="87" t="s">
        <v>525</v>
      </c>
      <c r="AO217" s="79" t="s">
        <v>532</v>
      </c>
      <c r="AP217" s="79" t="b">
        <v>0</v>
      </c>
      <c r="AQ217" s="87" t="s">
        <v>512</v>
      </c>
      <c r="AR217" s="79" t="s">
        <v>176</v>
      </c>
      <c r="AS217" s="79">
        <v>0</v>
      </c>
      <c r="AT217" s="79">
        <v>0</v>
      </c>
      <c r="AU217" s="79"/>
      <c r="AV217" s="79"/>
      <c r="AW217" s="79"/>
      <c r="AX217" s="79"/>
      <c r="AY217" s="79"/>
      <c r="AZ217" s="79"/>
      <c r="BA217" s="79"/>
      <c r="BB217" s="79"/>
      <c r="BC217">
        <v>24</v>
      </c>
      <c r="BD217" s="78" t="str">
        <f>REPLACE(INDEX(GroupVertices[Group],MATCH(Edges[[#This Row],[Vertex 1]],GroupVertices[Vertex],0)),1,1,"")</f>
        <v>3</v>
      </c>
      <c r="BE217" s="78" t="str">
        <f>REPLACE(INDEX(GroupVertices[Group],MATCH(Edges[[#This Row],[Vertex 2]],GroupVertices[Vertex],0)),1,1,"")</f>
        <v>1</v>
      </c>
      <c r="BF217" s="48"/>
      <c r="BG217" s="49"/>
      <c r="BH217" s="48"/>
      <c r="BI217" s="49"/>
      <c r="BJ217" s="48"/>
      <c r="BK217" s="49"/>
      <c r="BL217" s="48"/>
      <c r="BM217" s="49"/>
      <c r="BN217" s="48"/>
    </row>
    <row r="218" spans="1:66" ht="15">
      <c r="A218" s="64" t="s">
        <v>226</v>
      </c>
      <c r="B218" s="64" t="s">
        <v>229</v>
      </c>
      <c r="C218" s="65" t="s">
        <v>1069</v>
      </c>
      <c r="D218" s="66">
        <v>10</v>
      </c>
      <c r="E218" s="67" t="s">
        <v>136</v>
      </c>
      <c r="F218" s="68">
        <v>12.782608695652176</v>
      </c>
      <c r="G218" s="65"/>
      <c r="H218" s="69"/>
      <c r="I218" s="70"/>
      <c r="J218" s="70"/>
      <c r="K218" s="34" t="s">
        <v>66</v>
      </c>
      <c r="L218" s="77">
        <v>218</v>
      </c>
      <c r="M218" s="77"/>
      <c r="N218" s="72"/>
      <c r="O218" s="79" t="s">
        <v>241</v>
      </c>
      <c r="P218" s="81">
        <v>43780.64175925926</v>
      </c>
      <c r="Q218" s="79" t="s">
        <v>248</v>
      </c>
      <c r="R218" s="82" t="s">
        <v>272</v>
      </c>
      <c r="S218" s="79" t="s">
        <v>275</v>
      </c>
      <c r="T218" s="79" t="s">
        <v>288</v>
      </c>
      <c r="U218" s="79"/>
      <c r="V218" s="82" t="s">
        <v>307</v>
      </c>
      <c r="W218" s="81">
        <v>43780.64175925926</v>
      </c>
      <c r="X218" s="85">
        <v>43780</v>
      </c>
      <c r="Y218" s="87" t="s">
        <v>361</v>
      </c>
      <c r="Z218" s="82" t="s">
        <v>439</v>
      </c>
      <c r="AA218" s="79"/>
      <c r="AB218" s="79"/>
      <c r="AC218" s="87" t="s">
        <v>512</v>
      </c>
      <c r="AD218" s="79"/>
      <c r="AE218" s="79" t="b">
        <v>0</v>
      </c>
      <c r="AF218" s="79">
        <v>6</v>
      </c>
      <c r="AG218" s="87" t="s">
        <v>525</v>
      </c>
      <c r="AH218" s="79" t="b">
        <v>0</v>
      </c>
      <c r="AI218" s="79" t="s">
        <v>527</v>
      </c>
      <c r="AJ218" s="79"/>
      <c r="AK218" s="87" t="s">
        <v>525</v>
      </c>
      <c r="AL218" s="79" t="b">
        <v>0</v>
      </c>
      <c r="AM218" s="79">
        <v>1</v>
      </c>
      <c r="AN218" s="87" t="s">
        <v>525</v>
      </c>
      <c r="AO218" s="79" t="s">
        <v>532</v>
      </c>
      <c r="AP218" s="79" t="b">
        <v>0</v>
      </c>
      <c r="AQ218" s="87" t="s">
        <v>512</v>
      </c>
      <c r="AR218" s="79" t="s">
        <v>176</v>
      </c>
      <c r="AS218" s="79">
        <v>0</v>
      </c>
      <c r="AT218" s="79">
        <v>0</v>
      </c>
      <c r="AU218" s="79"/>
      <c r="AV218" s="79"/>
      <c r="AW218" s="79"/>
      <c r="AX218" s="79"/>
      <c r="AY218" s="79"/>
      <c r="AZ218" s="79"/>
      <c r="BA218" s="79"/>
      <c r="BB218" s="79"/>
      <c r="BC218">
        <v>18</v>
      </c>
      <c r="BD218" s="78" t="str">
        <f>REPLACE(INDEX(GroupVertices[Group],MATCH(Edges[[#This Row],[Vertex 1]],GroupVertices[Vertex],0)),1,1,"")</f>
        <v>3</v>
      </c>
      <c r="BE218" s="78" t="str">
        <f>REPLACE(INDEX(GroupVertices[Group],MATCH(Edges[[#This Row],[Vertex 2]],GroupVertices[Vertex],0)),1,1,"")</f>
        <v>3</v>
      </c>
      <c r="BF218" s="48">
        <v>1</v>
      </c>
      <c r="BG218" s="49">
        <v>4.545454545454546</v>
      </c>
      <c r="BH218" s="48">
        <v>0</v>
      </c>
      <c r="BI218" s="49">
        <v>0</v>
      </c>
      <c r="BJ218" s="48">
        <v>0</v>
      </c>
      <c r="BK218" s="49">
        <v>0</v>
      </c>
      <c r="BL218" s="48">
        <v>21</v>
      </c>
      <c r="BM218" s="49">
        <v>95.45454545454545</v>
      </c>
      <c r="BN218" s="48">
        <v>22</v>
      </c>
    </row>
    <row r="219" spans="1:66" ht="15">
      <c r="A219" s="64" t="s">
        <v>226</v>
      </c>
      <c r="B219" s="64" t="s">
        <v>225</v>
      </c>
      <c r="C219" s="65" t="s">
        <v>1068</v>
      </c>
      <c r="D219" s="66">
        <v>10</v>
      </c>
      <c r="E219" s="67" t="s">
        <v>136</v>
      </c>
      <c r="F219" s="68">
        <v>6</v>
      </c>
      <c r="G219" s="65"/>
      <c r="H219" s="69"/>
      <c r="I219" s="70"/>
      <c r="J219" s="70"/>
      <c r="K219" s="34" t="s">
        <v>66</v>
      </c>
      <c r="L219" s="77">
        <v>219</v>
      </c>
      <c r="M219" s="77"/>
      <c r="N219" s="72"/>
      <c r="O219" s="79" t="s">
        <v>241</v>
      </c>
      <c r="P219" s="81">
        <v>43781.22439814815</v>
      </c>
      <c r="Q219" s="79" t="s">
        <v>256</v>
      </c>
      <c r="R219" s="82" t="s">
        <v>272</v>
      </c>
      <c r="S219" s="79" t="s">
        <v>275</v>
      </c>
      <c r="T219" s="79" t="s">
        <v>289</v>
      </c>
      <c r="U219" s="79"/>
      <c r="V219" s="82" t="s">
        <v>307</v>
      </c>
      <c r="W219" s="81">
        <v>43781.22439814815</v>
      </c>
      <c r="X219" s="85">
        <v>43781</v>
      </c>
      <c r="Y219" s="87" t="s">
        <v>367</v>
      </c>
      <c r="Z219" s="82" t="s">
        <v>440</v>
      </c>
      <c r="AA219" s="79"/>
      <c r="AB219" s="79"/>
      <c r="AC219" s="87" t="s">
        <v>513</v>
      </c>
      <c r="AD219" s="79"/>
      <c r="AE219" s="79" t="b">
        <v>0</v>
      </c>
      <c r="AF219" s="79">
        <v>5</v>
      </c>
      <c r="AG219" s="87" t="s">
        <v>525</v>
      </c>
      <c r="AH219" s="79" t="b">
        <v>0</v>
      </c>
      <c r="AI219" s="79" t="s">
        <v>527</v>
      </c>
      <c r="AJ219" s="79"/>
      <c r="AK219" s="87" t="s">
        <v>525</v>
      </c>
      <c r="AL219" s="79" t="b">
        <v>0</v>
      </c>
      <c r="AM219" s="79">
        <v>1</v>
      </c>
      <c r="AN219" s="87" t="s">
        <v>525</v>
      </c>
      <c r="AO219" s="79" t="s">
        <v>532</v>
      </c>
      <c r="AP219" s="79" t="b">
        <v>0</v>
      </c>
      <c r="AQ219" s="87" t="s">
        <v>513</v>
      </c>
      <c r="AR219" s="79" t="s">
        <v>176</v>
      </c>
      <c r="AS219" s="79">
        <v>0</v>
      </c>
      <c r="AT219" s="79">
        <v>0</v>
      </c>
      <c r="AU219" s="79"/>
      <c r="AV219" s="79"/>
      <c r="AW219" s="79"/>
      <c r="AX219" s="79"/>
      <c r="AY219" s="79"/>
      <c r="AZ219" s="79"/>
      <c r="BA219" s="79"/>
      <c r="BB219" s="79"/>
      <c r="BC219">
        <v>24</v>
      </c>
      <c r="BD219" s="78" t="str">
        <f>REPLACE(INDEX(GroupVertices[Group],MATCH(Edges[[#This Row],[Vertex 1]],GroupVertices[Vertex],0)),1,1,"")</f>
        <v>3</v>
      </c>
      <c r="BE219" s="78" t="str">
        <f>REPLACE(INDEX(GroupVertices[Group],MATCH(Edges[[#This Row],[Vertex 2]],GroupVertices[Vertex],0)),1,1,"")</f>
        <v>1</v>
      </c>
      <c r="BF219" s="48"/>
      <c r="BG219" s="49"/>
      <c r="BH219" s="48"/>
      <c r="BI219" s="49"/>
      <c r="BJ219" s="48"/>
      <c r="BK219" s="49"/>
      <c r="BL219" s="48"/>
      <c r="BM219" s="49"/>
      <c r="BN219" s="48"/>
    </row>
    <row r="220" spans="1:66" ht="15">
      <c r="A220" s="64" t="s">
        <v>226</v>
      </c>
      <c r="B220" s="64" t="s">
        <v>229</v>
      </c>
      <c r="C220" s="65" t="s">
        <v>1069</v>
      </c>
      <c r="D220" s="66">
        <v>10</v>
      </c>
      <c r="E220" s="67" t="s">
        <v>136</v>
      </c>
      <c r="F220" s="68">
        <v>12.782608695652176</v>
      </c>
      <c r="G220" s="65"/>
      <c r="H220" s="69"/>
      <c r="I220" s="70"/>
      <c r="J220" s="70"/>
      <c r="K220" s="34" t="s">
        <v>66</v>
      </c>
      <c r="L220" s="77">
        <v>220</v>
      </c>
      <c r="M220" s="77"/>
      <c r="N220" s="72"/>
      <c r="O220" s="79" t="s">
        <v>241</v>
      </c>
      <c r="P220" s="81">
        <v>43781.22439814815</v>
      </c>
      <c r="Q220" s="79" t="s">
        <v>256</v>
      </c>
      <c r="R220" s="82" t="s">
        <v>272</v>
      </c>
      <c r="S220" s="79" t="s">
        <v>275</v>
      </c>
      <c r="T220" s="79" t="s">
        <v>289</v>
      </c>
      <c r="U220" s="79"/>
      <c r="V220" s="82" t="s">
        <v>307</v>
      </c>
      <c r="W220" s="81">
        <v>43781.22439814815</v>
      </c>
      <c r="X220" s="85">
        <v>43781</v>
      </c>
      <c r="Y220" s="87" t="s">
        <v>367</v>
      </c>
      <c r="Z220" s="82" t="s">
        <v>440</v>
      </c>
      <c r="AA220" s="79"/>
      <c r="AB220" s="79"/>
      <c r="AC220" s="87" t="s">
        <v>513</v>
      </c>
      <c r="AD220" s="79"/>
      <c r="AE220" s="79" t="b">
        <v>0</v>
      </c>
      <c r="AF220" s="79">
        <v>5</v>
      </c>
      <c r="AG220" s="87" t="s">
        <v>525</v>
      </c>
      <c r="AH220" s="79" t="b">
        <v>0</v>
      </c>
      <c r="AI220" s="79" t="s">
        <v>527</v>
      </c>
      <c r="AJ220" s="79"/>
      <c r="AK220" s="87" t="s">
        <v>525</v>
      </c>
      <c r="AL220" s="79" t="b">
        <v>0</v>
      </c>
      <c r="AM220" s="79">
        <v>1</v>
      </c>
      <c r="AN220" s="87" t="s">
        <v>525</v>
      </c>
      <c r="AO220" s="79" t="s">
        <v>532</v>
      </c>
      <c r="AP220" s="79" t="b">
        <v>0</v>
      </c>
      <c r="AQ220" s="87" t="s">
        <v>513</v>
      </c>
      <c r="AR220" s="79" t="s">
        <v>176</v>
      </c>
      <c r="AS220" s="79">
        <v>0</v>
      </c>
      <c r="AT220" s="79">
        <v>0</v>
      </c>
      <c r="AU220" s="79"/>
      <c r="AV220" s="79"/>
      <c r="AW220" s="79"/>
      <c r="AX220" s="79"/>
      <c r="AY220" s="79"/>
      <c r="AZ220" s="79"/>
      <c r="BA220" s="79"/>
      <c r="BB220" s="79"/>
      <c r="BC220">
        <v>18</v>
      </c>
      <c r="BD220" s="78" t="str">
        <f>REPLACE(INDEX(GroupVertices[Group],MATCH(Edges[[#This Row],[Vertex 1]],GroupVertices[Vertex],0)),1,1,"")</f>
        <v>3</v>
      </c>
      <c r="BE220" s="78" t="str">
        <f>REPLACE(INDEX(GroupVertices[Group],MATCH(Edges[[#This Row],[Vertex 2]],GroupVertices[Vertex],0)),1,1,"")</f>
        <v>3</v>
      </c>
      <c r="BF220" s="48">
        <v>1</v>
      </c>
      <c r="BG220" s="49">
        <v>4.761904761904762</v>
      </c>
      <c r="BH220" s="48">
        <v>0</v>
      </c>
      <c r="BI220" s="49">
        <v>0</v>
      </c>
      <c r="BJ220" s="48">
        <v>0</v>
      </c>
      <c r="BK220" s="49">
        <v>0</v>
      </c>
      <c r="BL220" s="48">
        <v>20</v>
      </c>
      <c r="BM220" s="49">
        <v>95.23809523809524</v>
      </c>
      <c r="BN220" s="48">
        <v>21</v>
      </c>
    </row>
    <row r="221" spans="1:66" ht="15">
      <c r="A221" s="64" t="s">
        <v>226</v>
      </c>
      <c r="B221" s="64" t="s">
        <v>226</v>
      </c>
      <c r="C221" s="65" t="s">
        <v>1061</v>
      </c>
      <c r="D221" s="66">
        <v>3</v>
      </c>
      <c r="E221" s="67" t="s">
        <v>132</v>
      </c>
      <c r="F221" s="68">
        <v>32</v>
      </c>
      <c r="G221" s="65"/>
      <c r="H221" s="69"/>
      <c r="I221" s="70"/>
      <c r="J221" s="70"/>
      <c r="K221" s="34" t="s">
        <v>65</v>
      </c>
      <c r="L221" s="77">
        <v>221</v>
      </c>
      <c r="M221" s="77"/>
      <c r="N221" s="72"/>
      <c r="O221" s="79" t="s">
        <v>240</v>
      </c>
      <c r="P221" s="81">
        <v>43781.58321759259</v>
      </c>
      <c r="Q221" s="79" t="s">
        <v>258</v>
      </c>
      <c r="R221" s="79"/>
      <c r="S221" s="79"/>
      <c r="T221" s="79" t="s">
        <v>278</v>
      </c>
      <c r="U221" s="79"/>
      <c r="V221" s="82" t="s">
        <v>307</v>
      </c>
      <c r="W221" s="81">
        <v>43781.58321759259</v>
      </c>
      <c r="X221" s="85">
        <v>43781</v>
      </c>
      <c r="Y221" s="87" t="s">
        <v>370</v>
      </c>
      <c r="Z221" s="82" t="s">
        <v>441</v>
      </c>
      <c r="AA221" s="79"/>
      <c r="AB221" s="79"/>
      <c r="AC221" s="87" t="s">
        <v>514</v>
      </c>
      <c r="AD221" s="79"/>
      <c r="AE221" s="79" t="b">
        <v>0</v>
      </c>
      <c r="AF221" s="79">
        <v>0</v>
      </c>
      <c r="AG221" s="87" t="s">
        <v>525</v>
      </c>
      <c r="AH221" s="79" t="b">
        <v>0</v>
      </c>
      <c r="AI221" s="79" t="s">
        <v>527</v>
      </c>
      <c r="AJ221" s="79"/>
      <c r="AK221" s="87" t="s">
        <v>525</v>
      </c>
      <c r="AL221" s="79" t="b">
        <v>0</v>
      </c>
      <c r="AM221" s="79">
        <v>4</v>
      </c>
      <c r="AN221" s="87" t="s">
        <v>510</v>
      </c>
      <c r="AO221" s="79" t="s">
        <v>530</v>
      </c>
      <c r="AP221" s="79" t="b">
        <v>0</v>
      </c>
      <c r="AQ221" s="87" t="s">
        <v>510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226</v>
      </c>
      <c r="B222" s="64" t="s">
        <v>225</v>
      </c>
      <c r="C222" s="65" t="s">
        <v>1068</v>
      </c>
      <c r="D222" s="66">
        <v>10</v>
      </c>
      <c r="E222" s="67" t="s">
        <v>136</v>
      </c>
      <c r="F222" s="68">
        <v>6</v>
      </c>
      <c r="G222" s="65"/>
      <c r="H222" s="69"/>
      <c r="I222" s="70"/>
      <c r="J222" s="70"/>
      <c r="K222" s="34" t="s">
        <v>66</v>
      </c>
      <c r="L222" s="77">
        <v>222</v>
      </c>
      <c r="M222" s="77"/>
      <c r="N222" s="72"/>
      <c r="O222" s="79" t="s">
        <v>241</v>
      </c>
      <c r="P222" s="81">
        <v>43781.58321759259</v>
      </c>
      <c r="Q222" s="79" t="s">
        <v>258</v>
      </c>
      <c r="R222" s="79"/>
      <c r="S222" s="79"/>
      <c r="T222" s="79" t="s">
        <v>278</v>
      </c>
      <c r="U222" s="79"/>
      <c r="V222" s="82" t="s">
        <v>307</v>
      </c>
      <c r="W222" s="81">
        <v>43781.58321759259</v>
      </c>
      <c r="X222" s="85">
        <v>43781</v>
      </c>
      <c r="Y222" s="87" t="s">
        <v>370</v>
      </c>
      <c r="Z222" s="82" t="s">
        <v>441</v>
      </c>
      <c r="AA222" s="79"/>
      <c r="AB222" s="79"/>
      <c r="AC222" s="87" t="s">
        <v>514</v>
      </c>
      <c r="AD222" s="79"/>
      <c r="AE222" s="79" t="b">
        <v>0</v>
      </c>
      <c r="AF222" s="79">
        <v>0</v>
      </c>
      <c r="AG222" s="87" t="s">
        <v>525</v>
      </c>
      <c r="AH222" s="79" t="b">
        <v>0</v>
      </c>
      <c r="AI222" s="79" t="s">
        <v>527</v>
      </c>
      <c r="AJ222" s="79"/>
      <c r="AK222" s="87" t="s">
        <v>525</v>
      </c>
      <c r="AL222" s="79" t="b">
        <v>0</v>
      </c>
      <c r="AM222" s="79">
        <v>4</v>
      </c>
      <c r="AN222" s="87" t="s">
        <v>510</v>
      </c>
      <c r="AO222" s="79" t="s">
        <v>530</v>
      </c>
      <c r="AP222" s="79" t="b">
        <v>0</v>
      </c>
      <c r="AQ222" s="87" t="s">
        <v>510</v>
      </c>
      <c r="AR222" s="79" t="s">
        <v>176</v>
      </c>
      <c r="AS222" s="79">
        <v>0</v>
      </c>
      <c r="AT222" s="79">
        <v>0</v>
      </c>
      <c r="AU222" s="79"/>
      <c r="AV222" s="79"/>
      <c r="AW222" s="79"/>
      <c r="AX222" s="79"/>
      <c r="AY222" s="79"/>
      <c r="AZ222" s="79"/>
      <c r="BA222" s="79"/>
      <c r="BB222" s="79"/>
      <c r="BC222">
        <v>24</v>
      </c>
      <c r="BD222" s="78" t="str">
        <f>REPLACE(INDEX(GroupVertices[Group],MATCH(Edges[[#This Row],[Vertex 1]],GroupVertices[Vertex],0)),1,1,"")</f>
        <v>3</v>
      </c>
      <c r="BE222" s="78" t="str">
        <f>REPLACE(INDEX(GroupVertices[Group],MATCH(Edges[[#This Row],[Vertex 2]],GroupVertices[Vertex],0)),1,1,"")</f>
        <v>1</v>
      </c>
      <c r="BF222" s="48"/>
      <c r="BG222" s="49"/>
      <c r="BH222" s="48"/>
      <c r="BI222" s="49"/>
      <c r="BJ222" s="48"/>
      <c r="BK222" s="49"/>
      <c r="BL222" s="48"/>
      <c r="BM222" s="49"/>
      <c r="BN222" s="48"/>
    </row>
    <row r="223" spans="1:66" ht="15">
      <c r="A223" s="64" t="s">
        <v>226</v>
      </c>
      <c r="B223" s="64" t="s">
        <v>229</v>
      </c>
      <c r="C223" s="65" t="s">
        <v>1069</v>
      </c>
      <c r="D223" s="66">
        <v>10</v>
      </c>
      <c r="E223" s="67" t="s">
        <v>136</v>
      </c>
      <c r="F223" s="68">
        <v>12.782608695652176</v>
      </c>
      <c r="G223" s="65"/>
      <c r="H223" s="69"/>
      <c r="I223" s="70"/>
      <c r="J223" s="70"/>
      <c r="K223" s="34" t="s">
        <v>66</v>
      </c>
      <c r="L223" s="77">
        <v>223</v>
      </c>
      <c r="M223" s="77"/>
      <c r="N223" s="72"/>
      <c r="O223" s="79" t="s">
        <v>241</v>
      </c>
      <c r="P223" s="81">
        <v>43781.58321759259</v>
      </c>
      <c r="Q223" s="79" t="s">
        <v>258</v>
      </c>
      <c r="R223" s="79"/>
      <c r="S223" s="79"/>
      <c r="T223" s="79" t="s">
        <v>278</v>
      </c>
      <c r="U223" s="79"/>
      <c r="V223" s="82" t="s">
        <v>307</v>
      </c>
      <c r="W223" s="81">
        <v>43781.58321759259</v>
      </c>
      <c r="X223" s="85">
        <v>43781</v>
      </c>
      <c r="Y223" s="87" t="s">
        <v>370</v>
      </c>
      <c r="Z223" s="82" t="s">
        <v>441</v>
      </c>
      <c r="AA223" s="79"/>
      <c r="AB223" s="79"/>
      <c r="AC223" s="87" t="s">
        <v>514</v>
      </c>
      <c r="AD223" s="79"/>
      <c r="AE223" s="79" t="b">
        <v>0</v>
      </c>
      <c r="AF223" s="79">
        <v>0</v>
      </c>
      <c r="AG223" s="87" t="s">
        <v>525</v>
      </c>
      <c r="AH223" s="79" t="b">
        <v>0</v>
      </c>
      <c r="AI223" s="79" t="s">
        <v>527</v>
      </c>
      <c r="AJ223" s="79"/>
      <c r="AK223" s="87" t="s">
        <v>525</v>
      </c>
      <c r="AL223" s="79" t="b">
        <v>0</v>
      </c>
      <c r="AM223" s="79">
        <v>4</v>
      </c>
      <c r="AN223" s="87" t="s">
        <v>510</v>
      </c>
      <c r="AO223" s="79" t="s">
        <v>530</v>
      </c>
      <c r="AP223" s="79" t="b">
        <v>0</v>
      </c>
      <c r="AQ223" s="87" t="s">
        <v>510</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3</v>
      </c>
      <c r="BE223" s="78" t="str">
        <f>REPLACE(INDEX(GroupVertices[Group],MATCH(Edges[[#This Row],[Vertex 2]],GroupVertices[Vertex],0)),1,1,"")</f>
        <v>3</v>
      </c>
      <c r="BF223" s="48">
        <v>1</v>
      </c>
      <c r="BG223" s="49">
        <v>4.545454545454546</v>
      </c>
      <c r="BH223" s="48">
        <v>0</v>
      </c>
      <c r="BI223" s="49">
        <v>0</v>
      </c>
      <c r="BJ223" s="48">
        <v>0</v>
      </c>
      <c r="BK223" s="49">
        <v>0</v>
      </c>
      <c r="BL223" s="48">
        <v>21</v>
      </c>
      <c r="BM223" s="49">
        <v>95.45454545454545</v>
      </c>
      <c r="BN223" s="48">
        <v>22</v>
      </c>
    </row>
    <row r="224" spans="1:66" ht="15">
      <c r="A224" s="64" t="s">
        <v>226</v>
      </c>
      <c r="B224" s="64" t="s">
        <v>225</v>
      </c>
      <c r="C224" s="65" t="s">
        <v>1068</v>
      </c>
      <c r="D224" s="66">
        <v>10</v>
      </c>
      <c r="E224" s="67" t="s">
        <v>136</v>
      </c>
      <c r="F224" s="68">
        <v>6</v>
      </c>
      <c r="G224" s="65"/>
      <c r="H224" s="69"/>
      <c r="I224" s="70"/>
      <c r="J224" s="70"/>
      <c r="K224" s="34" t="s">
        <v>66</v>
      </c>
      <c r="L224" s="77">
        <v>224</v>
      </c>
      <c r="M224" s="77"/>
      <c r="N224" s="72"/>
      <c r="O224" s="79" t="s">
        <v>241</v>
      </c>
      <c r="P224" s="81">
        <v>43781.58394675926</v>
      </c>
      <c r="Q224" s="79" t="s">
        <v>251</v>
      </c>
      <c r="R224" s="82" t="s">
        <v>269</v>
      </c>
      <c r="S224" s="79" t="s">
        <v>275</v>
      </c>
      <c r="T224" s="79" t="s">
        <v>286</v>
      </c>
      <c r="U224" s="82" t="s">
        <v>293</v>
      </c>
      <c r="V224" s="82" t="s">
        <v>293</v>
      </c>
      <c r="W224" s="81">
        <v>43781.58394675926</v>
      </c>
      <c r="X224" s="85">
        <v>43781</v>
      </c>
      <c r="Y224" s="87" t="s">
        <v>339</v>
      </c>
      <c r="Z224" s="82" t="s">
        <v>405</v>
      </c>
      <c r="AA224" s="79"/>
      <c r="AB224" s="79"/>
      <c r="AC224" s="87" t="s">
        <v>478</v>
      </c>
      <c r="AD224" s="79"/>
      <c r="AE224" s="79" t="b">
        <v>0</v>
      </c>
      <c r="AF224" s="79">
        <v>9</v>
      </c>
      <c r="AG224" s="87" t="s">
        <v>525</v>
      </c>
      <c r="AH224" s="79" t="b">
        <v>0</v>
      </c>
      <c r="AI224" s="79" t="s">
        <v>527</v>
      </c>
      <c r="AJ224" s="79"/>
      <c r="AK224" s="87" t="s">
        <v>525</v>
      </c>
      <c r="AL224" s="79" t="b">
        <v>0</v>
      </c>
      <c r="AM224" s="79">
        <v>3</v>
      </c>
      <c r="AN224" s="87" t="s">
        <v>525</v>
      </c>
      <c r="AO224" s="79" t="s">
        <v>530</v>
      </c>
      <c r="AP224" s="79" t="b">
        <v>0</v>
      </c>
      <c r="AQ224" s="87" t="s">
        <v>478</v>
      </c>
      <c r="AR224" s="79" t="s">
        <v>176</v>
      </c>
      <c r="AS224" s="79">
        <v>0</v>
      </c>
      <c r="AT224" s="79">
        <v>0</v>
      </c>
      <c r="AU224" s="79"/>
      <c r="AV224" s="79"/>
      <c r="AW224" s="79"/>
      <c r="AX224" s="79"/>
      <c r="AY224" s="79"/>
      <c r="AZ224" s="79"/>
      <c r="BA224" s="79"/>
      <c r="BB224" s="79"/>
      <c r="BC224">
        <v>24</v>
      </c>
      <c r="BD224" s="78" t="str">
        <f>REPLACE(INDEX(GroupVertices[Group],MATCH(Edges[[#This Row],[Vertex 1]],GroupVertices[Vertex],0)),1,1,"")</f>
        <v>3</v>
      </c>
      <c r="BE224" s="78" t="str">
        <f>REPLACE(INDEX(GroupVertices[Group],MATCH(Edges[[#This Row],[Vertex 2]],GroupVertices[Vertex],0)),1,1,"")</f>
        <v>1</v>
      </c>
      <c r="BF224" s="48"/>
      <c r="BG224" s="49"/>
      <c r="BH224" s="48"/>
      <c r="BI224" s="49"/>
      <c r="BJ224" s="48"/>
      <c r="BK224" s="49"/>
      <c r="BL224" s="48"/>
      <c r="BM224" s="49"/>
      <c r="BN224" s="48"/>
    </row>
    <row r="225" spans="1:66" ht="15">
      <c r="A225" s="64" t="s">
        <v>226</v>
      </c>
      <c r="B225" s="64" t="s">
        <v>225</v>
      </c>
      <c r="C225" s="65" t="s">
        <v>1068</v>
      </c>
      <c r="D225" s="66">
        <v>10</v>
      </c>
      <c r="E225" s="67" t="s">
        <v>136</v>
      </c>
      <c r="F225" s="68">
        <v>6</v>
      </c>
      <c r="G225" s="65"/>
      <c r="H225" s="69"/>
      <c r="I225" s="70"/>
      <c r="J225" s="70"/>
      <c r="K225" s="34" t="s">
        <v>66</v>
      </c>
      <c r="L225" s="77">
        <v>225</v>
      </c>
      <c r="M225" s="77"/>
      <c r="N225" s="72"/>
      <c r="O225" s="79" t="s">
        <v>241</v>
      </c>
      <c r="P225" s="81">
        <v>43781.64173611111</v>
      </c>
      <c r="Q225" s="79" t="s">
        <v>250</v>
      </c>
      <c r="R225" s="82" t="s">
        <v>272</v>
      </c>
      <c r="S225" s="79" t="s">
        <v>275</v>
      </c>
      <c r="T225" s="79" t="s">
        <v>288</v>
      </c>
      <c r="U225" s="79"/>
      <c r="V225" s="82" t="s">
        <v>307</v>
      </c>
      <c r="W225" s="81">
        <v>43781.64173611111</v>
      </c>
      <c r="X225" s="85">
        <v>43781</v>
      </c>
      <c r="Y225" s="87" t="s">
        <v>368</v>
      </c>
      <c r="Z225" s="82" t="s">
        <v>442</v>
      </c>
      <c r="AA225" s="79"/>
      <c r="AB225" s="79"/>
      <c r="AC225" s="87" t="s">
        <v>515</v>
      </c>
      <c r="AD225" s="79"/>
      <c r="AE225" s="79" t="b">
        <v>0</v>
      </c>
      <c r="AF225" s="79">
        <v>7</v>
      </c>
      <c r="AG225" s="87" t="s">
        <v>525</v>
      </c>
      <c r="AH225" s="79" t="b">
        <v>0</v>
      </c>
      <c r="AI225" s="79" t="s">
        <v>527</v>
      </c>
      <c r="AJ225" s="79"/>
      <c r="AK225" s="87" t="s">
        <v>525</v>
      </c>
      <c r="AL225" s="79" t="b">
        <v>0</v>
      </c>
      <c r="AM225" s="79">
        <v>6</v>
      </c>
      <c r="AN225" s="87" t="s">
        <v>525</v>
      </c>
      <c r="AO225" s="79" t="s">
        <v>532</v>
      </c>
      <c r="AP225" s="79" t="b">
        <v>0</v>
      </c>
      <c r="AQ225" s="87" t="s">
        <v>515</v>
      </c>
      <c r="AR225" s="79" t="s">
        <v>176</v>
      </c>
      <c r="AS225" s="79">
        <v>0</v>
      </c>
      <c r="AT225" s="79">
        <v>0</v>
      </c>
      <c r="AU225" s="79"/>
      <c r="AV225" s="79"/>
      <c r="AW225" s="79"/>
      <c r="AX225" s="79"/>
      <c r="AY225" s="79"/>
      <c r="AZ225" s="79"/>
      <c r="BA225" s="79"/>
      <c r="BB225" s="79"/>
      <c r="BC225">
        <v>24</v>
      </c>
      <c r="BD225" s="78" t="str">
        <f>REPLACE(INDEX(GroupVertices[Group],MATCH(Edges[[#This Row],[Vertex 1]],GroupVertices[Vertex],0)),1,1,"")</f>
        <v>3</v>
      </c>
      <c r="BE225" s="78" t="str">
        <f>REPLACE(INDEX(GroupVertices[Group],MATCH(Edges[[#This Row],[Vertex 2]],GroupVertices[Vertex],0)),1,1,"")</f>
        <v>1</v>
      </c>
      <c r="BF225" s="48"/>
      <c r="BG225" s="49"/>
      <c r="BH225" s="48"/>
      <c r="BI225" s="49"/>
      <c r="BJ225" s="48"/>
      <c r="BK225" s="49"/>
      <c r="BL225" s="48"/>
      <c r="BM225" s="49"/>
      <c r="BN225" s="48"/>
    </row>
    <row r="226" spans="1:66" ht="15">
      <c r="A226" s="64" t="s">
        <v>226</v>
      </c>
      <c r="B226" s="64" t="s">
        <v>229</v>
      </c>
      <c r="C226" s="65" t="s">
        <v>1069</v>
      </c>
      <c r="D226" s="66">
        <v>10</v>
      </c>
      <c r="E226" s="67" t="s">
        <v>136</v>
      </c>
      <c r="F226" s="68">
        <v>12.782608695652176</v>
      </c>
      <c r="G226" s="65"/>
      <c r="H226" s="69"/>
      <c r="I226" s="70"/>
      <c r="J226" s="70"/>
      <c r="K226" s="34" t="s">
        <v>66</v>
      </c>
      <c r="L226" s="77">
        <v>226</v>
      </c>
      <c r="M226" s="77"/>
      <c r="N226" s="72"/>
      <c r="O226" s="79" t="s">
        <v>241</v>
      </c>
      <c r="P226" s="81">
        <v>43781.64173611111</v>
      </c>
      <c r="Q226" s="79" t="s">
        <v>250</v>
      </c>
      <c r="R226" s="82" t="s">
        <v>272</v>
      </c>
      <c r="S226" s="79" t="s">
        <v>275</v>
      </c>
      <c r="T226" s="79" t="s">
        <v>288</v>
      </c>
      <c r="U226" s="79"/>
      <c r="V226" s="82" t="s">
        <v>307</v>
      </c>
      <c r="W226" s="81">
        <v>43781.64173611111</v>
      </c>
      <c r="X226" s="85">
        <v>43781</v>
      </c>
      <c r="Y226" s="87" t="s">
        <v>368</v>
      </c>
      <c r="Z226" s="82" t="s">
        <v>442</v>
      </c>
      <c r="AA226" s="79"/>
      <c r="AB226" s="79"/>
      <c r="AC226" s="87" t="s">
        <v>515</v>
      </c>
      <c r="AD226" s="79"/>
      <c r="AE226" s="79" t="b">
        <v>0</v>
      </c>
      <c r="AF226" s="79">
        <v>7</v>
      </c>
      <c r="AG226" s="87" t="s">
        <v>525</v>
      </c>
      <c r="AH226" s="79" t="b">
        <v>0</v>
      </c>
      <c r="AI226" s="79" t="s">
        <v>527</v>
      </c>
      <c r="AJ226" s="79"/>
      <c r="AK226" s="87" t="s">
        <v>525</v>
      </c>
      <c r="AL226" s="79" t="b">
        <v>0</v>
      </c>
      <c r="AM226" s="79">
        <v>6</v>
      </c>
      <c r="AN226" s="87" t="s">
        <v>525</v>
      </c>
      <c r="AO226" s="79" t="s">
        <v>532</v>
      </c>
      <c r="AP226" s="79" t="b">
        <v>0</v>
      </c>
      <c r="AQ226" s="87" t="s">
        <v>515</v>
      </c>
      <c r="AR226" s="79" t="s">
        <v>176</v>
      </c>
      <c r="AS226" s="79">
        <v>0</v>
      </c>
      <c r="AT226" s="79">
        <v>0</v>
      </c>
      <c r="AU226" s="79"/>
      <c r="AV226" s="79"/>
      <c r="AW226" s="79"/>
      <c r="AX226" s="79"/>
      <c r="AY226" s="79"/>
      <c r="AZ226" s="79"/>
      <c r="BA226" s="79"/>
      <c r="BB226" s="79"/>
      <c r="BC226">
        <v>18</v>
      </c>
      <c r="BD226" s="78" t="str">
        <f>REPLACE(INDEX(GroupVertices[Group],MATCH(Edges[[#This Row],[Vertex 1]],GroupVertices[Vertex],0)),1,1,"")</f>
        <v>3</v>
      </c>
      <c r="BE226" s="78" t="str">
        <f>REPLACE(INDEX(GroupVertices[Group],MATCH(Edges[[#This Row],[Vertex 2]],GroupVertices[Vertex],0)),1,1,"")</f>
        <v>3</v>
      </c>
      <c r="BF226" s="48">
        <v>1</v>
      </c>
      <c r="BG226" s="49">
        <v>4.545454545454546</v>
      </c>
      <c r="BH226" s="48">
        <v>0</v>
      </c>
      <c r="BI226" s="49">
        <v>0</v>
      </c>
      <c r="BJ226" s="48">
        <v>0</v>
      </c>
      <c r="BK226" s="49">
        <v>0</v>
      </c>
      <c r="BL226" s="48">
        <v>21</v>
      </c>
      <c r="BM226" s="49">
        <v>95.45454545454545</v>
      </c>
      <c r="BN226" s="48">
        <v>22</v>
      </c>
    </row>
    <row r="227" spans="1:66" ht="15">
      <c r="A227" s="64" t="s">
        <v>226</v>
      </c>
      <c r="B227" s="64" t="s">
        <v>225</v>
      </c>
      <c r="C227" s="65" t="s">
        <v>1068</v>
      </c>
      <c r="D227" s="66">
        <v>10</v>
      </c>
      <c r="E227" s="67" t="s">
        <v>136</v>
      </c>
      <c r="F227" s="68">
        <v>6</v>
      </c>
      <c r="G227" s="65"/>
      <c r="H227" s="69"/>
      <c r="I227" s="70"/>
      <c r="J227" s="70"/>
      <c r="K227" s="34" t="s">
        <v>66</v>
      </c>
      <c r="L227" s="77">
        <v>227</v>
      </c>
      <c r="M227" s="77"/>
      <c r="N227" s="72"/>
      <c r="O227" s="79" t="s">
        <v>241</v>
      </c>
      <c r="P227" s="81">
        <v>43782.22439814815</v>
      </c>
      <c r="Q227" s="79" t="s">
        <v>266</v>
      </c>
      <c r="R227" s="82" t="s">
        <v>272</v>
      </c>
      <c r="S227" s="79" t="s">
        <v>275</v>
      </c>
      <c r="T227" s="79" t="s">
        <v>289</v>
      </c>
      <c r="U227" s="79"/>
      <c r="V227" s="82" t="s">
        <v>307</v>
      </c>
      <c r="W227" s="81">
        <v>43782.22439814815</v>
      </c>
      <c r="X227" s="85">
        <v>43782</v>
      </c>
      <c r="Y227" s="87" t="s">
        <v>367</v>
      </c>
      <c r="Z227" s="82" t="s">
        <v>443</v>
      </c>
      <c r="AA227" s="79"/>
      <c r="AB227" s="79"/>
      <c r="AC227" s="87" t="s">
        <v>516</v>
      </c>
      <c r="AD227" s="79"/>
      <c r="AE227" s="79" t="b">
        <v>0</v>
      </c>
      <c r="AF227" s="79">
        <v>3</v>
      </c>
      <c r="AG227" s="87" t="s">
        <v>525</v>
      </c>
      <c r="AH227" s="79" t="b">
        <v>0</v>
      </c>
      <c r="AI227" s="79" t="s">
        <v>527</v>
      </c>
      <c r="AJ227" s="79"/>
      <c r="AK227" s="87" t="s">
        <v>525</v>
      </c>
      <c r="AL227" s="79" t="b">
        <v>0</v>
      </c>
      <c r="AM227" s="79">
        <v>1</v>
      </c>
      <c r="AN227" s="87" t="s">
        <v>525</v>
      </c>
      <c r="AO227" s="79" t="s">
        <v>532</v>
      </c>
      <c r="AP227" s="79" t="b">
        <v>0</v>
      </c>
      <c r="AQ227" s="87" t="s">
        <v>516</v>
      </c>
      <c r="AR227" s="79" t="s">
        <v>176</v>
      </c>
      <c r="AS227" s="79">
        <v>0</v>
      </c>
      <c r="AT227" s="79">
        <v>0</v>
      </c>
      <c r="AU227" s="79"/>
      <c r="AV227" s="79"/>
      <c r="AW227" s="79"/>
      <c r="AX227" s="79"/>
      <c r="AY227" s="79"/>
      <c r="AZ227" s="79"/>
      <c r="BA227" s="79"/>
      <c r="BB227" s="79"/>
      <c r="BC227">
        <v>24</v>
      </c>
      <c r="BD227" s="78" t="str">
        <f>REPLACE(INDEX(GroupVertices[Group],MATCH(Edges[[#This Row],[Vertex 1]],GroupVertices[Vertex],0)),1,1,"")</f>
        <v>3</v>
      </c>
      <c r="BE227" s="78" t="str">
        <f>REPLACE(INDEX(GroupVertices[Group],MATCH(Edges[[#This Row],[Vertex 2]],GroupVertices[Vertex],0)),1,1,"")</f>
        <v>1</v>
      </c>
      <c r="BF227" s="48"/>
      <c r="BG227" s="49"/>
      <c r="BH227" s="48"/>
      <c r="BI227" s="49"/>
      <c r="BJ227" s="48"/>
      <c r="BK227" s="49"/>
      <c r="BL227" s="48"/>
      <c r="BM227" s="49"/>
      <c r="BN227" s="48"/>
    </row>
    <row r="228" spans="1:66" ht="15">
      <c r="A228" s="64" t="s">
        <v>226</v>
      </c>
      <c r="B228" s="64" t="s">
        <v>229</v>
      </c>
      <c r="C228" s="65" t="s">
        <v>1069</v>
      </c>
      <c r="D228" s="66">
        <v>10</v>
      </c>
      <c r="E228" s="67" t="s">
        <v>136</v>
      </c>
      <c r="F228" s="68">
        <v>12.782608695652176</v>
      </c>
      <c r="G228" s="65"/>
      <c r="H228" s="69"/>
      <c r="I228" s="70"/>
      <c r="J228" s="70"/>
      <c r="K228" s="34" t="s">
        <v>66</v>
      </c>
      <c r="L228" s="77">
        <v>228</v>
      </c>
      <c r="M228" s="77"/>
      <c r="N228" s="72"/>
      <c r="O228" s="79" t="s">
        <v>241</v>
      </c>
      <c r="P228" s="81">
        <v>43782.22439814815</v>
      </c>
      <c r="Q228" s="79" t="s">
        <v>266</v>
      </c>
      <c r="R228" s="82" t="s">
        <v>272</v>
      </c>
      <c r="S228" s="79" t="s">
        <v>275</v>
      </c>
      <c r="T228" s="79" t="s">
        <v>289</v>
      </c>
      <c r="U228" s="79"/>
      <c r="V228" s="82" t="s">
        <v>307</v>
      </c>
      <c r="W228" s="81">
        <v>43782.22439814815</v>
      </c>
      <c r="X228" s="85">
        <v>43782</v>
      </c>
      <c r="Y228" s="87" t="s">
        <v>367</v>
      </c>
      <c r="Z228" s="82" t="s">
        <v>443</v>
      </c>
      <c r="AA228" s="79"/>
      <c r="AB228" s="79"/>
      <c r="AC228" s="87" t="s">
        <v>516</v>
      </c>
      <c r="AD228" s="79"/>
      <c r="AE228" s="79" t="b">
        <v>0</v>
      </c>
      <c r="AF228" s="79">
        <v>3</v>
      </c>
      <c r="AG228" s="87" t="s">
        <v>525</v>
      </c>
      <c r="AH228" s="79" t="b">
        <v>0</v>
      </c>
      <c r="AI228" s="79" t="s">
        <v>527</v>
      </c>
      <c r="AJ228" s="79"/>
      <c r="AK228" s="87" t="s">
        <v>525</v>
      </c>
      <c r="AL228" s="79" t="b">
        <v>0</v>
      </c>
      <c r="AM228" s="79">
        <v>1</v>
      </c>
      <c r="AN228" s="87" t="s">
        <v>525</v>
      </c>
      <c r="AO228" s="79" t="s">
        <v>532</v>
      </c>
      <c r="AP228" s="79" t="b">
        <v>0</v>
      </c>
      <c r="AQ228" s="87" t="s">
        <v>516</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3</v>
      </c>
      <c r="BE228" s="78" t="str">
        <f>REPLACE(INDEX(GroupVertices[Group],MATCH(Edges[[#This Row],[Vertex 2]],GroupVertices[Vertex],0)),1,1,"")</f>
        <v>3</v>
      </c>
      <c r="BF228" s="48">
        <v>1</v>
      </c>
      <c r="BG228" s="49">
        <v>4.761904761904762</v>
      </c>
      <c r="BH228" s="48">
        <v>0</v>
      </c>
      <c r="BI228" s="49">
        <v>0</v>
      </c>
      <c r="BJ228" s="48">
        <v>0</v>
      </c>
      <c r="BK228" s="49">
        <v>0</v>
      </c>
      <c r="BL228" s="48">
        <v>20</v>
      </c>
      <c r="BM228" s="49">
        <v>95.23809523809524</v>
      </c>
      <c r="BN228" s="48">
        <v>21</v>
      </c>
    </row>
    <row r="229" spans="1:66" ht="15">
      <c r="A229" s="64" t="s">
        <v>231</v>
      </c>
      <c r="B229" s="64" t="s">
        <v>226</v>
      </c>
      <c r="C229" s="65" t="s">
        <v>1067</v>
      </c>
      <c r="D229" s="66">
        <v>10</v>
      </c>
      <c r="E229" s="67" t="s">
        <v>136</v>
      </c>
      <c r="F229" s="68">
        <v>24.086956521739133</v>
      </c>
      <c r="G229" s="65"/>
      <c r="H229" s="69"/>
      <c r="I229" s="70"/>
      <c r="J229" s="70"/>
      <c r="K229" s="34" t="s">
        <v>66</v>
      </c>
      <c r="L229" s="77">
        <v>229</v>
      </c>
      <c r="M229" s="77"/>
      <c r="N229" s="72"/>
      <c r="O229" s="79" t="s">
        <v>240</v>
      </c>
      <c r="P229" s="81">
        <v>43775.9483912037</v>
      </c>
      <c r="Q229" s="79" t="s">
        <v>244</v>
      </c>
      <c r="R229" s="79"/>
      <c r="S229" s="79"/>
      <c r="T229" s="79" t="s">
        <v>278</v>
      </c>
      <c r="U229" s="79"/>
      <c r="V229" s="82" t="s">
        <v>312</v>
      </c>
      <c r="W229" s="81">
        <v>43775.9483912037</v>
      </c>
      <c r="X229" s="85">
        <v>43775</v>
      </c>
      <c r="Y229" s="87" t="s">
        <v>371</v>
      </c>
      <c r="Z229" s="82" t="s">
        <v>444</v>
      </c>
      <c r="AA229" s="79"/>
      <c r="AB229" s="79"/>
      <c r="AC229" s="87" t="s">
        <v>517</v>
      </c>
      <c r="AD229" s="79"/>
      <c r="AE229" s="79" t="b">
        <v>0</v>
      </c>
      <c r="AF229" s="79">
        <v>0</v>
      </c>
      <c r="AG229" s="87" t="s">
        <v>525</v>
      </c>
      <c r="AH229" s="79" t="b">
        <v>0</v>
      </c>
      <c r="AI229" s="79" t="s">
        <v>527</v>
      </c>
      <c r="AJ229" s="79"/>
      <c r="AK229" s="87" t="s">
        <v>525</v>
      </c>
      <c r="AL229" s="79" t="b">
        <v>0</v>
      </c>
      <c r="AM229" s="79">
        <v>5</v>
      </c>
      <c r="AN229" s="87" t="s">
        <v>499</v>
      </c>
      <c r="AO229" s="79" t="s">
        <v>529</v>
      </c>
      <c r="AP229" s="79" t="b">
        <v>0</v>
      </c>
      <c r="AQ229" s="87" t="s">
        <v>499</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231</v>
      </c>
      <c r="B230" s="64" t="s">
        <v>226</v>
      </c>
      <c r="C230" s="65" t="s">
        <v>1067</v>
      </c>
      <c r="D230" s="66">
        <v>10</v>
      </c>
      <c r="E230" s="67" t="s">
        <v>136</v>
      </c>
      <c r="F230" s="68">
        <v>24.086956521739133</v>
      </c>
      <c r="G230" s="65"/>
      <c r="H230" s="69"/>
      <c r="I230" s="70"/>
      <c r="J230" s="70"/>
      <c r="K230" s="34" t="s">
        <v>66</v>
      </c>
      <c r="L230" s="77">
        <v>230</v>
      </c>
      <c r="M230" s="77"/>
      <c r="N230" s="72"/>
      <c r="O230" s="79" t="s">
        <v>240</v>
      </c>
      <c r="P230" s="81">
        <v>43776.89670138889</v>
      </c>
      <c r="Q230" s="79" t="s">
        <v>263</v>
      </c>
      <c r="R230" s="79"/>
      <c r="S230" s="79"/>
      <c r="T230" s="79" t="s">
        <v>278</v>
      </c>
      <c r="U230" s="79"/>
      <c r="V230" s="82" t="s">
        <v>312</v>
      </c>
      <c r="W230" s="81">
        <v>43776.89670138889</v>
      </c>
      <c r="X230" s="85">
        <v>43776</v>
      </c>
      <c r="Y230" s="87" t="s">
        <v>372</v>
      </c>
      <c r="Z230" s="82" t="s">
        <v>445</v>
      </c>
      <c r="AA230" s="79"/>
      <c r="AB230" s="79"/>
      <c r="AC230" s="87" t="s">
        <v>518</v>
      </c>
      <c r="AD230" s="79"/>
      <c r="AE230" s="79" t="b">
        <v>0</v>
      </c>
      <c r="AF230" s="79">
        <v>0</v>
      </c>
      <c r="AG230" s="87" t="s">
        <v>525</v>
      </c>
      <c r="AH230" s="79" t="b">
        <v>0</v>
      </c>
      <c r="AI230" s="79" t="s">
        <v>527</v>
      </c>
      <c r="AJ230" s="79"/>
      <c r="AK230" s="87" t="s">
        <v>525</v>
      </c>
      <c r="AL230" s="79" t="b">
        <v>0</v>
      </c>
      <c r="AM230" s="79">
        <v>1</v>
      </c>
      <c r="AN230" s="87" t="s">
        <v>503</v>
      </c>
      <c r="AO230" s="79" t="s">
        <v>529</v>
      </c>
      <c r="AP230" s="79" t="b">
        <v>0</v>
      </c>
      <c r="AQ230" s="87" t="s">
        <v>503</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231</v>
      </c>
      <c r="B231" s="64" t="s">
        <v>226</v>
      </c>
      <c r="C231" s="65" t="s">
        <v>1067</v>
      </c>
      <c r="D231" s="66">
        <v>10</v>
      </c>
      <c r="E231" s="67" t="s">
        <v>136</v>
      </c>
      <c r="F231" s="68">
        <v>24.086956521739133</v>
      </c>
      <c r="G231" s="65"/>
      <c r="H231" s="69"/>
      <c r="I231" s="70"/>
      <c r="J231" s="70"/>
      <c r="K231" s="34" t="s">
        <v>66</v>
      </c>
      <c r="L231" s="77">
        <v>231</v>
      </c>
      <c r="M231" s="77"/>
      <c r="N231" s="72"/>
      <c r="O231" s="79" t="s">
        <v>240</v>
      </c>
      <c r="P231" s="81">
        <v>43778.492106481484</v>
      </c>
      <c r="Q231" s="79" t="s">
        <v>260</v>
      </c>
      <c r="R231" s="79"/>
      <c r="S231" s="79"/>
      <c r="T231" s="79" t="s">
        <v>280</v>
      </c>
      <c r="U231" s="79"/>
      <c r="V231" s="82" t="s">
        <v>312</v>
      </c>
      <c r="W231" s="81">
        <v>43778.492106481484</v>
      </c>
      <c r="X231" s="85">
        <v>43778</v>
      </c>
      <c r="Y231" s="87" t="s">
        <v>373</v>
      </c>
      <c r="Z231" s="82" t="s">
        <v>446</v>
      </c>
      <c r="AA231" s="79"/>
      <c r="AB231" s="79"/>
      <c r="AC231" s="87" t="s">
        <v>519</v>
      </c>
      <c r="AD231" s="79"/>
      <c r="AE231" s="79" t="b">
        <v>0</v>
      </c>
      <c r="AF231" s="79">
        <v>0</v>
      </c>
      <c r="AG231" s="87" t="s">
        <v>525</v>
      </c>
      <c r="AH231" s="79" t="b">
        <v>0</v>
      </c>
      <c r="AI231" s="79" t="s">
        <v>527</v>
      </c>
      <c r="AJ231" s="79"/>
      <c r="AK231" s="87" t="s">
        <v>525</v>
      </c>
      <c r="AL231" s="79" t="b">
        <v>0</v>
      </c>
      <c r="AM231" s="79">
        <v>2</v>
      </c>
      <c r="AN231" s="87" t="s">
        <v>507</v>
      </c>
      <c r="AO231" s="79" t="s">
        <v>529</v>
      </c>
      <c r="AP231" s="79" t="b">
        <v>0</v>
      </c>
      <c r="AQ231" s="87" t="s">
        <v>507</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231</v>
      </c>
      <c r="B232" s="64" t="s">
        <v>226</v>
      </c>
      <c r="C232" s="65" t="s">
        <v>1067</v>
      </c>
      <c r="D232" s="66">
        <v>10</v>
      </c>
      <c r="E232" s="67" t="s">
        <v>136</v>
      </c>
      <c r="F232" s="68">
        <v>24.086956521739133</v>
      </c>
      <c r="G232" s="65"/>
      <c r="H232" s="69"/>
      <c r="I232" s="70"/>
      <c r="J232" s="70"/>
      <c r="K232" s="34" t="s">
        <v>66</v>
      </c>
      <c r="L232" s="77">
        <v>232</v>
      </c>
      <c r="M232" s="77"/>
      <c r="N232" s="72"/>
      <c r="O232" s="79" t="s">
        <v>240</v>
      </c>
      <c r="P232" s="81">
        <v>43778.67010416667</v>
      </c>
      <c r="Q232" s="79" t="s">
        <v>254</v>
      </c>
      <c r="R232" s="79"/>
      <c r="S232" s="79"/>
      <c r="T232" s="79" t="s">
        <v>278</v>
      </c>
      <c r="U232" s="79"/>
      <c r="V232" s="82" t="s">
        <v>312</v>
      </c>
      <c r="W232" s="81">
        <v>43778.67010416667</v>
      </c>
      <c r="X232" s="85">
        <v>43778</v>
      </c>
      <c r="Y232" s="87" t="s">
        <v>374</v>
      </c>
      <c r="Z232" s="82" t="s">
        <v>447</v>
      </c>
      <c r="AA232" s="79"/>
      <c r="AB232" s="79"/>
      <c r="AC232" s="87" t="s">
        <v>520</v>
      </c>
      <c r="AD232" s="79"/>
      <c r="AE232" s="79" t="b">
        <v>0</v>
      </c>
      <c r="AF232" s="79">
        <v>0</v>
      </c>
      <c r="AG232" s="87" t="s">
        <v>525</v>
      </c>
      <c r="AH232" s="79" t="b">
        <v>0</v>
      </c>
      <c r="AI232" s="79" t="s">
        <v>527</v>
      </c>
      <c r="AJ232" s="79"/>
      <c r="AK232" s="87" t="s">
        <v>525</v>
      </c>
      <c r="AL232" s="79" t="b">
        <v>0</v>
      </c>
      <c r="AM232" s="79">
        <v>4</v>
      </c>
      <c r="AN232" s="87" t="s">
        <v>508</v>
      </c>
      <c r="AO232" s="79" t="s">
        <v>529</v>
      </c>
      <c r="AP232" s="79" t="b">
        <v>0</v>
      </c>
      <c r="AQ232" s="87" t="s">
        <v>508</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231</v>
      </c>
      <c r="B233" s="64" t="s">
        <v>226</v>
      </c>
      <c r="C233" s="65" t="s">
        <v>1067</v>
      </c>
      <c r="D233" s="66">
        <v>10</v>
      </c>
      <c r="E233" s="67" t="s">
        <v>136</v>
      </c>
      <c r="F233" s="68">
        <v>24.086956521739133</v>
      </c>
      <c r="G233" s="65"/>
      <c r="H233" s="69"/>
      <c r="I233" s="70"/>
      <c r="J233" s="70"/>
      <c r="K233" s="34" t="s">
        <v>66</v>
      </c>
      <c r="L233" s="77">
        <v>233</v>
      </c>
      <c r="M233" s="77"/>
      <c r="N233" s="72"/>
      <c r="O233" s="79" t="s">
        <v>240</v>
      </c>
      <c r="P233" s="81">
        <v>43779.35434027778</v>
      </c>
      <c r="Q233" s="79" t="s">
        <v>265</v>
      </c>
      <c r="R233" s="79"/>
      <c r="S233" s="79"/>
      <c r="T233" s="79" t="s">
        <v>280</v>
      </c>
      <c r="U233" s="79"/>
      <c r="V233" s="82" t="s">
        <v>312</v>
      </c>
      <c r="W233" s="81">
        <v>43779.35434027778</v>
      </c>
      <c r="X233" s="85">
        <v>43779</v>
      </c>
      <c r="Y233" s="87" t="s">
        <v>375</v>
      </c>
      <c r="Z233" s="82" t="s">
        <v>448</v>
      </c>
      <c r="AA233" s="79"/>
      <c r="AB233" s="79"/>
      <c r="AC233" s="87" t="s">
        <v>521</v>
      </c>
      <c r="AD233" s="79"/>
      <c r="AE233" s="79" t="b">
        <v>0</v>
      </c>
      <c r="AF233" s="79">
        <v>0</v>
      </c>
      <c r="AG233" s="87" t="s">
        <v>525</v>
      </c>
      <c r="AH233" s="79" t="b">
        <v>0</v>
      </c>
      <c r="AI233" s="79" t="s">
        <v>527</v>
      </c>
      <c r="AJ233" s="79"/>
      <c r="AK233" s="87" t="s">
        <v>525</v>
      </c>
      <c r="AL233" s="79" t="b">
        <v>0</v>
      </c>
      <c r="AM233" s="79">
        <v>1</v>
      </c>
      <c r="AN233" s="87" t="s">
        <v>509</v>
      </c>
      <c r="AO233" s="79" t="s">
        <v>529</v>
      </c>
      <c r="AP233" s="79" t="b">
        <v>0</v>
      </c>
      <c r="AQ233" s="87" t="s">
        <v>509</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231</v>
      </c>
      <c r="B234" s="64" t="s">
        <v>226</v>
      </c>
      <c r="C234" s="65" t="s">
        <v>1067</v>
      </c>
      <c r="D234" s="66">
        <v>10</v>
      </c>
      <c r="E234" s="67" t="s">
        <v>136</v>
      </c>
      <c r="F234" s="68">
        <v>24.086956521739133</v>
      </c>
      <c r="G234" s="65"/>
      <c r="H234" s="69"/>
      <c r="I234" s="70"/>
      <c r="J234" s="70"/>
      <c r="K234" s="34" t="s">
        <v>66</v>
      </c>
      <c r="L234" s="77">
        <v>234</v>
      </c>
      <c r="M234" s="77"/>
      <c r="N234" s="72"/>
      <c r="O234" s="79" t="s">
        <v>240</v>
      </c>
      <c r="P234" s="81">
        <v>43780.316342592596</v>
      </c>
      <c r="Q234" s="79" t="s">
        <v>249</v>
      </c>
      <c r="R234" s="79"/>
      <c r="S234" s="79"/>
      <c r="T234" s="79" t="s">
        <v>280</v>
      </c>
      <c r="U234" s="79"/>
      <c r="V234" s="82" t="s">
        <v>312</v>
      </c>
      <c r="W234" s="81">
        <v>43780.316342592596</v>
      </c>
      <c r="X234" s="85">
        <v>43780</v>
      </c>
      <c r="Y234" s="87" t="s">
        <v>376</v>
      </c>
      <c r="Z234" s="82" t="s">
        <v>449</v>
      </c>
      <c r="AA234" s="79"/>
      <c r="AB234" s="79"/>
      <c r="AC234" s="87" t="s">
        <v>522</v>
      </c>
      <c r="AD234" s="79"/>
      <c r="AE234" s="79" t="b">
        <v>0</v>
      </c>
      <c r="AF234" s="79">
        <v>0</v>
      </c>
      <c r="AG234" s="87" t="s">
        <v>525</v>
      </c>
      <c r="AH234" s="79" t="b">
        <v>0</v>
      </c>
      <c r="AI234" s="79" t="s">
        <v>527</v>
      </c>
      <c r="AJ234" s="79"/>
      <c r="AK234" s="87" t="s">
        <v>525</v>
      </c>
      <c r="AL234" s="79" t="b">
        <v>0</v>
      </c>
      <c r="AM234" s="79">
        <v>5</v>
      </c>
      <c r="AN234" s="87" t="s">
        <v>511</v>
      </c>
      <c r="AO234" s="79" t="s">
        <v>529</v>
      </c>
      <c r="AP234" s="79" t="b">
        <v>0</v>
      </c>
      <c r="AQ234" s="87" t="s">
        <v>511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231</v>
      </c>
      <c r="B235" s="64" t="s">
        <v>226</v>
      </c>
      <c r="C235" s="65" t="s">
        <v>1067</v>
      </c>
      <c r="D235" s="66">
        <v>10</v>
      </c>
      <c r="E235" s="67" t="s">
        <v>136</v>
      </c>
      <c r="F235" s="68">
        <v>24.086956521739133</v>
      </c>
      <c r="G235" s="65"/>
      <c r="H235" s="69"/>
      <c r="I235" s="70"/>
      <c r="J235" s="70"/>
      <c r="K235" s="34" t="s">
        <v>66</v>
      </c>
      <c r="L235" s="77">
        <v>235</v>
      </c>
      <c r="M235" s="77"/>
      <c r="N235" s="72"/>
      <c r="O235" s="79" t="s">
        <v>240</v>
      </c>
      <c r="P235" s="81">
        <v>43781.72390046297</v>
      </c>
      <c r="Q235" s="79" t="s">
        <v>250</v>
      </c>
      <c r="R235" s="79"/>
      <c r="S235" s="79"/>
      <c r="T235" s="79" t="s">
        <v>278</v>
      </c>
      <c r="U235" s="79"/>
      <c r="V235" s="82" t="s">
        <v>312</v>
      </c>
      <c r="W235" s="81">
        <v>43781.72390046297</v>
      </c>
      <c r="X235" s="85">
        <v>43781</v>
      </c>
      <c r="Y235" s="87" t="s">
        <v>377</v>
      </c>
      <c r="Z235" s="82" t="s">
        <v>450</v>
      </c>
      <c r="AA235" s="79"/>
      <c r="AB235" s="79"/>
      <c r="AC235" s="87" t="s">
        <v>523</v>
      </c>
      <c r="AD235" s="79"/>
      <c r="AE235" s="79" t="b">
        <v>0</v>
      </c>
      <c r="AF235" s="79">
        <v>0</v>
      </c>
      <c r="AG235" s="87" t="s">
        <v>525</v>
      </c>
      <c r="AH235" s="79" t="b">
        <v>0</v>
      </c>
      <c r="AI235" s="79" t="s">
        <v>527</v>
      </c>
      <c r="AJ235" s="79"/>
      <c r="AK235" s="87" t="s">
        <v>525</v>
      </c>
      <c r="AL235" s="79" t="b">
        <v>0</v>
      </c>
      <c r="AM235" s="79">
        <v>6</v>
      </c>
      <c r="AN235" s="87" t="s">
        <v>515</v>
      </c>
      <c r="AO235" s="79" t="s">
        <v>529</v>
      </c>
      <c r="AP235" s="79" t="b">
        <v>0</v>
      </c>
      <c r="AQ235" s="87" t="s">
        <v>515</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231</v>
      </c>
      <c r="B236" s="64" t="s">
        <v>226</v>
      </c>
      <c r="C236" s="65" t="s">
        <v>1067</v>
      </c>
      <c r="D236" s="66">
        <v>10</v>
      </c>
      <c r="E236" s="67" t="s">
        <v>136</v>
      </c>
      <c r="F236" s="68">
        <v>24.086956521739133</v>
      </c>
      <c r="G236" s="65"/>
      <c r="H236" s="69"/>
      <c r="I236" s="70"/>
      <c r="J236" s="70"/>
      <c r="K236" s="34" t="s">
        <v>66</v>
      </c>
      <c r="L236" s="77">
        <v>236</v>
      </c>
      <c r="M236" s="77"/>
      <c r="N236" s="72"/>
      <c r="O236" s="79" t="s">
        <v>240</v>
      </c>
      <c r="P236" s="81">
        <v>43782.30194444444</v>
      </c>
      <c r="Q236" s="79" t="s">
        <v>266</v>
      </c>
      <c r="R236" s="79"/>
      <c r="S236" s="79"/>
      <c r="T236" s="79" t="s">
        <v>280</v>
      </c>
      <c r="U236" s="79"/>
      <c r="V236" s="82" t="s">
        <v>312</v>
      </c>
      <c r="W236" s="81">
        <v>43782.30194444444</v>
      </c>
      <c r="X236" s="85">
        <v>43782</v>
      </c>
      <c r="Y236" s="87" t="s">
        <v>378</v>
      </c>
      <c r="Z236" s="82" t="s">
        <v>451</v>
      </c>
      <c r="AA236" s="79"/>
      <c r="AB236" s="79"/>
      <c r="AC236" s="87" t="s">
        <v>524</v>
      </c>
      <c r="AD236" s="79"/>
      <c r="AE236" s="79" t="b">
        <v>0</v>
      </c>
      <c r="AF236" s="79">
        <v>0</v>
      </c>
      <c r="AG236" s="87" t="s">
        <v>525</v>
      </c>
      <c r="AH236" s="79" t="b">
        <v>0</v>
      </c>
      <c r="AI236" s="79" t="s">
        <v>527</v>
      </c>
      <c r="AJ236" s="79"/>
      <c r="AK236" s="87" t="s">
        <v>525</v>
      </c>
      <c r="AL236" s="79" t="b">
        <v>0</v>
      </c>
      <c r="AM236" s="79">
        <v>1</v>
      </c>
      <c r="AN236" s="87" t="s">
        <v>516</v>
      </c>
      <c r="AO236" s="79" t="s">
        <v>529</v>
      </c>
      <c r="AP236" s="79" t="b">
        <v>0</v>
      </c>
      <c r="AQ236" s="87" t="s">
        <v>516</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229</v>
      </c>
      <c r="B237" s="64" t="s">
        <v>225</v>
      </c>
      <c r="C237" s="65" t="s">
        <v>1062</v>
      </c>
      <c r="D237" s="66">
        <v>4</v>
      </c>
      <c r="E237" s="67" t="s">
        <v>136</v>
      </c>
      <c r="F237" s="68">
        <v>30.869565217391305</v>
      </c>
      <c r="G237" s="65"/>
      <c r="H237" s="69"/>
      <c r="I237" s="70"/>
      <c r="J237" s="70"/>
      <c r="K237" s="34" t="s">
        <v>66</v>
      </c>
      <c r="L237" s="77">
        <v>237</v>
      </c>
      <c r="M237" s="77"/>
      <c r="N237" s="72"/>
      <c r="O237" s="79" t="s">
        <v>241</v>
      </c>
      <c r="P237" s="81">
        <v>43778.64696759259</v>
      </c>
      <c r="Q237" s="79" t="s">
        <v>254</v>
      </c>
      <c r="R237" s="79"/>
      <c r="S237" s="79"/>
      <c r="T237" s="79" t="s">
        <v>278</v>
      </c>
      <c r="U237" s="79"/>
      <c r="V237" s="82" t="s">
        <v>311</v>
      </c>
      <c r="W237" s="81">
        <v>43778.64696759259</v>
      </c>
      <c r="X237" s="85">
        <v>43778</v>
      </c>
      <c r="Y237" s="87" t="s">
        <v>351</v>
      </c>
      <c r="Z237" s="82" t="s">
        <v>417</v>
      </c>
      <c r="AA237" s="79"/>
      <c r="AB237" s="79"/>
      <c r="AC237" s="87" t="s">
        <v>490</v>
      </c>
      <c r="AD237" s="79"/>
      <c r="AE237" s="79" t="b">
        <v>0</v>
      </c>
      <c r="AF237" s="79">
        <v>0</v>
      </c>
      <c r="AG237" s="87" t="s">
        <v>525</v>
      </c>
      <c r="AH237" s="79" t="b">
        <v>0</v>
      </c>
      <c r="AI237" s="79" t="s">
        <v>527</v>
      </c>
      <c r="AJ237" s="79"/>
      <c r="AK237" s="87" t="s">
        <v>525</v>
      </c>
      <c r="AL237" s="79" t="b">
        <v>0</v>
      </c>
      <c r="AM237" s="79">
        <v>4</v>
      </c>
      <c r="AN237" s="87" t="s">
        <v>508</v>
      </c>
      <c r="AO237" s="79" t="s">
        <v>530</v>
      </c>
      <c r="AP237" s="79" t="b">
        <v>0</v>
      </c>
      <c r="AQ237" s="87" t="s">
        <v>508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8">
        <v>1</v>
      </c>
      <c r="BG237" s="49">
        <v>4.545454545454546</v>
      </c>
      <c r="BH237" s="48">
        <v>0</v>
      </c>
      <c r="BI237" s="49">
        <v>0</v>
      </c>
      <c r="BJ237" s="48">
        <v>0</v>
      </c>
      <c r="BK237" s="49">
        <v>0</v>
      </c>
      <c r="BL237" s="48">
        <v>21</v>
      </c>
      <c r="BM237" s="49">
        <v>95.45454545454545</v>
      </c>
      <c r="BN237" s="48">
        <v>22</v>
      </c>
    </row>
    <row r="238" spans="1:66" ht="15">
      <c r="A238" s="64" t="s">
        <v>229</v>
      </c>
      <c r="B238" s="64" t="s">
        <v>225</v>
      </c>
      <c r="C238" s="65" t="s">
        <v>1062</v>
      </c>
      <c r="D238" s="66">
        <v>4</v>
      </c>
      <c r="E238" s="67" t="s">
        <v>136</v>
      </c>
      <c r="F238" s="68">
        <v>30.869565217391305</v>
      </c>
      <c r="G238" s="65"/>
      <c r="H238" s="69"/>
      <c r="I238" s="70"/>
      <c r="J238" s="70"/>
      <c r="K238" s="34" t="s">
        <v>66</v>
      </c>
      <c r="L238" s="77">
        <v>238</v>
      </c>
      <c r="M238" s="77"/>
      <c r="N238" s="72"/>
      <c r="O238" s="79" t="s">
        <v>241</v>
      </c>
      <c r="P238" s="81">
        <v>43781.007106481484</v>
      </c>
      <c r="Q238" s="79" t="s">
        <v>258</v>
      </c>
      <c r="R238" s="79"/>
      <c r="S238" s="79"/>
      <c r="T238" s="79" t="s">
        <v>278</v>
      </c>
      <c r="U238" s="79"/>
      <c r="V238" s="82" t="s">
        <v>311</v>
      </c>
      <c r="W238" s="81">
        <v>43781.007106481484</v>
      </c>
      <c r="X238" s="85">
        <v>43781</v>
      </c>
      <c r="Y238" s="87" t="s">
        <v>352</v>
      </c>
      <c r="Z238" s="82" t="s">
        <v>418</v>
      </c>
      <c r="AA238" s="79"/>
      <c r="AB238" s="79"/>
      <c r="AC238" s="87" t="s">
        <v>491</v>
      </c>
      <c r="AD238" s="79"/>
      <c r="AE238" s="79" t="b">
        <v>0</v>
      </c>
      <c r="AF238" s="79">
        <v>0</v>
      </c>
      <c r="AG238" s="87" t="s">
        <v>525</v>
      </c>
      <c r="AH238" s="79" t="b">
        <v>0</v>
      </c>
      <c r="AI238" s="79" t="s">
        <v>527</v>
      </c>
      <c r="AJ238" s="79"/>
      <c r="AK238" s="87" t="s">
        <v>525</v>
      </c>
      <c r="AL238" s="79" t="b">
        <v>0</v>
      </c>
      <c r="AM238" s="79">
        <v>4</v>
      </c>
      <c r="AN238" s="87" t="s">
        <v>510</v>
      </c>
      <c r="AO238" s="79" t="s">
        <v>530</v>
      </c>
      <c r="AP238" s="79" t="b">
        <v>0</v>
      </c>
      <c r="AQ238" s="87" t="s">
        <v>510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1</v>
      </c>
      <c r="BF238" s="48">
        <v>1</v>
      </c>
      <c r="BG238" s="49">
        <v>4.545454545454546</v>
      </c>
      <c r="BH238" s="48">
        <v>0</v>
      </c>
      <c r="BI238" s="49">
        <v>0</v>
      </c>
      <c r="BJ238" s="48">
        <v>0</v>
      </c>
      <c r="BK238" s="49">
        <v>0</v>
      </c>
      <c r="BL238" s="48">
        <v>21</v>
      </c>
      <c r="BM238" s="49">
        <v>95.45454545454545</v>
      </c>
      <c r="BN238" s="48">
        <v>22</v>
      </c>
    </row>
    <row r="239" spans="1:66" ht="15">
      <c r="A239" s="64" t="s">
        <v>225</v>
      </c>
      <c r="B239" s="64" t="s">
        <v>231</v>
      </c>
      <c r="C239" s="65" t="s">
        <v>1061</v>
      </c>
      <c r="D239" s="66">
        <v>3</v>
      </c>
      <c r="E239" s="67" t="s">
        <v>132</v>
      </c>
      <c r="F239" s="68">
        <v>32</v>
      </c>
      <c r="G239" s="65"/>
      <c r="H239" s="69"/>
      <c r="I239" s="70"/>
      <c r="J239" s="70"/>
      <c r="K239" s="34" t="s">
        <v>66</v>
      </c>
      <c r="L239" s="77">
        <v>239</v>
      </c>
      <c r="M239" s="77"/>
      <c r="N239" s="72"/>
      <c r="O239" s="79" t="s">
        <v>241</v>
      </c>
      <c r="P239" s="81">
        <v>43774.24925925926</v>
      </c>
      <c r="Q239" s="79" t="s">
        <v>242</v>
      </c>
      <c r="R239" s="79"/>
      <c r="S239" s="79"/>
      <c r="T239" s="79" t="s">
        <v>277</v>
      </c>
      <c r="U239" s="79"/>
      <c r="V239" s="82" t="s">
        <v>306</v>
      </c>
      <c r="W239" s="81">
        <v>43774.24925925926</v>
      </c>
      <c r="X239" s="85">
        <v>43774</v>
      </c>
      <c r="Y239" s="87" t="s">
        <v>330</v>
      </c>
      <c r="Z239" s="82" t="s">
        <v>396</v>
      </c>
      <c r="AA239" s="79"/>
      <c r="AB239" s="79"/>
      <c r="AC239" s="87" t="s">
        <v>469</v>
      </c>
      <c r="AD239" s="79"/>
      <c r="AE239" s="79" t="b">
        <v>0</v>
      </c>
      <c r="AF239" s="79">
        <v>0</v>
      </c>
      <c r="AG239" s="87" t="s">
        <v>525</v>
      </c>
      <c r="AH239" s="79" t="b">
        <v>0</v>
      </c>
      <c r="AI239" s="79" t="s">
        <v>526</v>
      </c>
      <c r="AJ239" s="79"/>
      <c r="AK239" s="87" t="s">
        <v>525</v>
      </c>
      <c r="AL239" s="79" t="b">
        <v>0</v>
      </c>
      <c r="AM239" s="79">
        <v>3</v>
      </c>
      <c r="AN239" s="87" t="s">
        <v>467</v>
      </c>
      <c r="AO239" s="79" t="s">
        <v>530</v>
      </c>
      <c r="AP239" s="79" t="b">
        <v>0</v>
      </c>
      <c r="AQ239" s="87" t="s">
        <v>467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8"/>
      <c r="BG239" s="49"/>
      <c r="BH239" s="48"/>
      <c r="BI239" s="49"/>
      <c r="BJ239" s="48"/>
      <c r="BK239" s="49"/>
      <c r="BL239" s="48"/>
      <c r="BM239" s="49"/>
      <c r="BN239" s="48"/>
    </row>
    <row r="240" spans="1:66" ht="15">
      <c r="A240" s="64" t="s">
        <v>225</v>
      </c>
      <c r="B240" s="64" t="s">
        <v>229</v>
      </c>
      <c r="C240" s="65" t="s">
        <v>1065</v>
      </c>
      <c r="D240" s="66">
        <v>8</v>
      </c>
      <c r="E240" s="67" t="s">
        <v>136</v>
      </c>
      <c r="F240" s="68">
        <v>26.347826086956523</v>
      </c>
      <c r="G240" s="65"/>
      <c r="H240" s="69"/>
      <c r="I240" s="70"/>
      <c r="J240" s="70"/>
      <c r="K240" s="34" t="s">
        <v>66</v>
      </c>
      <c r="L240" s="77">
        <v>240</v>
      </c>
      <c r="M240" s="77"/>
      <c r="N240" s="72"/>
      <c r="O240" s="79" t="s">
        <v>241</v>
      </c>
      <c r="P240" s="81">
        <v>43776.738703703704</v>
      </c>
      <c r="Q240" s="79" t="s">
        <v>255</v>
      </c>
      <c r="R240" s="79"/>
      <c r="S240" s="79"/>
      <c r="T240" s="79" t="s">
        <v>278</v>
      </c>
      <c r="U240" s="79"/>
      <c r="V240" s="82" t="s">
        <v>306</v>
      </c>
      <c r="W240" s="81">
        <v>43776.738703703704</v>
      </c>
      <c r="X240" s="85">
        <v>43776</v>
      </c>
      <c r="Y240" s="87" t="s">
        <v>353</v>
      </c>
      <c r="Z240" s="82" t="s">
        <v>419</v>
      </c>
      <c r="AA240" s="79"/>
      <c r="AB240" s="79"/>
      <c r="AC240" s="87" t="s">
        <v>492</v>
      </c>
      <c r="AD240" s="79"/>
      <c r="AE240" s="79" t="b">
        <v>0</v>
      </c>
      <c r="AF240" s="79">
        <v>0</v>
      </c>
      <c r="AG240" s="87" t="s">
        <v>525</v>
      </c>
      <c r="AH240" s="79" t="b">
        <v>0</v>
      </c>
      <c r="AI240" s="79" t="s">
        <v>527</v>
      </c>
      <c r="AJ240" s="79"/>
      <c r="AK240" s="87" t="s">
        <v>525</v>
      </c>
      <c r="AL240" s="79" t="b">
        <v>0</v>
      </c>
      <c r="AM240" s="79">
        <v>2</v>
      </c>
      <c r="AN240" s="87" t="s">
        <v>502</v>
      </c>
      <c r="AO240" s="79" t="s">
        <v>530</v>
      </c>
      <c r="AP240" s="79" t="b">
        <v>0</v>
      </c>
      <c r="AQ240" s="87" t="s">
        <v>502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3</v>
      </c>
      <c r="BF240" s="48">
        <v>1</v>
      </c>
      <c r="BG240" s="49">
        <v>4.545454545454546</v>
      </c>
      <c r="BH240" s="48">
        <v>0</v>
      </c>
      <c r="BI240" s="49">
        <v>0</v>
      </c>
      <c r="BJ240" s="48">
        <v>0</v>
      </c>
      <c r="BK240" s="49">
        <v>0</v>
      </c>
      <c r="BL240" s="48">
        <v>21</v>
      </c>
      <c r="BM240" s="49">
        <v>95.45454545454545</v>
      </c>
      <c r="BN240" s="48">
        <v>22</v>
      </c>
    </row>
    <row r="241" spans="1:66" ht="15">
      <c r="A241" s="64" t="s">
        <v>225</v>
      </c>
      <c r="B241" s="64" t="s">
        <v>229</v>
      </c>
      <c r="C241" s="65" t="s">
        <v>1065</v>
      </c>
      <c r="D241" s="66">
        <v>8</v>
      </c>
      <c r="E241" s="67" t="s">
        <v>136</v>
      </c>
      <c r="F241" s="68">
        <v>26.347826086956523</v>
      </c>
      <c r="G241" s="65"/>
      <c r="H241" s="69"/>
      <c r="I241" s="70"/>
      <c r="J241" s="70"/>
      <c r="K241" s="34" t="s">
        <v>66</v>
      </c>
      <c r="L241" s="77">
        <v>241</v>
      </c>
      <c r="M241" s="77"/>
      <c r="N241" s="72"/>
      <c r="O241" s="79" t="s">
        <v>241</v>
      </c>
      <c r="P241" s="81">
        <v>43777.36616898148</v>
      </c>
      <c r="Q241" s="79" t="s">
        <v>246</v>
      </c>
      <c r="R241" s="79"/>
      <c r="S241" s="79"/>
      <c r="T241" s="79" t="s">
        <v>280</v>
      </c>
      <c r="U241" s="79"/>
      <c r="V241" s="82" t="s">
        <v>306</v>
      </c>
      <c r="W241" s="81">
        <v>43777.36616898148</v>
      </c>
      <c r="X241" s="85">
        <v>43777</v>
      </c>
      <c r="Y241" s="87" t="s">
        <v>354</v>
      </c>
      <c r="Z241" s="82" t="s">
        <v>420</v>
      </c>
      <c r="AA241" s="79"/>
      <c r="AB241" s="79"/>
      <c r="AC241" s="87" t="s">
        <v>493</v>
      </c>
      <c r="AD241" s="79"/>
      <c r="AE241" s="79" t="b">
        <v>0</v>
      </c>
      <c r="AF241" s="79">
        <v>0</v>
      </c>
      <c r="AG241" s="87" t="s">
        <v>525</v>
      </c>
      <c r="AH241" s="79" t="b">
        <v>0</v>
      </c>
      <c r="AI241" s="79" t="s">
        <v>527</v>
      </c>
      <c r="AJ241" s="79"/>
      <c r="AK241" s="87" t="s">
        <v>525</v>
      </c>
      <c r="AL241" s="79" t="b">
        <v>0</v>
      </c>
      <c r="AM241" s="79">
        <v>3</v>
      </c>
      <c r="AN241" s="87" t="s">
        <v>504</v>
      </c>
      <c r="AO241" s="79" t="s">
        <v>530</v>
      </c>
      <c r="AP241" s="79" t="b">
        <v>0</v>
      </c>
      <c r="AQ241" s="87" t="s">
        <v>504</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3</v>
      </c>
      <c r="BF241" s="48">
        <v>1</v>
      </c>
      <c r="BG241" s="49">
        <v>4.761904761904762</v>
      </c>
      <c r="BH241" s="48">
        <v>0</v>
      </c>
      <c r="BI241" s="49">
        <v>0</v>
      </c>
      <c r="BJ241" s="48">
        <v>0</v>
      </c>
      <c r="BK241" s="49">
        <v>0</v>
      </c>
      <c r="BL241" s="48">
        <v>20</v>
      </c>
      <c r="BM241" s="49">
        <v>95.23809523809524</v>
      </c>
      <c r="BN241" s="48">
        <v>21</v>
      </c>
    </row>
    <row r="242" spans="1:66" ht="15">
      <c r="A242" s="64" t="s">
        <v>225</v>
      </c>
      <c r="B242" s="64" t="s">
        <v>229</v>
      </c>
      <c r="C242" s="65" t="s">
        <v>1065</v>
      </c>
      <c r="D242" s="66">
        <v>8</v>
      </c>
      <c r="E242" s="67" t="s">
        <v>136</v>
      </c>
      <c r="F242" s="68">
        <v>26.347826086956523</v>
      </c>
      <c r="G242" s="65"/>
      <c r="H242" s="69"/>
      <c r="I242" s="70"/>
      <c r="J242" s="70"/>
      <c r="K242" s="34" t="s">
        <v>66</v>
      </c>
      <c r="L242" s="77">
        <v>242</v>
      </c>
      <c r="M242" s="77"/>
      <c r="N242" s="72"/>
      <c r="O242" s="79" t="s">
        <v>241</v>
      </c>
      <c r="P242" s="81">
        <v>43777.88890046296</v>
      </c>
      <c r="Q242" s="79" t="s">
        <v>259</v>
      </c>
      <c r="R242" s="79"/>
      <c r="S242" s="79"/>
      <c r="T242" s="79" t="s">
        <v>278</v>
      </c>
      <c r="U242" s="79"/>
      <c r="V242" s="82" t="s">
        <v>306</v>
      </c>
      <c r="W242" s="81">
        <v>43777.88890046296</v>
      </c>
      <c r="X242" s="85">
        <v>43777</v>
      </c>
      <c r="Y242" s="87" t="s">
        <v>355</v>
      </c>
      <c r="Z242" s="82" t="s">
        <v>421</v>
      </c>
      <c r="AA242" s="79"/>
      <c r="AB242" s="79"/>
      <c r="AC242" s="87" t="s">
        <v>494</v>
      </c>
      <c r="AD242" s="79"/>
      <c r="AE242" s="79" t="b">
        <v>0</v>
      </c>
      <c r="AF242" s="79">
        <v>0</v>
      </c>
      <c r="AG242" s="87" t="s">
        <v>525</v>
      </c>
      <c r="AH242" s="79" t="b">
        <v>0</v>
      </c>
      <c r="AI242" s="79" t="s">
        <v>527</v>
      </c>
      <c r="AJ242" s="79"/>
      <c r="AK242" s="87" t="s">
        <v>525</v>
      </c>
      <c r="AL242" s="79" t="b">
        <v>0</v>
      </c>
      <c r="AM242" s="79">
        <v>1</v>
      </c>
      <c r="AN242" s="87" t="s">
        <v>506</v>
      </c>
      <c r="AO242" s="79" t="s">
        <v>530</v>
      </c>
      <c r="AP242" s="79" t="b">
        <v>0</v>
      </c>
      <c r="AQ242" s="87" t="s">
        <v>506</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3</v>
      </c>
      <c r="BF242" s="48">
        <v>1</v>
      </c>
      <c r="BG242" s="49">
        <v>4.545454545454546</v>
      </c>
      <c r="BH242" s="48">
        <v>0</v>
      </c>
      <c r="BI242" s="49">
        <v>0</v>
      </c>
      <c r="BJ242" s="48">
        <v>0</v>
      </c>
      <c r="BK242" s="49">
        <v>0</v>
      </c>
      <c r="BL242" s="48">
        <v>21</v>
      </c>
      <c r="BM242" s="49">
        <v>95.45454545454545</v>
      </c>
      <c r="BN242" s="48">
        <v>22</v>
      </c>
    </row>
    <row r="243" spans="1:66" ht="15">
      <c r="A243" s="64" t="s">
        <v>225</v>
      </c>
      <c r="B243" s="64" t="s">
        <v>229</v>
      </c>
      <c r="C243" s="65" t="s">
        <v>1065</v>
      </c>
      <c r="D243" s="66">
        <v>8</v>
      </c>
      <c r="E243" s="67" t="s">
        <v>136</v>
      </c>
      <c r="F243" s="68">
        <v>26.347826086956523</v>
      </c>
      <c r="G243" s="65"/>
      <c r="H243" s="69"/>
      <c r="I243" s="70"/>
      <c r="J243" s="70"/>
      <c r="K243" s="34" t="s">
        <v>66</v>
      </c>
      <c r="L243" s="77">
        <v>243</v>
      </c>
      <c r="M243" s="77"/>
      <c r="N243" s="72"/>
      <c r="O243" s="79" t="s">
        <v>241</v>
      </c>
      <c r="P243" s="81">
        <v>43778.38569444444</v>
      </c>
      <c r="Q243" s="79" t="s">
        <v>260</v>
      </c>
      <c r="R243" s="79"/>
      <c r="S243" s="79"/>
      <c r="T243" s="79" t="s">
        <v>280</v>
      </c>
      <c r="U243" s="79"/>
      <c r="V243" s="82" t="s">
        <v>306</v>
      </c>
      <c r="W243" s="81">
        <v>43778.38569444444</v>
      </c>
      <c r="X243" s="85">
        <v>43778</v>
      </c>
      <c r="Y243" s="87" t="s">
        <v>356</v>
      </c>
      <c r="Z243" s="82" t="s">
        <v>422</v>
      </c>
      <c r="AA243" s="79"/>
      <c r="AB243" s="79"/>
      <c r="AC243" s="87" t="s">
        <v>495</v>
      </c>
      <c r="AD243" s="79"/>
      <c r="AE243" s="79" t="b">
        <v>0</v>
      </c>
      <c r="AF243" s="79">
        <v>0</v>
      </c>
      <c r="AG243" s="87" t="s">
        <v>525</v>
      </c>
      <c r="AH243" s="79" t="b">
        <v>0</v>
      </c>
      <c r="AI243" s="79" t="s">
        <v>527</v>
      </c>
      <c r="AJ243" s="79"/>
      <c r="AK243" s="87" t="s">
        <v>525</v>
      </c>
      <c r="AL243" s="79" t="b">
        <v>0</v>
      </c>
      <c r="AM243" s="79">
        <v>2</v>
      </c>
      <c r="AN243" s="87" t="s">
        <v>507</v>
      </c>
      <c r="AO243" s="79" t="s">
        <v>530</v>
      </c>
      <c r="AP243" s="79" t="b">
        <v>0</v>
      </c>
      <c r="AQ243" s="87" t="s">
        <v>507</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3</v>
      </c>
      <c r="BF243" s="48">
        <v>1</v>
      </c>
      <c r="BG243" s="49">
        <v>4.761904761904762</v>
      </c>
      <c r="BH243" s="48">
        <v>0</v>
      </c>
      <c r="BI243" s="49">
        <v>0</v>
      </c>
      <c r="BJ243" s="48">
        <v>0</v>
      </c>
      <c r="BK243" s="49">
        <v>0</v>
      </c>
      <c r="BL243" s="48">
        <v>20</v>
      </c>
      <c r="BM243" s="49">
        <v>95.23809523809524</v>
      </c>
      <c r="BN243" s="48">
        <v>21</v>
      </c>
    </row>
    <row r="244" spans="1:66" ht="15">
      <c r="A244" s="64" t="s">
        <v>225</v>
      </c>
      <c r="B244" s="64" t="s">
        <v>229</v>
      </c>
      <c r="C244" s="65" t="s">
        <v>1065</v>
      </c>
      <c r="D244" s="66">
        <v>8</v>
      </c>
      <c r="E244" s="67" t="s">
        <v>136</v>
      </c>
      <c r="F244" s="68">
        <v>26.347826086956523</v>
      </c>
      <c r="G244" s="65"/>
      <c r="H244" s="69"/>
      <c r="I244" s="70"/>
      <c r="J244" s="70"/>
      <c r="K244" s="34" t="s">
        <v>66</v>
      </c>
      <c r="L244" s="77">
        <v>244</v>
      </c>
      <c r="M244" s="77"/>
      <c r="N244" s="72"/>
      <c r="O244" s="79" t="s">
        <v>241</v>
      </c>
      <c r="P244" s="81">
        <v>43779.76630787037</v>
      </c>
      <c r="Q244" s="79" t="s">
        <v>258</v>
      </c>
      <c r="R244" s="79"/>
      <c r="S244" s="79"/>
      <c r="T244" s="79" t="s">
        <v>278</v>
      </c>
      <c r="U244" s="79"/>
      <c r="V244" s="82" t="s">
        <v>306</v>
      </c>
      <c r="W244" s="81">
        <v>43779.76630787037</v>
      </c>
      <c r="X244" s="85">
        <v>43779</v>
      </c>
      <c r="Y244" s="87" t="s">
        <v>357</v>
      </c>
      <c r="Z244" s="82" t="s">
        <v>423</v>
      </c>
      <c r="AA244" s="79"/>
      <c r="AB244" s="79"/>
      <c r="AC244" s="87" t="s">
        <v>496</v>
      </c>
      <c r="AD244" s="79"/>
      <c r="AE244" s="79" t="b">
        <v>0</v>
      </c>
      <c r="AF244" s="79">
        <v>0</v>
      </c>
      <c r="AG244" s="87" t="s">
        <v>525</v>
      </c>
      <c r="AH244" s="79" t="b">
        <v>0</v>
      </c>
      <c r="AI244" s="79" t="s">
        <v>527</v>
      </c>
      <c r="AJ244" s="79"/>
      <c r="AK244" s="87" t="s">
        <v>525</v>
      </c>
      <c r="AL244" s="79" t="b">
        <v>0</v>
      </c>
      <c r="AM244" s="79">
        <v>4</v>
      </c>
      <c r="AN244" s="87" t="s">
        <v>510</v>
      </c>
      <c r="AO244" s="79" t="s">
        <v>530</v>
      </c>
      <c r="AP244" s="79" t="b">
        <v>0</v>
      </c>
      <c r="AQ244" s="87" t="s">
        <v>510</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8">
        <v>1</v>
      </c>
      <c r="BG244" s="49">
        <v>4.545454545454546</v>
      </c>
      <c r="BH244" s="48">
        <v>0</v>
      </c>
      <c r="BI244" s="49">
        <v>0</v>
      </c>
      <c r="BJ244" s="48">
        <v>0</v>
      </c>
      <c r="BK244" s="49">
        <v>0</v>
      </c>
      <c r="BL244" s="48">
        <v>21</v>
      </c>
      <c r="BM244" s="49">
        <v>95.45454545454545</v>
      </c>
      <c r="BN244" s="48">
        <v>22</v>
      </c>
    </row>
    <row r="245" spans="1:66" ht="15">
      <c r="A245" s="64" t="s">
        <v>225</v>
      </c>
      <c r="B245" s="64" t="s">
        <v>229</v>
      </c>
      <c r="C245" s="65" t="s">
        <v>1065</v>
      </c>
      <c r="D245" s="66">
        <v>8</v>
      </c>
      <c r="E245" s="67" t="s">
        <v>136</v>
      </c>
      <c r="F245" s="68">
        <v>26.347826086956523</v>
      </c>
      <c r="G245" s="65"/>
      <c r="H245" s="69"/>
      <c r="I245" s="70"/>
      <c r="J245" s="70"/>
      <c r="K245" s="34" t="s">
        <v>66</v>
      </c>
      <c r="L245" s="77">
        <v>245</v>
      </c>
      <c r="M245" s="77"/>
      <c r="N245" s="72"/>
      <c r="O245" s="79" t="s">
        <v>241</v>
      </c>
      <c r="P245" s="81">
        <v>43781.84724537037</v>
      </c>
      <c r="Q245" s="79" t="s">
        <v>250</v>
      </c>
      <c r="R245" s="79"/>
      <c r="S245" s="79"/>
      <c r="T245" s="79" t="s">
        <v>278</v>
      </c>
      <c r="U245" s="79"/>
      <c r="V245" s="82" t="s">
        <v>306</v>
      </c>
      <c r="W245" s="81">
        <v>43781.84724537037</v>
      </c>
      <c r="X245" s="85">
        <v>43781</v>
      </c>
      <c r="Y245" s="87" t="s">
        <v>358</v>
      </c>
      <c r="Z245" s="82" t="s">
        <v>424</v>
      </c>
      <c r="AA245" s="79"/>
      <c r="AB245" s="79"/>
      <c r="AC245" s="87" t="s">
        <v>497</v>
      </c>
      <c r="AD245" s="79"/>
      <c r="AE245" s="79" t="b">
        <v>0</v>
      </c>
      <c r="AF245" s="79">
        <v>0</v>
      </c>
      <c r="AG245" s="87" t="s">
        <v>525</v>
      </c>
      <c r="AH245" s="79" t="b">
        <v>0</v>
      </c>
      <c r="AI245" s="79" t="s">
        <v>527</v>
      </c>
      <c r="AJ245" s="79"/>
      <c r="AK245" s="87" t="s">
        <v>525</v>
      </c>
      <c r="AL245" s="79" t="b">
        <v>0</v>
      </c>
      <c r="AM245" s="79">
        <v>6</v>
      </c>
      <c r="AN245" s="87" t="s">
        <v>515</v>
      </c>
      <c r="AO245" s="79" t="s">
        <v>530</v>
      </c>
      <c r="AP245" s="79" t="b">
        <v>0</v>
      </c>
      <c r="AQ245" s="87" t="s">
        <v>515</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8">
        <v>1</v>
      </c>
      <c r="BG245" s="49">
        <v>4.545454545454546</v>
      </c>
      <c r="BH245" s="48">
        <v>0</v>
      </c>
      <c r="BI245" s="49">
        <v>0</v>
      </c>
      <c r="BJ245" s="48">
        <v>0</v>
      </c>
      <c r="BK245" s="49">
        <v>0</v>
      </c>
      <c r="BL245" s="48">
        <v>21</v>
      </c>
      <c r="BM245" s="49">
        <v>95.45454545454545</v>
      </c>
      <c r="BN245" s="48">
        <v>22</v>
      </c>
    </row>
    <row r="246" spans="1:66" ht="15">
      <c r="A246" s="64" t="s">
        <v>231</v>
      </c>
      <c r="B246" s="64" t="s">
        <v>225</v>
      </c>
      <c r="C246" s="65" t="s">
        <v>1067</v>
      </c>
      <c r="D246" s="66">
        <v>10</v>
      </c>
      <c r="E246" s="67" t="s">
        <v>136</v>
      </c>
      <c r="F246" s="68">
        <v>24.086956521739133</v>
      </c>
      <c r="G246" s="65"/>
      <c r="H246" s="69"/>
      <c r="I246" s="70"/>
      <c r="J246" s="70"/>
      <c r="K246" s="34" t="s">
        <v>66</v>
      </c>
      <c r="L246" s="77">
        <v>246</v>
      </c>
      <c r="M246" s="77"/>
      <c r="N246" s="72"/>
      <c r="O246" s="79" t="s">
        <v>241</v>
      </c>
      <c r="P246" s="81">
        <v>43775.9483912037</v>
      </c>
      <c r="Q246" s="79" t="s">
        <v>244</v>
      </c>
      <c r="R246" s="79"/>
      <c r="S246" s="79"/>
      <c r="T246" s="79" t="s">
        <v>278</v>
      </c>
      <c r="U246" s="79"/>
      <c r="V246" s="82" t="s">
        <v>312</v>
      </c>
      <c r="W246" s="81">
        <v>43775.9483912037</v>
      </c>
      <c r="X246" s="85">
        <v>43775</v>
      </c>
      <c r="Y246" s="87" t="s">
        <v>371</v>
      </c>
      <c r="Z246" s="82" t="s">
        <v>444</v>
      </c>
      <c r="AA246" s="79"/>
      <c r="AB246" s="79"/>
      <c r="AC246" s="87" t="s">
        <v>517</v>
      </c>
      <c r="AD246" s="79"/>
      <c r="AE246" s="79" t="b">
        <v>0</v>
      </c>
      <c r="AF246" s="79">
        <v>0</v>
      </c>
      <c r="AG246" s="87" t="s">
        <v>525</v>
      </c>
      <c r="AH246" s="79" t="b">
        <v>0</v>
      </c>
      <c r="AI246" s="79" t="s">
        <v>527</v>
      </c>
      <c r="AJ246" s="79"/>
      <c r="AK246" s="87" t="s">
        <v>525</v>
      </c>
      <c r="AL246" s="79" t="b">
        <v>0</v>
      </c>
      <c r="AM246" s="79">
        <v>5</v>
      </c>
      <c r="AN246" s="87" t="s">
        <v>499</v>
      </c>
      <c r="AO246" s="79" t="s">
        <v>529</v>
      </c>
      <c r="AP246" s="79" t="b">
        <v>0</v>
      </c>
      <c r="AQ246" s="87" t="s">
        <v>499</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3</v>
      </c>
      <c r="BE246" s="78" t="str">
        <f>REPLACE(INDEX(GroupVertices[Group],MATCH(Edges[[#This Row],[Vertex 2]],GroupVertices[Vertex],0)),1,1,"")</f>
        <v>1</v>
      </c>
      <c r="BF246" s="48"/>
      <c r="BG246" s="49"/>
      <c r="BH246" s="48"/>
      <c r="BI246" s="49"/>
      <c r="BJ246" s="48"/>
      <c r="BK246" s="49"/>
      <c r="BL246" s="48"/>
      <c r="BM246" s="49"/>
      <c r="BN246" s="48"/>
    </row>
    <row r="247" spans="1:66" ht="15">
      <c r="A247" s="64" t="s">
        <v>231</v>
      </c>
      <c r="B247" s="64" t="s">
        <v>225</v>
      </c>
      <c r="C247" s="65" t="s">
        <v>1067</v>
      </c>
      <c r="D247" s="66">
        <v>10</v>
      </c>
      <c r="E247" s="67" t="s">
        <v>136</v>
      </c>
      <c r="F247" s="68">
        <v>24.086956521739133</v>
      </c>
      <c r="G247" s="65"/>
      <c r="H247" s="69"/>
      <c r="I247" s="70"/>
      <c r="J247" s="70"/>
      <c r="K247" s="34" t="s">
        <v>66</v>
      </c>
      <c r="L247" s="77">
        <v>247</v>
      </c>
      <c r="M247" s="77"/>
      <c r="N247" s="72"/>
      <c r="O247" s="79" t="s">
        <v>241</v>
      </c>
      <c r="P247" s="81">
        <v>43776.89670138889</v>
      </c>
      <c r="Q247" s="79" t="s">
        <v>263</v>
      </c>
      <c r="R247" s="79"/>
      <c r="S247" s="79"/>
      <c r="T247" s="79" t="s">
        <v>278</v>
      </c>
      <c r="U247" s="79"/>
      <c r="V247" s="82" t="s">
        <v>312</v>
      </c>
      <c r="W247" s="81">
        <v>43776.89670138889</v>
      </c>
      <c r="X247" s="85">
        <v>43776</v>
      </c>
      <c r="Y247" s="87" t="s">
        <v>372</v>
      </c>
      <c r="Z247" s="82" t="s">
        <v>445</v>
      </c>
      <c r="AA247" s="79"/>
      <c r="AB247" s="79"/>
      <c r="AC247" s="87" t="s">
        <v>518</v>
      </c>
      <c r="AD247" s="79"/>
      <c r="AE247" s="79" t="b">
        <v>0</v>
      </c>
      <c r="AF247" s="79">
        <v>0</v>
      </c>
      <c r="AG247" s="87" t="s">
        <v>525</v>
      </c>
      <c r="AH247" s="79" t="b">
        <v>0</v>
      </c>
      <c r="AI247" s="79" t="s">
        <v>527</v>
      </c>
      <c r="AJ247" s="79"/>
      <c r="AK247" s="87" t="s">
        <v>525</v>
      </c>
      <c r="AL247" s="79" t="b">
        <v>0</v>
      </c>
      <c r="AM247" s="79">
        <v>1</v>
      </c>
      <c r="AN247" s="87" t="s">
        <v>503</v>
      </c>
      <c r="AO247" s="79" t="s">
        <v>529</v>
      </c>
      <c r="AP247" s="79" t="b">
        <v>0</v>
      </c>
      <c r="AQ247" s="87" t="s">
        <v>503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3</v>
      </c>
      <c r="BE247" s="78" t="str">
        <f>REPLACE(INDEX(GroupVertices[Group],MATCH(Edges[[#This Row],[Vertex 2]],GroupVertices[Vertex],0)),1,1,"")</f>
        <v>1</v>
      </c>
      <c r="BF247" s="48"/>
      <c r="BG247" s="49"/>
      <c r="BH247" s="48"/>
      <c r="BI247" s="49"/>
      <c r="BJ247" s="48"/>
      <c r="BK247" s="49"/>
      <c r="BL247" s="48"/>
      <c r="BM247" s="49"/>
      <c r="BN247" s="48"/>
    </row>
    <row r="248" spans="1:66" ht="15">
      <c r="A248" s="64" t="s">
        <v>231</v>
      </c>
      <c r="B248" s="64" t="s">
        <v>225</v>
      </c>
      <c r="C248" s="65" t="s">
        <v>1067</v>
      </c>
      <c r="D248" s="66">
        <v>10</v>
      </c>
      <c r="E248" s="67" t="s">
        <v>136</v>
      </c>
      <c r="F248" s="68">
        <v>24.086956521739133</v>
      </c>
      <c r="G248" s="65"/>
      <c r="H248" s="69"/>
      <c r="I248" s="70"/>
      <c r="J248" s="70"/>
      <c r="K248" s="34" t="s">
        <v>66</v>
      </c>
      <c r="L248" s="77">
        <v>248</v>
      </c>
      <c r="M248" s="77"/>
      <c r="N248" s="72"/>
      <c r="O248" s="79" t="s">
        <v>241</v>
      </c>
      <c r="P248" s="81">
        <v>43778.492106481484</v>
      </c>
      <c r="Q248" s="79" t="s">
        <v>260</v>
      </c>
      <c r="R248" s="79"/>
      <c r="S248" s="79"/>
      <c r="T248" s="79" t="s">
        <v>280</v>
      </c>
      <c r="U248" s="79"/>
      <c r="V248" s="82" t="s">
        <v>312</v>
      </c>
      <c r="W248" s="81">
        <v>43778.492106481484</v>
      </c>
      <c r="X248" s="85">
        <v>43778</v>
      </c>
      <c r="Y248" s="87" t="s">
        <v>373</v>
      </c>
      <c r="Z248" s="82" t="s">
        <v>446</v>
      </c>
      <c r="AA248" s="79"/>
      <c r="AB248" s="79"/>
      <c r="AC248" s="87" t="s">
        <v>519</v>
      </c>
      <c r="AD248" s="79"/>
      <c r="AE248" s="79" t="b">
        <v>0</v>
      </c>
      <c r="AF248" s="79">
        <v>0</v>
      </c>
      <c r="AG248" s="87" t="s">
        <v>525</v>
      </c>
      <c r="AH248" s="79" t="b">
        <v>0</v>
      </c>
      <c r="AI248" s="79" t="s">
        <v>527</v>
      </c>
      <c r="AJ248" s="79"/>
      <c r="AK248" s="87" t="s">
        <v>525</v>
      </c>
      <c r="AL248" s="79" t="b">
        <v>0</v>
      </c>
      <c r="AM248" s="79">
        <v>2</v>
      </c>
      <c r="AN248" s="87" t="s">
        <v>507</v>
      </c>
      <c r="AO248" s="79" t="s">
        <v>529</v>
      </c>
      <c r="AP248" s="79" t="b">
        <v>0</v>
      </c>
      <c r="AQ248" s="87" t="s">
        <v>507</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3</v>
      </c>
      <c r="BE248" s="78" t="str">
        <f>REPLACE(INDEX(GroupVertices[Group],MATCH(Edges[[#This Row],[Vertex 2]],GroupVertices[Vertex],0)),1,1,"")</f>
        <v>1</v>
      </c>
      <c r="BF248" s="48"/>
      <c r="BG248" s="49"/>
      <c r="BH248" s="48"/>
      <c r="BI248" s="49"/>
      <c r="BJ248" s="48"/>
      <c r="BK248" s="49"/>
      <c r="BL248" s="48"/>
      <c r="BM248" s="49"/>
      <c r="BN248" s="48"/>
    </row>
    <row r="249" spans="1:66" ht="15">
      <c r="A249" s="64" t="s">
        <v>231</v>
      </c>
      <c r="B249" s="64" t="s">
        <v>225</v>
      </c>
      <c r="C249" s="65" t="s">
        <v>1067</v>
      </c>
      <c r="D249" s="66">
        <v>10</v>
      </c>
      <c r="E249" s="67" t="s">
        <v>136</v>
      </c>
      <c r="F249" s="68">
        <v>24.086956521739133</v>
      </c>
      <c r="G249" s="65"/>
      <c r="H249" s="69"/>
      <c r="I249" s="70"/>
      <c r="J249" s="70"/>
      <c r="K249" s="34" t="s">
        <v>66</v>
      </c>
      <c r="L249" s="77">
        <v>249</v>
      </c>
      <c r="M249" s="77"/>
      <c r="N249" s="72"/>
      <c r="O249" s="79" t="s">
        <v>241</v>
      </c>
      <c r="P249" s="81">
        <v>43778.67010416667</v>
      </c>
      <c r="Q249" s="79" t="s">
        <v>254</v>
      </c>
      <c r="R249" s="79"/>
      <c r="S249" s="79"/>
      <c r="T249" s="79" t="s">
        <v>278</v>
      </c>
      <c r="U249" s="79"/>
      <c r="V249" s="82" t="s">
        <v>312</v>
      </c>
      <c r="W249" s="81">
        <v>43778.67010416667</v>
      </c>
      <c r="X249" s="85">
        <v>43778</v>
      </c>
      <c r="Y249" s="87" t="s">
        <v>374</v>
      </c>
      <c r="Z249" s="82" t="s">
        <v>447</v>
      </c>
      <c r="AA249" s="79"/>
      <c r="AB249" s="79"/>
      <c r="AC249" s="87" t="s">
        <v>520</v>
      </c>
      <c r="AD249" s="79"/>
      <c r="AE249" s="79" t="b">
        <v>0</v>
      </c>
      <c r="AF249" s="79">
        <v>0</v>
      </c>
      <c r="AG249" s="87" t="s">
        <v>525</v>
      </c>
      <c r="AH249" s="79" t="b">
        <v>0</v>
      </c>
      <c r="AI249" s="79" t="s">
        <v>527</v>
      </c>
      <c r="AJ249" s="79"/>
      <c r="AK249" s="87" t="s">
        <v>525</v>
      </c>
      <c r="AL249" s="79" t="b">
        <v>0</v>
      </c>
      <c r="AM249" s="79">
        <v>4</v>
      </c>
      <c r="AN249" s="87" t="s">
        <v>508</v>
      </c>
      <c r="AO249" s="79" t="s">
        <v>529</v>
      </c>
      <c r="AP249" s="79" t="b">
        <v>0</v>
      </c>
      <c r="AQ249" s="87" t="s">
        <v>508</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3</v>
      </c>
      <c r="BE249" s="78" t="str">
        <f>REPLACE(INDEX(GroupVertices[Group],MATCH(Edges[[#This Row],[Vertex 2]],GroupVertices[Vertex],0)),1,1,"")</f>
        <v>1</v>
      </c>
      <c r="BF249" s="48"/>
      <c r="BG249" s="49"/>
      <c r="BH249" s="48"/>
      <c r="BI249" s="49"/>
      <c r="BJ249" s="48"/>
      <c r="BK249" s="49"/>
      <c r="BL249" s="48"/>
      <c r="BM249" s="49"/>
      <c r="BN249" s="48"/>
    </row>
    <row r="250" spans="1:66" ht="15">
      <c r="A250" s="64" t="s">
        <v>231</v>
      </c>
      <c r="B250" s="64" t="s">
        <v>225</v>
      </c>
      <c r="C250" s="65" t="s">
        <v>1067</v>
      </c>
      <c r="D250" s="66">
        <v>10</v>
      </c>
      <c r="E250" s="67" t="s">
        <v>136</v>
      </c>
      <c r="F250" s="68">
        <v>24.086956521739133</v>
      </c>
      <c r="G250" s="65"/>
      <c r="H250" s="69"/>
      <c r="I250" s="70"/>
      <c r="J250" s="70"/>
      <c r="K250" s="34" t="s">
        <v>66</v>
      </c>
      <c r="L250" s="77">
        <v>250</v>
      </c>
      <c r="M250" s="77"/>
      <c r="N250" s="72"/>
      <c r="O250" s="79" t="s">
        <v>241</v>
      </c>
      <c r="P250" s="81">
        <v>43779.35434027778</v>
      </c>
      <c r="Q250" s="79" t="s">
        <v>265</v>
      </c>
      <c r="R250" s="79"/>
      <c r="S250" s="79"/>
      <c r="T250" s="79" t="s">
        <v>280</v>
      </c>
      <c r="U250" s="79"/>
      <c r="V250" s="82" t="s">
        <v>312</v>
      </c>
      <c r="W250" s="81">
        <v>43779.35434027778</v>
      </c>
      <c r="X250" s="85">
        <v>43779</v>
      </c>
      <c r="Y250" s="87" t="s">
        <v>375</v>
      </c>
      <c r="Z250" s="82" t="s">
        <v>448</v>
      </c>
      <c r="AA250" s="79"/>
      <c r="AB250" s="79"/>
      <c r="AC250" s="87" t="s">
        <v>521</v>
      </c>
      <c r="AD250" s="79"/>
      <c r="AE250" s="79" t="b">
        <v>0</v>
      </c>
      <c r="AF250" s="79">
        <v>0</v>
      </c>
      <c r="AG250" s="87" t="s">
        <v>525</v>
      </c>
      <c r="AH250" s="79" t="b">
        <v>0</v>
      </c>
      <c r="AI250" s="79" t="s">
        <v>527</v>
      </c>
      <c r="AJ250" s="79"/>
      <c r="AK250" s="87" t="s">
        <v>525</v>
      </c>
      <c r="AL250" s="79" t="b">
        <v>0</v>
      </c>
      <c r="AM250" s="79">
        <v>1</v>
      </c>
      <c r="AN250" s="87" t="s">
        <v>509</v>
      </c>
      <c r="AO250" s="79" t="s">
        <v>529</v>
      </c>
      <c r="AP250" s="79" t="b">
        <v>0</v>
      </c>
      <c r="AQ250" s="87" t="s">
        <v>509</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3</v>
      </c>
      <c r="BE250" s="78" t="str">
        <f>REPLACE(INDEX(GroupVertices[Group],MATCH(Edges[[#This Row],[Vertex 2]],GroupVertices[Vertex],0)),1,1,"")</f>
        <v>1</v>
      </c>
      <c r="BF250" s="48"/>
      <c r="BG250" s="49"/>
      <c r="BH250" s="48"/>
      <c r="BI250" s="49"/>
      <c r="BJ250" s="48"/>
      <c r="BK250" s="49"/>
      <c r="BL250" s="48"/>
      <c r="BM250" s="49"/>
      <c r="BN250" s="48"/>
    </row>
    <row r="251" spans="1:66" ht="15">
      <c r="A251" s="64" t="s">
        <v>231</v>
      </c>
      <c r="B251" s="64" t="s">
        <v>225</v>
      </c>
      <c r="C251" s="65" t="s">
        <v>1067</v>
      </c>
      <c r="D251" s="66">
        <v>10</v>
      </c>
      <c r="E251" s="67" t="s">
        <v>136</v>
      </c>
      <c r="F251" s="68">
        <v>24.086956521739133</v>
      </c>
      <c r="G251" s="65"/>
      <c r="H251" s="69"/>
      <c r="I251" s="70"/>
      <c r="J251" s="70"/>
      <c r="K251" s="34" t="s">
        <v>66</v>
      </c>
      <c r="L251" s="77">
        <v>251</v>
      </c>
      <c r="M251" s="77"/>
      <c r="N251" s="72"/>
      <c r="O251" s="79" t="s">
        <v>241</v>
      </c>
      <c r="P251" s="81">
        <v>43780.316342592596</v>
      </c>
      <c r="Q251" s="79" t="s">
        <v>249</v>
      </c>
      <c r="R251" s="79"/>
      <c r="S251" s="79"/>
      <c r="T251" s="79" t="s">
        <v>280</v>
      </c>
      <c r="U251" s="79"/>
      <c r="V251" s="82" t="s">
        <v>312</v>
      </c>
      <c r="W251" s="81">
        <v>43780.316342592596</v>
      </c>
      <c r="X251" s="85">
        <v>43780</v>
      </c>
      <c r="Y251" s="87" t="s">
        <v>376</v>
      </c>
      <c r="Z251" s="82" t="s">
        <v>449</v>
      </c>
      <c r="AA251" s="79"/>
      <c r="AB251" s="79"/>
      <c r="AC251" s="87" t="s">
        <v>522</v>
      </c>
      <c r="AD251" s="79"/>
      <c r="AE251" s="79" t="b">
        <v>0</v>
      </c>
      <c r="AF251" s="79">
        <v>0</v>
      </c>
      <c r="AG251" s="87" t="s">
        <v>525</v>
      </c>
      <c r="AH251" s="79" t="b">
        <v>0</v>
      </c>
      <c r="AI251" s="79" t="s">
        <v>527</v>
      </c>
      <c r="AJ251" s="79"/>
      <c r="AK251" s="87" t="s">
        <v>525</v>
      </c>
      <c r="AL251" s="79" t="b">
        <v>0</v>
      </c>
      <c r="AM251" s="79">
        <v>5</v>
      </c>
      <c r="AN251" s="87" t="s">
        <v>511</v>
      </c>
      <c r="AO251" s="79" t="s">
        <v>529</v>
      </c>
      <c r="AP251" s="79" t="b">
        <v>0</v>
      </c>
      <c r="AQ251" s="87" t="s">
        <v>511</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3</v>
      </c>
      <c r="BE251" s="78" t="str">
        <f>REPLACE(INDEX(GroupVertices[Group],MATCH(Edges[[#This Row],[Vertex 2]],GroupVertices[Vertex],0)),1,1,"")</f>
        <v>1</v>
      </c>
      <c r="BF251" s="48"/>
      <c r="BG251" s="49"/>
      <c r="BH251" s="48"/>
      <c r="BI251" s="49"/>
      <c r="BJ251" s="48"/>
      <c r="BK251" s="49"/>
      <c r="BL251" s="48"/>
      <c r="BM251" s="49"/>
      <c r="BN251" s="48"/>
    </row>
    <row r="252" spans="1:66" ht="15">
      <c r="A252" s="64" t="s">
        <v>231</v>
      </c>
      <c r="B252" s="64" t="s">
        <v>225</v>
      </c>
      <c r="C252" s="65" t="s">
        <v>1067</v>
      </c>
      <c r="D252" s="66">
        <v>10</v>
      </c>
      <c r="E252" s="67" t="s">
        <v>136</v>
      </c>
      <c r="F252" s="68">
        <v>24.086956521739133</v>
      </c>
      <c r="G252" s="65"/>
      <c r="H252" s="69"/>
      <c r="I252" s="70"/>
      <c r="J252" s="70"/>
      <c r="K252" s="34" t="s">
        <v>66</v>
      </c>
      <c r="L252" s="77">
        <v>252</v>
      </c>
      <c r="M252" s="77"/>
      <c r="N252" s="72"/>
      <c r="O252" s="79" t="s">
        <v>241</v>
      </c>
      <c r="P252" s="81">
        <v>43781.72390046297</v>
      </c>
      <c r="Q252" s="79" t="s">
        <v>250</v>
      </c>
      <c r="R252" s="79"/>
      <c r="S252" s="79"/>
      <c r="T252" s="79" t="s">
        <v>278</v>
      </c>
      <c r="U252" s="79"/>
      <c r="V252" s="82" t="s">
        <v>312</v>
      </c>
      <c r="W252" s="81">
        <v>43781.72390046297</v>
      </c>
      <c r="X252" s="85">
        <v>43781</v>
      </c>
      <c r="Y252" s="87" t="s">
        <v>377</v>
      </c>
      <c r="Z252" s="82" t="s">
        <v>450</v>
      </c>
      <c r="AA252" s="79"/>
      <c r="AB252" s="79"/>
      <c r="AC252" s="87" t="s">
        <v>523</v>
      </c>
      <c r="AD252" s="79"/>
      <c r="AE252" s="79" t="b">
        <v>0</v>
      </c>
      <c r="AF252" s="79">
        <v>0</v>
      </c>
      <c r="AG252" s="87" t="s">
        <v>525</v>
      </c>
      <c r="AH252" s="79" t="b">
        <v>0</v>
      </c>
      <c r="AI252" s="79" t="s">
        <v>527</v>
      </c>
      <c r="AJ252" s="79"/>
      <c r="AK252" s="87" t="s">
        <v>525</v>
      </c>
      <c r="AL252" s="79" t="b">
        <v>0</v>
      </c>
      <c r="AM252" s="79">
        <v>6</v>
      </c>
      <c r="AN252" s="87" t="s">
        <v>515</v>
      </c>
      <c r="AO252" s="79" t="s">
        <v>529</v>
      </c>
      <c r="AP252" s="79" t="b">
        <v>0</v>
      </c>
      <c r="AQ252" s="87" t="s">
        <v>515</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3</v>
      </c>
      <c r="BE252" s="78" t="str">
        <f>REPLACE(INDEX(GroupVertices[Group],MATCH(Edges[[#This Row],[Vertex 2]],GroupVertices[Vertex],0)),1,1,"")</f>
        <v>1</v>
      </c>
      <c r="BF252" s="48"/>
      <c r="BG252" s="49"/>
      <c r="BH252" s="48"/>
      <c r="BI252" s="49"/>
      <c r="BJ252" s="48"/>
      <c r="BK252" s="49"/>
      <c r="BL252" s="48"/>
      <c r="BM252" s="49"/>
      <c r="BN252" s="48"/>
    </row>
    <row r="253" spans="1:66" ht="15">
      <c r="A253" s="64" t="s">
        <v>231</v>
      </c>
      <c r="B253" s="64" t="s">
        <v>225</v>
      </c>
      <c r="C253" s="65" t="s">
        <v>1067</v>
      </c>
      <c r="D253" s="66">
        <v>10</v>
      </c>
      <c r="E253" s="67" t="s">
        <v>136</v>
      </c>
      <c r="F253" s="68">
        <v>24.086956521739133</v>
      </c>
      <c r="G253" s="65"/>
      <c r="H253" s="69"/>
      <c r="I253" s="70"/>
      <c r="J253" s="70"/>
      <c r="K253" s="34" t="s">
        <v>66</v>
      </c>
      <c r="L253" s="77">
        <v>253</v>
      </c>
      <c r="M253" s="77"/>
      <c r="N253" s="72"/>
      <c r="O253" s="79" t="s">
        <v>241</v>
      </c>
      <c r="P253" s="81">
        <v>43782.30194444444</v>
      </c>
      <c r="Q253" s="79" t="s">
        <v>266</v>
      </c>
      <c r="R253" s="79"/>
      <c r="S253" s="79"/>
      <c r="T253" s="79" t="s">
        <v>280</v>
      </c>
      <c r="U253" s="79"/>
      <c r="V253" s="82" t="s">
        <v>312</v>
      </c>
      <c r="W253" s="81">
        <v>43782.30194444444</v>
      </c>
      <c r="X253" s="85">
        <v>43782</v>
      </c>
      <c r="Y253" s="87" t="s">
        <v>378</v>
      </c>
      <c r="Z253" s="82" t="s">
        <v>451</v>
      </c>
      <c r="AA253" s="79"/>
      <c r="AB253" s="79"/>
      <c r="AC253" s="87" t="s">
        <v>524</v>
      </c>
      <c r="AD253" s="79"/>
      <c r="AE253" s="79" t="b">
        <v>0</v>
      </c>
      <c r="AF253" s="79">
        <v>0</v>
      </c>
      <c r="AG253" s="87" t="s">
        <v>525</v>
      </c>
      <c r="AH253" s="79" t="b">
        <v>0</v>
      </c>
      <c r="AI253" s="79" t="s">
        <v>527</v>
      </c>
      <c r="AJ253" s="79"/>
      <c r="AK253" s="87" t="s">
        <v>525</v>
      </c>
      <c r="AL253" s="79" t="b">
        <v>0</v>
      </c>
      <c r="AM253" s="79">
        <v>1</v>
      </c>
      <c r="AN253" s="87" t="s">
        <v>516</v>
      </c>
      <c r="AO253" s="79" t="s">
        <v>529</v>
      </c>
      <c r="AP253" s="79" t="b">
        <v>0</v>
      </c>
      <c r="AQ253" s="87" t="s">
        <v>516</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3</v>
      </c>
      <c r="BE253" s="78" t="str">
        <f>REPLACE(INDEX(GroupVertices[Group],MATCH(Edges[[#This Row],[Vertex 2]],GroupVertices[Vertex],0)),1,1,"")</f>
        <v>1</v>
      </c>
      <c r="BF253" s="48"/>
      <c r="BG253" s="49"/>
      <c r="BH253" s="48"/>
      <c r="BI253" s="49"/>
      <c r="BJ253" s="48"/>
      <c r="BK253" s="49"/>
      <c r="BL253" s="48"/>
      <c r="BM253" s="49"/>
      <c r="BN253" s="48"/>
    </row>
    <row r="254" spans="1:66" ht="15">
      <c r="A254" s="64" t="s">
        <v>231</v>
      </c>
      <c r="B254" s="64" t="s">
        <v>229</v>
      </c>
      <c r="C254" s="65" t="s">
        <v>1067</v>
      </c>
      <c r="D254" s="66">
        <v>10</v>
      </c>
      <c r="E254" s="67" t="s">
        <v>136</v>
      </c>
      <c r="F254" s="68">
        <v>24.086956521739133</v>
      </c>
      <c r="G254" s="65"/>
      <c r="H254" s="69"/>
      <c r="I254" s="70"/>
      <c r="J254" s="70"/>
      <c r="K254" s="34" t="s">
        <v>65</v>
      </c>
      <c r="L254" s="77">
        <v>254</v>
      </c>
      <c r="M254" s="77"/>
      <c r="N254" s="72"/>
      <c r="O254" s="79" t="s">
        <v>241</v>
      </c>
      <c r="P254" s="81">
        <v>43775.9483912037</v>
      </c>
      <c r="Q254" s="79" t="s">
        <v>244</v>
      </c>
      <c r="R254" s="79"/>
      <c r="S254" s="79"/>
      <c r="T254" s="79" t="s">
        <v>278</v>
      </c>
      <c r="U254" s="79"/>
      <c r="V254" s="82" t="s">
        <v>312</v>
      </c>
      <c r="W254" s="81">
        <v>43775.9483912037</v>
      </c>
      <c r="X254" s="85">
        <v>43775</v>
      </c>
      <c r="Y254" s="87" t="s">
        <v>371</v>
      </c>
      <c r="Z254" s="82" t="s">
        <v>444</v>
      </c>
      <c r="AA254" s="79"/>
      <c r="AB254" s="79"/>
      <c r="AC254" s="87" t="s">
        <v>517</v>
      </c>
      <c r="AD254" s="79"/>
      <c r="AE254" s="79" t="b">
        <v>0</v>
      </c>
      <c r="AF254" s="79">
        <v>0</v>
      </c>
      <c r="AG254" s="87" t="s">
        <v>525</v>
      </c>
      <c r="AH254" s="79" t="b">
        <v>0</v>
      </c>
      <c r="AI254" s="79" t="s">
        <v>527</v>
      </c>
      <c r="AJ254" s="79"/>
      <c r="AK254" s="87" t="s">
        <v>525</v>
      </c>
      <c r="AL254" s="79" t="b">
        <v>0</v>
      </c>
      <c r="AM254" s="79">
        <v>5</v>
      </c>
      <c r="AN254" s="87" t="s">
        <v>499</v>
      </c>
      <c r="AO254" s="79" t="s">
        <v>529</v>
      </c>
      <c r="AP254" s="79" t="b">
        <v>0</v>
      </c>
      <c r="AQ254" s="87" t="s">
        <v>499</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3</v>
      </c>
      <c r="BE254" s="78" t="str">
        <f>REPLACE(INDEX(GroupVertices[Group],MATCH(Edges[[#This Row],[Vertex 2]],GroupVertices[Vertex],0)),1,1,"")</f>
        <v>3</v>
      </c>
      <c r="BF254" s="48">
        <v>1</v>
      </c>
      <c r="BG254" s="49">
        <v>4.545454545454546</v>
      </c>
      <c r="BH254" s="48">
        <v>0</v>
      </c>
      <c r="BI254" s="49">
        <v>0</v>
      </c>
      <c r="BJ254" s="48">
        <v>0</v>
      </c>
      <c r="BK254" s="49">
        <v>0</v>
      </c>
      <c r="BL254" s="48">
        <v>21</v>
      </c>
      <c r="BM254" s="49">
        <v>95.45454545454545</v>
      </c>
      <c r="BN254" s="48">
        <v>22</v>
      </c>
    </row>
    <row r="255" spans="1:66" ht="15">
      <c r="A255" s="64" t="s">
        <v>231</v>
      </c>
      <c r="B255" s="64" t="s">
        <v>229</v>
      </c>
      <c r="C255" s="65" t="s">
        <v>1067</v>
      </c>
      <c r="D255" s="66">
        <v>10</v>
      </c>
      <c r="E255" s="67" t="s">
        <v>136</v>
      </c>
      <c r="F255" s="68">
        <v>24.086956521739133</v>
      </c>
      <c r="G255" s="65"/>
      <c r="H255" s="69"/>
      <c r="I255" s="70"/>
      <c r="J255" s="70"/>
      <c r="K255" s="34" t="s">
        <v>65</v>
      </c>
      <c r="L255" s="77">
        <v>255</v>
      </c>
      <c r="M255" s="77"/>
      <c r="N255" s="72"/>
      <c r="O255" s="79" t="s">
        <v>241</v>
      </c>
      <c r="P255" s="81">
        <v>43776.89670138889</v>
      </c>
      <c r="Q255" s="79" t="s">
        <v>263</v>
      </c>
      <c r="R255" s="79"/>
      <c r="S255" s="79"/>
      <c r="T255" s="79" t="s">
        <v>278</v>
      </c>
      <c r="U255" s="79"/>
      <c r="V255" s="82" t="s">
        <v>312</v>
      </c>
      <c r="W255" s="81">
        <v>43776.89670138889</v>
      </c>
      <c r="X255" s="85">
        <v>43776</v>
      </c>
      <c r="Y255" s="87" t="s">
        <v>372</v>
      </c>
      <c r="Z255" s="82" t="s">
        <v>445</v>
      </c>
      <c r="AA255" s="79"/>
      <c r="AB255" s="79"/>
      <c r="AC255" s="87" t="s">
        <v>518</v>
      </c>
      <c r="AD255" s="79"/>
      <c r="AE255" s="79" t="b">
        <v>0</v>
      </c>
      <c r="AF255" s="79">
        <v>0</v>
      </c>
      <c r="AG255" s="87" t="s">
        <v>525</v>
      </c>
      <c r="AH255" s="79" t="b">
        <v>0</v>
      </c>
      <c r="AI255" s="79" t="s">
        <v>527</v>
      </c>
      <c r="AJ255" s="79"/>
      <c r="AK255" s="87" t="s">
        <v>525</v>
      </c>
      <c r="AL255" s="79" t="b">
        <v>0</v>
      </c>
      <c r="AM255" s="79">
        <v>1</v>
      </c>
      <c r="AN255" s="87" t="s">
        <v>503</v>
      </c>
      <c r="AO255" s="79" t="s">
        <v>529</v>
      </c>
      <c r="AP255" s="79" t="b">
        <v>0</v>
      </c>
      <c r="AQ255" s="87" t="s">
        <v>503</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3</v>
      </c>
      <c r="BE255" s="78" t="str">
        <f>REPLACE(INDEX(GroupVertices[Group],MATCH(Edges[[#This Row],[Vertex 2]],GroupVertices[Vertex],0)),1,1,"")</f>
        <v>3</v>
      </c>
      <c r="BF255" s="48">
        <v>1</v>
      </c>
      <c r="BG255" s="49">
        <v>4.545454545454546</v>
      </c>
      <c r="BH255" s="48">
        <v>0</v>
      </c>
      <c r="BI255" s="49">
        <v>0</v>
      </c>
      <c r="BJ255" s="48">
        <v>0</v>
      </c>
      <c r="BK255" s="49">
        <v>0</v>
      </c>
      <c r="BL255" s="48">
        <v>21</v>
      </c>
      <c r="BM255" s="49">
        <v>95.45454545454545</v>
      </c>
      <c r="BN255" s="48">
        <v>22</v>
      </c>
    </row>
    <row r="256" spans="1:66" ht="15">
      <c r="A256" s="64" t="s">
        <v>231</v>
      </c>
      <c r="B256" s="64" t="s">
        <v>229</v>
      </c>
      <c r="C256" s="65" t="s">
        <v>1067</v>
      </c>
      <c r="D256" s="66">
        <v>10</v>
      </c>
      <c r="E256" s="67" t="s">
        <v>136</v>
      </c>
      <c r="F256" s="68">
        <v>24.086956521739133</v>
      </c>
      <c r="G256" s="65"/>
      <c r="H256" s="69"/>
      <c r="I256" s="70"/>
      <c r="J256" s="70"/>
      <c r="K256" s="34" t="s">
        <v>65</v>
      </c>
      <c r="L256" s="77">
        <v>256</v>
      </c>
      <c r="M256" s="77"/>
      <c r="N256" s="72"/>
      <c r="O256" s="79" t="s">
        <v>241</v>
      </c>
      <c r="P256" s="81">
        <v>43778.492106481484</v>
      </c>
      <c r="Q256" s="79" t="s">
        <v>260</v>
      </c>
      <c r="R256" s="79"/>
      <c r="S256" s="79"/>
      <c r="T256" s="79" t="s">
        <v>280</v>
      </c>
      <c r="U256" s="79"/>
      <c r="V256" s="82" t="s">
        <v>312</v>
      </c>
      <c r="W256" s="81">
        <v>43778.492106481484</v>
      </c>
      <c r="X256" s="85">
        <v>43778</v>
      </c>
      <c r="Y256" s="87" t="s">
        <v>373</v>
      </c>
      <c r="Z256" s="82" t="s">
        <v>446</v>
      </c>
      <c r="AA256" s="79"/>
      <c r="AB256" s="79"/>
      <c r="AC256" s="87" t="s">
        <v>519</v>
      </c>
      <c r="AD256" s="79"/>
      <c r="AE256" s="79" t="b">
        <v>0</v>
      </c>
      <c r="AF256" s="79">
        <v>0</v>
      </c>
      <c r="AG256" s="87" t="s">
        <v>525</v>
      </c>
      <c r="AH256" s="79" t="b">
        <v>0</v>
      </c>
      <c r="AI256" s="79" t="s">
        <v>527</v>
      </c>
      <c r="AJ256" s="79"/>
      <c r="AK256" s="87" t="s">
        <v>525</v>
      </c>
      <c r="AL256" s="79" t="b">
        <v>0</v>
      </c>
      <c r="AM256" s="79">
        <v>2</v>
      </c>
      <c r="AN256" s="87" t="s">
        <v>507</v>
      </c>
      <c r="AO256" s="79" t="s">
        <v>529</v>
      </c>
      <c r="AP256" s="79" t="b">
        <v>0</v>
      </c>
      <c r="AQ256" s="87" t="s">
        <v>507</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3</v>
      </c>
      <c r="BE256" s="78" t="str">
        <f>REPLACE(INDEX(GroupVertices[Group],MATCH(Edges[[#This Row],[Vertex 2]],GroupVertices[Vertex],0)),1,1,"")</f>
        <v>3</v>
      </c>
      <c r="BF256" s="48">
        <v>1</v>
      </c>
      <c r="BG256" s="49">
        <v>4.761904761904762</v>
      </c>
      <c r="BH256" s="48">
        <v>0</v>
      </c>
      <c r="BI256" s="49">
        <v>0</v>
      </c>
      <c r="BJ256" s="48">
        <v>0</v>
      </c>
      <c r="BK256" s="49">
        <v>0</v>
      </c>
      <c r="BL256" s="48">
        <v>20</v>
      </c>
      <c r="BM256" s="49">
        <v>95.23809523809524</v>
      </c>
      <c r="BN256" s="48">
        <v>21</v>
      </c>
    </row>
    <row r="257" spans="1:66" ht="15">
      <c r="A257" s="64" t="s">
        <v>231</v>
      </c>
      <c r="B257" s="64" t="s">
        <v>229</v>
      </c>
      <c r="C257" s="65" t="s">
        <v>1067</v>
      </c>
      <c r="D257" s="66">
        <v>10</v>
      </c>
      <c r="E257" s="67" t="s">
        <v>136</v>
      </c>
      <c r="F257" s="68">
        <v>24.086956521739133</v>
      </c>
      <c r="G257" s="65"/>
      <c r="H257" s="69"/>
      <c r="I257" s="70"/>
      <c r="J257" s="70"/>
      <c r="K257" s="34" t="s">
        <v>65</v>
      </c>
      <c r="L257" s="77">
        <v>257</v>
      </c>
      <c r="M257" s="77"/>
      <c r="N257" s="72"/>
      <c r="O257" s="79" t="s">
        <v>241</v>
      </c>
      <c r="P257" s="81">
        <v>43778.67010416667</v>
      </c>
      <c r="Q257" s="79" t="s">
        <v>254</v>
      </c>
      <c r="R257" s="79"/>
      <c r="S257" s="79"/>
      <c r="T257" s="79" t="s">
        <v>278</v>
      </c>
      <c r="U257" s="79"/>
      <c r="V257" s="82" t="s">
        <v>312</v>
      </c>
      <c r="W257" s="81">
        <v>43778.67010416667</v>
      </c>
      <c r="X257" s="85">
        <v>43778</v>
      </c>
      <c r="Y257" s="87" t="s">
        <v>374</v>
      </c>
      <c r="Z257" s="82" t="s">
        <v>447</v>
      </c>
      <c r="AA257" s="79"/>
      <c r="AB257" s="79"/>
      <c r="AC257" s="87" t="s">
        <v>520</v>
      </c>
      <c r="AD257" s="79"/>
      <c r="AE257" s="79" t="b">
        <v>0</v>
      </c>
      <c r="AF257" s="79">
        <v>0</v>
      </c>
      <c r="AG257" s="87" t="s">
        <v>525</v>
      </c>
      <c r="AH257" s="79" t="b">
        <v>0</v>
      </c>
      <c r="AI257" s="79" t="s">
        <v>527</v>
      </c>
      <c r="AJ257" s="79"/>
      <c r="AK257" s="87" t="s">
        <v>525</v>
      </c>
      <c r="AL257" s="79" t="b">
        <v>0</v>
      </c>
      <c r="AM257" s="79">
        <v>4</v>
      </c>
      <c r="AN257" s="87" t="s">
        <v>508</v>
      </c>
      <c r="AO257" s="79" t="s">
        <v>529</v>
      </c>
      <c r="AP257" s="79" t="b">
        <v>0</v>
      </c>
      <c r="AQ257" s="87" t="s">
        <v>508</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3</v>
      </c>
      <c r="BE257" s="78" t="str">
        <f>REPLACE(INDEX(GroupVertices[Group],MATCH(Edges[[#This Row],[Vertex 2]],GroupVertices[Vertex],0)),1,1,"")</f>
        <v>3</v>
      </c>
      <c r="BF257" s="48">
        <v>1</v>
      </c>
      <c r="BG257" s="49">
        <v>4.545454545454546</v>
      </c>
      <c r="BH257" s="48">
        <v>0</v>
      </c>
      <c r="BI257" s="49">
        <v>0</v>
      </c>
      <c r="BJ257" s="48">
        <v>0</v>
      </c>
      <c r="BK257" s="49">
        <v>0</v>
      </c>
      <c r="BL257" s="48">
        <v>21</v>
      </c>
      <c r="BM257" s="49">
        <v>95.45454545454545</v>
      </c>
      <c r="BN257" s="48">
        <v>22</v>
      </c>
    </row>
    <row r="258" spans="1:66" ht="15">
      <c r="A258" s="64" t="s">
        <v>231</v>
      </c>
      <c r="B258" s="64" t="s">
        <v>229</v>
      </c>
      <c r="C258" s="65" t="s">
        <v>1067</v>
      </c>
      <c r="D258" s="66">
        <v>10</v>
      </c>
      <c r="E258" s="67" t="s">
        <v>136</v>
      </c>
      <c r="F258" s="68">
        <v>24.086956521739133</v>
      </c>
      <c r="G258" s="65"/>
      <c r="H258" s="69"/>
      <c r="I258" s="70"/>
      <c r="J258" s="70"/>
      <c r="K258" s="34" t="s">
        <v>65</v>
      </c>
      <c r="L258" s="77">
        <v>258</v>
      </c>
      <c r="M258" s="77"/>
      <c r="N258" s="72"/>
      <c r="O258" s="79" t="s">
        <v>241</v>
      </c>
      <c r="P258" s="81">
        <v>43779.35434027778</v>
      </c>
      <c r="Q258" s="79" t="s">
        <v>265</v>
      </c>
      <c r="R258" s="79"/>
      <c r="S258" s="79"/>
      <c r="T258" s="79" t="s">
        <v>280</v>
      </c>
      <c r="U258" s="79"/>
      <c r="V258" s="82" t="s">
        <v>312</v>
      </c>
      <c r="W258" s="81">
        <v>43779.35434027778</v>
      </c>
      <c r="X258" s="85">
        <v>43779</v>
      </c>
      <c r="Y258" s="87" t="s">
        <v>375</v>
      </c>
      <c r="Z258" s="82" t="s">
        <v>448</v>
      </c>
      <c r="AA258" s="79"/>
      <c r="AB258" s="79"/>
      <c r="AC258" s="87" t="s">
        <v>521</v>
      </c>
      <c r="AD258" s="79"/>
      <c r="AE258" s="79" t="b">
        <v>0</v>
      </c>
      <c r="AF258" s="79">
        <v>0</v>
      </c>
      <c r="AG258" s="87" t="s">
        <v>525</v>
      </c>
      <c r="AH258" s="79" t="b">
        <v>0</v>
      </c>
      <c r="AI258" s="79" t="s">
        <v>527</v>
      </c>
      <c r="AJ258" s="79"/>
      <c r="AK258" s="87" t="s">
        <v>525</v>
      </c>
      <c r="AL258" s="79" t="b">
        <v>0</v>
      </c>
      <c r="AM258" s="79">
        <v>1</v>
      </c>
      <c r="AN258" s="87" t="s">
        <v>509</v>
      </c>
      <c r="AO258" s="79" t="s">
        <v>529</v>
      </c>
      <c r="AP258" s="79" t="b">
        <v>0</v>
      </c>
      <c r="AQ258" s="87" t="s">
        <v>509</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3</v>
      </c>
      <c r="BE258" s="78" t="str">
        <f>REPLACE(INDEX(GroupVertices[Group],MATCH(Edges[[#This Row],[Vertex 2]],GroupVertices[Vertex],0)),1,1,"")</f>
        <v>3</v>
      </c>
      <c r="BF258" s="48">
        <v>1</v>
      </c>
      <c r="BG258" s="49">
        <v>4.761904761904762</v>
      </c>
      <c r="BH258" s="48">
        <v>0</v>
      </c>
      <c r="BI258" s="49">
        <v>0</v>
      </c>
      <c r="BJ258" s="48">
        <v>0</v>
      </c>
      <c r="BK258" s="49">
        <v>0</v>
      </c>
      <c r="BL258" s="48">
        <v>20</v>
      </c>
      <c r="BM258" s="49">
        <v>95.23809523809524</v>
      </c>
      <c r="BN258" s="48">
        <v>21</v>
      </c>
    </row>
    <row r="259" spans="1:66" ht="15">
      <c r="A259" s="64" t="s">
        <v>231</v>
      </c>
      <c r="B259" s="64" t="s">
        <v>229</v>
      </c>
      <c r="C259" s="65" t="s">
        <v>1067</v>
      </c>
      <c r="D259" s="66">
        <v>10</v>
      </c>
      <c r="E259" s="67" t="s">
        <v>136</v>
      </c>
      <c r="F259" s="68">
        <v>24.086956521739133</v>
      </c>
      <c r="G259" s="65"/>
      <c r="H259" s="69"/>
      <c r="I259" s="70"/>
      <c r="J259" s="70"/>
      <c r="K259" s="34" t="s">
        <v>65</v>
      </c>
      <c r="L259" s="77">
        <v>259</v>
      </c>
      <c r="M259" s="77"/>
      <c r="N259" s="72"/>
      <c r="O259" s="79" t="s">
        <v>241</v>
      </c>
      <c r="P259" s="81">
        <v>43780.316342592596</v>
      </c>
      <c r="Q259" s="79" t="s">
        <v>249</v>
      </c>
      <c r="R259" s="79"/>
      <c r="S259" s="79"/>
      <c r="T259" s="79" t="s">
        <v>280</v>
      </c>
      <c r="U259" s="79"/>
      <c r="V259" s="82" t="s">
        <v>312</v>
      </c>
      <c r="W259" s="81">
        <v>43780.316342592596</v>
      </c>
      <c r="X259" s="85">
        <v>43780</v>
      </c>
      <c r="Y259" s="87" t="s">
        <v>376</v>
      </c>
      <c r="Z259" s="82" t="s">
        <v>449</v>
      </c>
      <c r="AA259" s="79"/>
      <c r="AB259" s="79"/>
      <c r="AC259" s="87" t="s">
        <v>522</v>
      </c>
      <c r="AD259" s="79"/>
      <c r="AE259" s="79" t="b">
        <v>0</v>
      </c>
      <c r="AF259" s="79">
        <v>0</v>
      </c>
      <c r="AG259" s="87" t="s">
        <v>525</v>
      </c>
      <c r="AH259" s="79" t="b">
        <v>0</v>
      </c>
      <c r="AI259" s="79" t="s">
        <v>527</v>
      </c>
      <c r="AJ259" s="79"/>
      <c r="AK259" s="87" t="s">
        <v>525</v>
      </c>
      <c r="AL259" s="79" t="b">
        <v>0</v>
      </c>
      <c r="AM259" s="79">
        <v>5</v>
      </c>
      <c r="AN259" s="87" t="s">
        <v>511</v>
      </c>
      <c r="AO259" s="79" t="s">
        <v>529</v>
      </c>
      <c r="AP259" s="79" t="b">
        <v>0</v>
      </c>
      <c r="AQ259" s="87" t="s">
        <v>511</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3</v>
      </c>
      <c r="BE259" s="78" t="str">
        <f>REPLACE(INDEX(GroupVertices[Group],MATCH(Edges[[#This Row],[Vertex 2]],GroupVertices[Vertex],0)),1,1,"")</f>
        <v>3</v>
      </c>
      <c r="BF259" s="48">
        <v>1</v>
      </c>
      <c r="BG259" s="49">
        <v>4.761904761904762</v>
      </c>
      <c r="BH259" s="48">
        <v>0</v>
      </c>
      <c r="BI259" s="49">
        <v>0</v>
      </c>
      <c r="BJ259" s="48">
        <v>0</v>
      </c>
      <c r="BK259" s="49">
        <v>0</v>
      </c>
      <c r="BL259" s="48">
        <v>20</v>
      </c>
      <c r="BM259" s="49">
        <v>95.23809523809524</v>
      </c>
      <c r="BN259" s="48">
        <v>21</v>
      </c>
    </row>
    <row r="260" spans="1:66" ht="15">
      <c r="A260" s="64" t="s">
        <v>231</v>
      </c>
      <c r="B260" s="64" t="s">
        <v>229</v>
      </c>
      <c r="C260" s="65" t="s">
        <v>1067</v>
      </c>
      <c r="D260" s="66">
        <v>10</v>
      </c>
      <c r="E260" s="67" t="s">
        <v>136</v>
      </c>
      <c r="F260" s="68">
        <v>24.086956521739133</v>
      </c>
      <c r="G260" s="65"/>
      <c r="H260" s="69"/>
      <c r="I260" s="70"/>
      <c r="J260" s="70"/>
      <c r="K260" s="34" t="s">
        <v>65</v>
      </c>
      <c r="L260" s="77">
        <v>260</v>
      </c>
      <c r="M260" s="77"/>
      <c r="N260" s="72"/>
      <c r="O260" s="79" t="s">
        <v>241</v>
      </c>
      <c r="P260" s="81">
        <v>43781.72390046297</v>
      </c>
      <c r="Q260" s="79" t="s">
        <v>250</v>
      </c>
      <c r="R260" s="79"/>
      <c r="S260" s="79"/>
      <c r="T260" s="79" t="s">
        <v>278</v>
      </c>
      <c r="U260" s="79"/>
      <c r="V260" s="82" t="s">
        <v>312</v>
      </c>
      <c r="W260" s="81">
        <v>43781.72390046297</v>
      </c>
      <c r="X260" s="85">
        <v>43781</v>
      </c>
      <c r="Y260" s="87" t="s">
        <v>377</v>
      </c>
      <c r="Z260" s="82" t="s">
        <v>450</v>
      </c>
      <c r="AA260" s="79"/>
      <c r="AB260" s="79"/>
      <c r="AC260" s="87" t="s">
        <v>523</v>
      </c>
      <c r="AD260" s="79"/>
      <c r="AE260" s="79" t="b">
        <v>0</v>
      </c>
      <c r="AF260" s="79">
        <v>0</v>
      </c>
      <c r="AG260" s="87" t="s">
        <v>525</v>
      </c>
      <c r="AH260" s="79" t="b">
        <v>0</v>
      </c>
      <c r="AI260" s="79" t="s">
        <v>527</v>
      </c>
      <c r="AJ260" s="79"/>
      <c r="AK260" s="87" t="s">
        <v>525</v>
      </c>
      <c r="AL260" s="79" t="b">
        <v>0</v>
      </c>
      <c r="AM260" s="79">
        <v>6</v>
      </c>
      <c r="AN260" s="87" t="s">
        <v>515</v>
      </c>
      <c r="AO260" s="79" t="s">
        <v>529</v>
      </c>
      <c r="AP260" s="79" t="b">
        <v>0</v>
      </c>
      <c r="AQ260" s="87" t="s">
        <v>515</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3</v>
      </c>
      <c r="BE260" s="78" t="str">
        <f>REPLACE(INDEX(GroupVertices[Group],MATCH(Edges[[#This Row],[Vertex 2]],GroupVertices[Vertex],0)),1,1,"")</f>
        <v>3</v>
      </c>
      <c r="BF260" s="48">
        <v>1</v>
      </c>
      <c r="BG260" s="49">
        <v>4.545454545454546</v>
      </c>
      <c r="BH260" s="48">
        <v>0</v>
      </c>
      <c r="BI260" s="49">
        <v>0</v>
      </c>
      <c r="BJ260" s="48">
        <v>0</v>
      </c>
      <c r="BK260" s="49">
        <v>0</v>
      </c>
      <c r="BL260" s="48">
        <v>21</v>
      </c>
      <c r="BM260" s="49">
        <v>95.45454545454545</v>
      </c>
      <c r="BN260" s="48">
        <v>22</v>
      </c>
    </row>
    <row r="261" spans="1:66" ht="15">
      <c r="A261" s="64" t="s">
        <v>231</v>
      </c>
      <c r="B261" s="64" t="s">
        <v>229</v>
      </c>
      <c r="C261" s="65" t="s">
        <v>1067</v>
      </c>
      <c r="D261" s="66">
        <v>10</v>
      </c>
      <c r="E261" s="67" t="s">
        <v>136</v>
      </c>
      <c r="F261" s="68">
        <v>24.086956521739133</v>
      </c>
      <c r="G261" s="65"/>
      <c r="H261" s="69"/>
      <c r="I261" s="70"/>
      <c r="J261" s="70"/>
      <c r="K261" s="34" t="s">
        <v>65</v>
      </c>
      <c r="L261" s="77">
        <v>261</v>
      </c>
      <c r="M261" s="77"/>
      <c r="N261" s="72"/>
      <c r="O261" s="79" t="s">
        <v>241</v>
      </c>
      <c r="P261" s="81">
        <v>43782.30194444444</v>
      </c>
      <c r="Q261" s="79" t="s">
        <v>266</v>
      </c>
      <c r="R261" s="79"/>
      <c r="S261" s="79"/>
      <c r="T261" s="79" t="s">
        <v>280</v>
      </c>
      <c r="U261" s="79"/>
      <c r="V261" s="82" t="s">
        <v>312</v>
      </c>
      <c r="W261" s="81">
        <v>43782.30194444444</v>
      </c>
      <c r="X261" s="85">
        <v>43782</v>
      </c>
      <c r="Y261" s="87" t="s">
        <v>378</v>
      </c>
      <c r="Z261" s="82" t="s">
        <v>451</v>
      </c>
      <c r="AA261" s="79"/>
      <c r="AB261" s="79"/>
      <c r="AC261" s="87" t="s">
        <v>524</v>
      </c>
      <c r="AD261" s="79"/>
      <c r="AE261" s="79" t="b">
        <v>0</v>
      </c>
      <c r="AF261" s="79">
        <v>0</v>
      </c>
      <c r="AG261" s="87" t="s">
        <v>525</v>
      </c>
      <c r="AH261" s="79" t="b">
        <v>0</v>
      </c>
      <c r="AI261" s="79" t="s">
        <v>527</v>
      </c>
      <c r="AJ261" s="79"/>
      <c r="AK261" s="87" t="s">
        <v>525</v>
      </c>
      <c r="AL261" s="79" t="b">
        <v>0</v>
      </c>
      <c r="AM261" s="79">
        <v>1</v>
      </c>
      <c r="AN261" s="87" t="s">
        <v>516</v>
      </c>
      <c r="AO261" s="79" t="s">
        <v>529</v>
      </c>
      <c r="AP261" s="79" t="b">
        <v>0</v>
      </c>
      <c r="AQ261" s="87" t="s">
        <v>516</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3</v>
      </c>
      <c r="BE261" s="78" t="str">
        <f>REPLACE(INDEX(GroupVertices[Group],MATCH(Edges[[#This Row],[Vertex 2]],GroupVertices[Vertex],0)),1,1,"")</f>
        <v>3</v>
      </c>
      <c r="BF261" s="48">
        <v>1</v>
      </c>
      <c r="BG261" s="49">
        <v>4.761904761904762</v>
      </c>
      <c r="BH261" s="48">
        <v>0</v>
      </c>
      <c r="BI261" s="49">
        <v>0</v>
      </c>
      <c r="BJ261" s="48">
        <v>0</v>
      </c>
      <c r="BK261" s="49">
        <v>0</v>
      </c>
      <c r="BL261" s="48">
        <v>20</v>
      </c>
      <c r="BM261" s="49">
        <v>95.23809523809524</v>
      </c>
      <c r="BN261"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hyperlinks>
    <hyperlink ref="R91" r:id="rId1" display="https://eventbrite.com/e/social-media-digital-humanities-social-network-analysis-using-nodexl-tickets-72083937999"/>
    <hyperlink ref="R94" r:id="rId2" display="https://eventbrite.com/e/social-media-digital-humanities-social-network-analysis-using-nodexl-tickets-72083937999"/>
    <hyperlink ref="R96" r:id="rId3" display="https://vivianfrancos.com/proximos-eventos-marketing/"/>
    <hyperlink ref="R98" r:id="rId4" display="https://vivianfrancos.com/proximos-eventos-marketing/"/>
    <hyperlink ref="R100" r:id="rId5" display="https://vivianfrancos.com/proximos-eventos-marketing/"/>
    <hyperlink ref="R104" r:id="rId6" display="https://eventbrite.com/e/social-media-digital-humanities-social-network-analysis-using-nodexl-tickets-72083937999"/>
    <hyperlink ref="R105" r:id="rId7" display="https://www.eventbrite.fr/e/billets-its-time-think-link-with-nodexl-77801764171"/>
    <hyperlink ref="R106" r:id="rId8" display="https://www.eventbrite.fr/e/billets-its-time-think-link-with-nodexl-77801764171"/>
    <hyperlink ref="R112" r:id="rId9" display="https://eventbrite.com/e/social-media-digital-humanities-social-network-analysis-using-nodexl-tickets-72083937999"/>
    <hyperlink ref="R113" r:id="rId10" display="https://www.eventbrite.fr/e/billets-its-time-think-link-with-nodexl-77801764171"/>
    <hyperlink ref="R114" r:id="rId11" display="https://www.eventbrite.fr/e/billets-its-time-think-link-with-nodexl-77801764171"/>
    <hyperlink ref="R126" r:id="rId12" display="https://eventbrite.com/e/social-media-digital-humanities-social-network-analysis-using-nodexl-tickets-72083937999"/>
    <hyperlink ref="R127" r:id="rId13" display="https://www.eventbrite.fr/e/billets-its-time-think-link-with-nodexl-77801764171"/>
    <hyperlink ref="R128" r:id="rId14" display="https://www.eventbrite.fr/e/billets-its-time-think-link-with-nodexl-77801764171"/>
    <hyperlink ref="R129" r:id="rId15" display="https://www.eventbrite.fr/e/billets-its-time-think-link-with-nodexl-77801764171"/>
    <hyperlink ref="R148" r:id="rId16" display="https://eventbrite.com/e/social-media-digital-humanities-social-network-analysis-using-nodexl-tickets-72083937999"/>
    <hyperlink ref="R149" r:id="rId17" display="https://www.eventbrite.fr/e/billets-its-time-think-link-with-nodexl-77801764171"/>
    <hyperlink ref="R150" r:id="rId18" display="https://www.linkedin.com/slink?code=d_bJByM"/>
    <hyperlink ref="R151" r:id="rId19" display="https://vivianfrancos.com/proximos-eventos-marketing/"/>
    <hyperlink ref="R152" r:id="rId20" display="https://www.eventbrite.fr/e/billets-its-time-think-link-with-nodexl-77801764171"/>
    <hyperlink ref="R153" r:id="rId21" display="https://www.eventbrite.fr/e/billets-its-time-think-link-with-nodexl-77801764171"/>
    <hyperlink ref="R171" r:id="rId22" display="https://eventbrite.com/e/social-media-digital-humanities-social-network-analysis-using-nodexl-tickets-72083937999"/>
    <hyperlink ref="R172" r:id="rId23" display="https://www.eventbrite.fr/e/billets-its-time-think-link-with-nodexl-77801764171"/>
    <hyperlink ref="R173" r:id="rId24" display="https://www.eventbrite.fr/e/billets-its-time-think-link-with-nodexl-77801764171"/>
    <hyperlink ref="R186" r:id="rId25" display="https://eventbrite.com/e/social-media-digital-humanities-social-network-analysis-using-nodexl-tickets-72083937999"/>
    <hyperlink ref="R187" r:id="rId26" display="https://www.eventbrite.fr/e/billets-its-time-think-link-with-nodexl-77801764171"/>
    <hyperlink ref="R188" r:id="rId27" display="https://www.linkedin.com/slink?code=dDyqCsq"/>
    <hyperlink ref="R189" r:id="rId28" display="https://www.linkedin.com/slink?code=d_bJByM"/>
    <hyperlink ref="R190" r:id="rId29" display="https://eventbrite.fr/e/billets-its-time-think-link-with-nodexl-77801764171"/>
    <hyperlink ref="R191" r:id="rId30" display="https://eventbrite.fr/e/billets-its-time-think-link-with-nodexl-77801764171"/>
    <hyperlink ref="R192" r:id="rId31" display="https://eventbrite.fr/e/billets-its-time-think-link-with-nodexl-77801764171"/>
    <hyperlink ref="R193" r:id="rId32" display="https://eventbrite.fr/e/billets-its-time-think-link-with-nodexl-77801764171"/>
    <hyperlink ref="R194" r:id="rId33" display="https://eventbrite.fr/e/billets-its-time-think-link-with-nodexl-77801764171"/>
    <hyperlink ref="R195" r:id="rId34" display="https://eventbrite.fr/e/billets-its-time-think-link-with-nodexl-77801764171"/>
    <hyperlink ref="R196" r:id="rId35" display="https://eventbrite.fr/e/billets-its-time-think-link-with-nodexl-77801764171"/>
    <hyperlink ref="R197" r:id="rId36" display="https://eventbrite.fr/e/billets-its-time-think-link-with-nodexl-77801764171"/>
    <hyperlink ref="R198" r:id="rId37" display="https://eventbrite.fr/e/billets-its-time-think-link-with-nodexl-77801764171"/>
    <hyperlink ref="R199" r:id="rId38" display="https://eventbrite.fr/e/billets-its-time-think-link-with-nodexl-77801764171"/>
    <hyperlink ref="R200" r:id="rId39" display="https://eventbrite.fr/e/billets-its-time-think-link-with-nodexl-77801764171"/>
    <hyperlink ref="R201" r:id="rId40" display="https://eventbrite.fr/e/billets-its-time-think-link-with-nodexl-77801764171"/>
    <hyperlink ref="R202" r:id="rId41" display="https://eventbrite.fr/e/billets-its-time-think-link-with-nodexl-77801764171"/>
    <hyperlink ref="R203" r:id="rId42" display="https://eventbrite.fr/e/billets-its-time-think-link-with-nodexl-77801764171"/>
    <hyperlink ref="R204" r:id="rId43" display="https://eventbrite.fr/e/billets-its-time-think-link-with-nodexl-77801764171"/>
    <hyperlink ref="R205" r:id="rId44" display="https://eventbrite.fr/e/billets-its-time-think-link-with-nodexl-77801764171"/>
    <hyperlink ref="R206" r:id="rId45" display="https://eventbrite.fr/e/billets-its-time-think-link-with-nodexl-77801764171"/>
    <hyperlink ref="R207" r:id="rId46" display="https://eventbrite.fr/e/billets-its-time-think-link-with-nodexl-77801764171"/>
    <hyperlink ref="R208" r:id="rId47" display="https://eventbrite.fr/e/billets-its-time-think-link-with-nodexl-77801764171"/>
    <hyperlink ref="R209" r:id="rId48" display="https://eventbrite.fr/e/billets-its-time-think-link-with-nodexl-77801764171"/>
    <hyperlink ref="R210" r:id="rId49" display="https://eventbrite.fr/e/billets-its-time-think-link-with-nodexl-77801764171"/>
    <hyperlink ref="R211" r:id="rId50" display="https://eventbrite.fr/e/billets-its-time-think-link-with-nodexl-77801764171"/>
    <hyperlink ref="R212" r:id="rId51" display="https://eventbrite.fr/e/billets-its-time-think-link-with-nodexl-77801764171"/>
    <hyperlink ref="R213" r:id="rId52" display="https://eventbrite.fr/e/billets-its-time-think-link-with-nodexl-77801764171"/>
    <hyperlink ref="R214" r:id="rId53" display="https://eventbrite.fr/e/billets-its-time-think-link-with-nodexl-77801764171"/>
    <hyperlink ref="R215" r:id="rId54" display="https://eventbrite.fr/e/billets-its-time-think-link-with-nodexl-77801764171"/>
    <hyperlink ref="R216" r:id="rId55" display="https://vivianfrancos.com/proximos-eventos-marketing/"/>
    <hyperlink ref="R217" r:id="rId56" display="https://eventbrite.fr/e/billets-its-time-think-link-with-nodexl-77801764171"/>
    <hyperlink ref="R218" r:id="rId57" display="https://eventbrite.fr/e/billets-its-time-think-link-with-nodexl-77801764171"/>
    <hyperlink ref="R219" r:id="rId58" display="https://eventbrite.fr/e/billets-its-time-think-link-with-nodexl-77801764171"/>
    <hyperlink ref="R220" r:id="rId59" display="https://eventbrite.fr/e/billets-its-time-think-link-with-nodexl-77801764171"/>
    <hyperlink ref="R224" r:id="rId60" display="https://www.eventbrite.fr/e/billets-its-time-think-link-with-nodexl-77801764171"/>
    <hyperlink ref="R225" r:id="rId61" display="https://eventbrite.fr/e/billets-its-time-think-link-with-nodexl-77801764171"/>
    <hyperlink ref="R226" r:id="rId62" display="https://eventbrite.fr/e/billets-its-time-think-link-with-nodexl-77801764171"/>
    <hyperlink ref="R227" r:id="rId63" display="https://eventbrite.fr/e/billets-its-time-think-link-with-nodexl-77801764171"/>
    <hyperlink ref="R228" r:id="rId64" display="https://eventbrite.fr/e/billets-its-time-think-link-with-nodexl-77801764171"/>
    <hyperlink ref="U73" r:id="rId65" display="https://pbs.twimg.com/media/EIlbMHrX0AAZYhk.jpg"/>
    <hyperlink ref="U74" r:id="rId66" display="https://pbs.twimg.com/media/EIlbMHrX0AAZYhk.jpg"/>
    <hyperlink ref="U75" r:id="rId67" display="https://pbs.twimg.com/media/EIlbMHrX0AAZYhk.jpg"/>
    <hyperlink ref="U76" r:id="rId68" display="https://pbs.twimg.com/media/EIlbMHrX0AAZYhk.jpg"/>
    <hyperlink ref="U77" r:id="rId69" display="https://pbs.twimg.com/media/EIlbMHrX0AAZYhk.jpg"/>
    <hyperlink ref="U78" r:id="rId70" display="https://pbs.twimg.com/media/EIlbMHrX0AAZYhk.jpg"/>
    <hyperlink ref="U79" r:id="rId71" display="https://pbs.twimg.com/media/EIlbMHrX0AAZYhk.jpg"/>
    <hyperlink ref="U80" r:id="rId72" display="https://pbs.twimg.com/media/EIlbMHrX0AAZYhk.jpg"/>
    <hyperlink ref="U91" r:id="rId73" display="https://pbs.twimg.com/tweet_video_thumb/EIlpuAvXYAAyv0y.jpg"/>
    <hyperlink ref="U94" r:id="rId74" display="https://pbs.twimg.com/tweet_video_thumb/EIlpuAvXYAAyv0y.jpg"/>
    <hyperlink ref="U104" r:id="rId75" display="https://pbs.twimg.com/tweet_video_thumb/EIlpuAvXYAAyv0y.jpg"/>
    <hyperlink ref="U105" r:id="rId76" display="https://pbs.twimg.com/tweet_video_thumb/EIqzX_IXYAAljB6.jpg"/>
    <hyperlink ref="U106" r:id="rId77" display="https://pbs.twimg.com/tweet_video_thumb/EJLXcNzWoAE_tr4.jpg"/>
    <hyperlink ref="U112" r:id="rId78" display="https://pbs.twimg.com/tweet_video_thumb/EIlpuAvXYAAyv0y.jpg"/>
    <hyperlink ref="U113" r:id="rId79" display="https://pbs.twimg.com/tweet_video_thumb/EIqzX_IXYAAljB6.jpg"/>
    <hyperlink ref="U114" r:id="rId80" display="https://pbs.twimg.com/tweet_video_thumb/EJLXcNzWoAE_tr4.jpg"/>
    <hyperlink ref="U126" r:id="rId81" display="https://pbs.twimg.com/tweet_video_thumb/EIlpuAvXYAAyv0y.jpg"/>
    <hyperlink ref="U127" r:id="rId82" display="https://pbs.twimg.com/tweet_video_thumb/EIqzX_IXYAAljB6.jpg"/>
    <hyperlink ref="U128" r:id="rId83" display="https://pbs.twimg.com/tweet_video_thumb/EJLXcNzWoAE_tr4.jpg"/>
    <hyperlink ref="U129" r:id="rId84" display="https://pbs.twimg.com/media/EHfeorRXkAYEXvu.jpg"/>
    <hyperlink ref="U148" r:id="rId85" display="https://pbs.twimg.com/tweet_video_thumb/EIlpuAvXYAAyv0y.jpg"/>
    <hyperlink ref="U149" r:id="rId86" display="https://pbs.twimg.com/tweet_video_thumb/EIqzX_IXYAAljB6.jpg"/>
    <hyperlink ref="U152" r:id="rId87" display="https://pbs.twimg.com/tweet_video_thumb/EJLXcNzWoAE_tr4.jpg"/>
    <hyperlink ref="U153" r:id="rId88" display="https://pbs.twimg.com/media/EHfeorRXkAYEXvu.jpg"/>
    <hyperlink ref="U171" r:id="rId89" display="https://pbs.twimg.com/tweet_video_thumb/EIlpuAvXYAAyv0y.jpg"/>
    <hyperlink ref="U172" r:id="rId90" display="https://pbs.twimg.com/tweet_video_thumb/EIqzX_IXYAAljB6.jpg"/>
    <hyperlink ref="U173" r:id="rId91" display="https://pbs.twimg.com/tweet_video_thumb/EJLXcNzWoAE_tr4.jpg"/>
    <hyperlink ref="U186" r:id="rId92" display="https://pbs.twimg.com/tweet_video_thumb/EIlpuAvXYAAyv0y.jpg"/>
    <hyperlink ref="U187" r:id="rId93" display="https://pbs.twimg.com/tweet_video_thumb/EIqzX_IXYAAljB6.jpg"/>
    <hyperlink ref="U224" r:id="rId94" display="https://pbs.twimg.com/tweet_video_thumb/EJLXcNzWoAE_tr4.jpg"/>
    <hyperlink ref="V3" r:id="rId95" display="http://pbs.twimg.com/profile_images/1166348718246977539/y9ZF1YvG_normal.jpg"/>
    <hyperlink ref="V4" r:id="rId96" display="http://pbs.twimg.com/profile_images/1166348718246977539/y9ZF1YvG_normal.jpg"/>
    <hyperlink ref="V5" r:id="rId97" display="http://pbs.twimg.com/profile_images/1166348718246977539/y9ZF1YvG_normal.jpg"/>
    <hyperlink ref="V6" r:id="rId98" display="http://pbs.twimg.com/profile_images/1166348718246977539/y9ZF1YvG_normal.jpg"/>
    <hyperlink ref="V7" r:id="rId99" display="http://pbs.twimg.com/profile_images/1166348718246977539/y9ZF1YvG_normal.jpg"/>
    <hyperlink ref="V8" r:id="rId100" display="http://pbs.twimg.com/profile_images/1166348718246977539/y9ZF1YvG_normal.jpg"/>
    <hyperlink ref="V9" r:id="rId101" display="http://pbs.twimg.com/profile_images/1166348718246977539/y9ZF1YvG_normal.jpg"/>
    <hyperlink ref="V10" r:id="rId102" display="http://pbs.twimg.com/profile_images/1166348718246977539/y9ZF1YvG_normal.jpg"/>
    <hyperlink ref="V11" r:id="rId103" display="http://pbs.twimg.com/profile_images/1166348718246977539/y9ZF1YvG_normal.jpg"/>
    <hyperlink ref="V12" r:id="rId104" display="http://pbs.twimg.com/profile_images/1130514941616766976/1iIXTQnn_normal.jpg"/>
    <hyperlink ref="V13" r:id="rId105" display="http://pbs.twimg.com/profile_images/1130514941616766976/1iIXTQnn_normal.jpg"/>
    <hyperlink ref="V14" r:id="rId106" display="http://pbs.twimg.com/profile_images/1130514941616766976/1iIXTQnn_normal.jpg"/>
    <hyperlink ref="V15" r:id="rId107" display="http://pbs.twimg.com/profile_images/430046644684341248/-WZKVmST_normal.jpeg"/>
    <hyperlink ref="V16" r:id="rId108" display="http://pbs.twimg.com/profile_images/430046644684341248/-WZKVmST_normal.jpeg"/>
    <hyperlink ref="V17" r:id="rId109" display="http://pbs.twimg.com/profile_images/430046644684341248/-WZKVmST_normal.jpeg"/>
    <hyperlink ref="V18" r:id="rId110" display="http://pbs.twimg.com/profile_images/1170717480047845376/lHUkep8R_normal.jpg"/>
    <hyperlink ref="V19" r:id="rId111" display="http://pbs.twimg.com/profile_images/1170717480047845376/lHUkep8R_normal.jpg"/>
    <hyperlink ref="V20" r:id="rId112" display="http://pbs.twimg.com/profile_images/1170717480047845376/lHUkep8R_normal.jpg"/>
    <hyperlink ref="V21" r:id="rId113" display="http://pbs.twimg.com/profile_images/1170717480047845376/lHUkep8R_normal.jpg"/>
    <hyperlink ref="V22" r:id="rId114" display="http://pbs.twimg.com/profile_images/1170717480047845376/lHUkep8R_normal.jpg"/>
    <hyperlink ref="V23" r:id="rId115" display="http://pbs.twimg.com/profile_images/1170717480047845376/lHUkep8R_normal.jpg"/>
    <hyperlink ref="V24" r:id="rId116" display="http://pbs.twimg.com/profile_images/1170717480047845376/lHUkep8R_normal.jpg"/>
    <hyperlink ref="V25" r:id="rId117" display="http://pbs.twimg.com/profile_images/1170717480047845376/lHUkep8R_normal.jpg"/>
    <hyperlink ref="V26" r:id="rId118" display="http://pbs.twimg.com/profile_images/1170717480047845376/lHUkep8R_normal.jpg"/>
    <hyperlink ref="V27" r:id="rId119" display="http://pbs.twimg.com/profile_images/1121756619413557248/sDOlH0vB_normal.png"/>
    <hyperlink ref="V28" r:id="rId120" display="http://pbs.twimg.com/profile_images/1121756619413557248/sDOlH0vB_normal.png"/>
    <hyperlink ref="V29" r:id="rId121" display="http://pbs.twimg.com/profile_images/1121756619413557248/sDOlH0vB_normal.png"/>
    <hyperlink ref="V30" r:id="rId122" display="http://pbs.twimg.com/profile_images/1121756619413557248/sDOlH0vB_normal.png"/>
    <hyperlink ref="V31" r:id="rId123" display="http://pbs.twimg.com/profile_images/1121756619413557248/sDOlH0vB_normal.png"/>
    <hyperlink ref="V32" r:id="rId124" display="http://pbs.twimg.com/profile_images/1121756619413557248/sDOlH0vB_normal.png"/>
    <hyperlink ref="V33" r:id="rId125" display="http://pbs.twimg.com/profile_images/1012552959698325505/avZOHudc_normal.jpg"/>
    <hyperlink ref="V34" r:id="rId126" display="http://pbs.twimg.com/profile_images/1012552959698325505/avZOHudc_normal.jpg"/>
    <hyperlink ref="V35" r:id="rId127" display="http://pbs.twimg.com/profile_images/1012552959698325505/avZOHudc_normal.jpg"/>
    <hyperlink ref="V36" r:id="rId128" display="http://pbs.twimg.com/profile_images/1012552959698325505/avZOHudc_normal.jpg"/>
    <hyperlink ref="V37" r:id="rId129" display="http://pbs.twimg.com/profile_images/1012552959698325505/avZOHudc_normal.jpg"/>
    <hyperlink ref="V38" r:id="rId130" display="http://pbs.twimg.com/profile_images/1012552959698325505/avZOHudc_normal.jpg"/>
    <hyperlink ref="V39" r:id="rId131" display="http://pbs.twimg.com/profile_images/1012552959698325505/avZOHudc_normal.jpg"/>
    <hyperlink ref="V40" r:id="rId132" display="http://pbs.twimg.com/profile_images/1012552959698325505/avZOHudc_normal.jpg"/>
    <hyperlink ref="V41" r:id="rId133" display="http://pbs.twimg.com/profile_images/1012552959698325505/avZOHudc_normal.jpg"/>
    <hyperlink ref="V42" r:id="rId134" display="http://pbs.twimg.com/profile_images/775315922785538048/mWzEN1W1_normal.jpg"/>
    <hyperlink ref="V43" r:id="rId135" display="http://pbs.twimg.com/profile_images/775315922785538048/mWzEN1W1_normal.jpg"/>
    <hyperlink ref="V44" r:id="rId136" display="http://pbs.twimg.com/profile_images/775315922785538048/mWzEN1W1_normal.jpg"/>
    <hyperlink ref="V45" r:id="rId137" display="http://pbs.twimg.com/profile_images/775315922785538048/mWzEN1W1_normal.jpg"/>
    <hyperlink ref="V46" r:id="rId138" display="http://pbs.twimg.com/profile_images/775315922785538048/mWzEN1W1_normal.jpg"/>
    <hyperlink ref="V47" r:id="rId139" display="http://pbs.twimg.com/profile_images/775315922785538048/mWzEN1W1_normal.jpg"/>
    <hyperlink ref="V48" r:id="rId140" display="http://pbs.twimg.com/profile_images/1092873225615360000/l8Ick8UB_normal.jpg"/>
    <hyperlink ref="V49" r:id="rId141" display="http://pbs.twimg.com/profile_images/1092873225615360000/l8Ick8UB_normal.jpg"/>
    <hyperlink ref="V50" r:id="rId142" display="http://pbs.twimg.com/profile_images/1092873225615360000/l8Ick8UB_normal.jpg"/>
    <hyperlink ref="V51" r:id="rId143" display="http://pbs.twimg.com/profile_images/1092873225615360000/l8Ick8UB_normal.jpg"/>
    <hyperlink ref="V52" r:id="rId144" display="http://pbs.twimg.com/profile_images/1092873225615360000/l8Ick8UB_normal.jpg"/>
    <hyperlink ref="V53" r:id="rId145" display="http://pbs.twimg.com/profile_images/1092873225615360000/l8Ick8UB_normal.jpg"/>
    <hyperlink ref="V54" r:id="rId146" display="http://pbs.twimg.com/profile_images/1095488514358161410/bhFcONbT_normal.png"/>
    <hyperlink ref="V55" r:id="rId147" display="http://pbs.twimg.com/profile_images/1095488514358161410/bhFcONbT_normal.png"/>
    <hyperlink ref="V56" r:id="rId148" display="http://pbs.twimg.com/profile_images/1095488514358161410/bhFcONbT_normal.png"/>
    <hyperlink ref="V57" r:id="rId149" display="http://pbs.twimg.com/profile_images/1095488514358161410/bhFcONbT_normal.png"/>
    <hyperlink ref="V58" r:id="rId150" display="http://pbs.twimg.com/profile_images/1095488514358161410/bhFcONbT_normal.png"/>
    <hyperlink ref="V59" r:id="rId151" display="http://pbs.twimg.com/profile_images/1095488514358161410/bhFcONbT_normal.png"/>
    <hyperlink ref="V60" r:id="rId152" display="http://pbs.twimg.com/profile_images/558650482902573058/h9CkaT2R_normal.jpeg"/>
    <hyperlink ref="V61" r:id="rId153" display="http://pbs.twimg.com/profile_images/558650482902573058/h9CkaT2R_normal.jpeg"/>
    <hyperlink ref="V62" r:id="rId154" display="http://pbs.twimg.com/profile_images/558650482902573058/h9CkaT2R_normal.jpeg"/>
    <hyperlink ref="V63" r:id="rId155" display="http://pbs.twimg.com/profile_images/558650482902573058/h9CkaT2R_normal.jpeg"/>
    <hyperlink ref="V64" r:id="rId156" display="http://pbs.twimg.com/profile_images/558650482902573058/h9CkaT2R_normal.jpeg"/>
    <hyperlink ref="V65" r:id="rId157" display="http://pbs.twimg.com/profile_images/558650482902573058/h9CkaT2R_normal.jpeg"/>
    <hyperlink ref="V66" r:id="rId158" display="http://pbs.twimg.com/profile_images/558650482902573058/h9CkaT2R_normal.jpeg"/>
    <hyperlink ref="V67" r:id="rId159" display="http://pbs.twimg.com/profile_images/558650482902573058/h9CkaT2R_normal.jpeg"/>
    <hyperlink ref="V68" r:id="rId160" display="http://pbs.twimg.com/profile_images/558650482902573058/h9CkaT2R_normal.jpeg"/>
    <hyperlink ref="V69" r:id="rId161" display="http://pbs.twimg.com/profile_images/558650482902573058/h9CkaT2R_normal.jpeg"/>
    <hyperlink ref="V70" r:id="rId162" display="http://pbs.twimg.com/profile_images/558650482902573058/h9CkaT2R_normal.jpeg"/>
    <hyperlink ref="V71" r:id="rId163" display="http://pbs.twimg.com/profile_images/558650482902573058/h9CkaT2R_normal.jpeg"/>
    <hyperlink ref="V72" r:id="rId164" display="http://pbs.twimg.com/profile_images/558650482902573058/h9CkaT2R_normal.jpeg"/>
    <hyperlink ref="V73" r:id="rId165" display="https://pbs.twimg.com/media/EIlbMHrX0AAZYhk.jpg"/>
    <hyperlink ref="V74" r:id="rId166" display="https://pbs.twimg.com/media/EIlbMHrX0AAZYhk.jpg"/>
    <hyperlink ref="V75" r:id="rId167" display="https://pbs.twimg.com/media/EIlbMHrX0AAZYhk.jpg"/>
    <hyperlink ref="V76" r:id="rId168" display="https://pbs.twimg.com/media/EIlbMHrX0AAZYhk.jpg"/>
    <hyperlink ref="V77" r:id="rId169" display="https://pbs.twimg.com/media/EIlbMHrX0AAZYhk.jpg"/>
    <hyperlink ref="V78" r:id="rId170" display="https://pbs.twimg.com/media/EIlbMHrX0AAZYhk.jpg"/>
    <hyperlink ref="V79" r:id="rId171" display="https://pbs.twimg.com/media/EIlbMHrX0AAZYhk.jpg"/>
    <hyperlink ref="V80" r:id="rId172" display="https://pbs.twimg.com/media/EIlbMHrX0AAZYhk.jpg"/>
    <hyperlink ref="V81" r:id="rId173" display="http://pbs.twimg.com/profile_images/1184813969632051201/984PyrFz_normal.jpg"/>
    <hyperlink ref="V82" r:id="rId174" display="http://pbs.twimg.com/profile_images/1184813969632051201/984PyrFz_normal.jpg"/>
    <hyperlink ref="V83" r:id="rId175" display="http://pbs.twimg.com/profile_images/1184813969632051201/984PyrFz_normal.jpg"/>
    <hyperlink ref="V84" r:id="rId176" display="http://pbs.twimg.com/profile_images/1184813969632051201/984PyrFz_normal.jpg"/>
    <hyperlink ref="V85" r:id="rId177" display="http://pbs.twimg.com/profile_images/1184813969632051201/984PyrFz_normal.jpg"/>
    <hyperlink ref="V86" r:id="rId178" display="http://pbs.twimg.com/profile_images/1184813969632051201/984PyrFz_normal.jpg"/>
    <hyperlink ref="V87" r:id="rId179" display="http://pbs.twimg.com/profile_images/1186671633492250625/E_ubXTus_normal.jpg"/>
    <hyperlink ref="V88" r:id="rId180" display="http://pbs.twimg.com/profile_images/1184702192336490499/xiuYhert_normal.jpg"/>
    <hyperlink ref="V89" r:id="rId181" display="http://pbs.twimg.com/profile_images/1186671633492250625/E_ubXTus_normal.jpg"/>
    <hyperlink ref="V90" r:id="rId182" display="http://pbs.twimg.com/profile_images/1184702192336490499/xiuYhert_normal.jpg"/>
    <hyperlink ref="V91" r:id="rId183" display="https://pbs.twimg.com/tweet_video_thumb/EIlpuAvXYAAyv0y.jpg"/>
    <hyperlink ref="V92" r:id="rId184" display="http://pbs.twimg.com/profile_images/1186671633492250625/E_ubXTus_normal.jpg"/>
    <hyperlink ref="V93" r:id="rId185" display="http://pbs.twimg.com/profile_images/1184702192336490499/xiuYhert_normal.jpg"/>
    <hyperlink ref="V94" r:id="rId186" display="https://pbs.twimg.com/tweet_video_thumb/EIlpuAvXYAAyv0y.jpg"/>
    <hyperlink ref="V95" r:id="rId187" display="http://pbs.twimg.com/profile_images/849132774661308416/pa2Uplq1_normal.jpg"/>
    <hyperlink ref="V96" r:id="rId188" display="http://pbs.twimg.com/profile_images/1184702192336490499/xiuYhert_normal.jpg"/>
    <hyperlink ref="V97" r:id="rId189" display="http://pbs.twimg.com/profile_images/849132774661308416/pa2Uplq1_normal.jpg"/>
    <hyperlink ref="V98" r:id="rId190" display="http://pbs.twimg.com/profile_images/1184702192336490499/xiuYhert_normal.jpg"/>
    <hyperlink ref="V99" r:id="rId191" display="http://pbs.twimg.com/profile_images/849132774661308416/pa2Uplq1_normal.jpg"/>
    <hyperlink ref="V100" r:id="rId192" display="http://pbs.twimg.com/profile_images/1184702192336490499/xiuYhert_normal.jpg"/>
    <hyperlink ref="V101" r:id="rId193" display="http://pbs.twimg.com/profile_images/849132774661308416/pa2Uplq1_normal.jpg"/>
    <hyperlink ref="V102" r:id="rId194" display="http://pbs.twimg.com/profile_images/1186671633492250625/E_ubXTus_normal.jpg"/>
    <hyperlink ref="V103" r:id="rId195" display="http://pbs.twimg.com/profile_images/1186671633492250625/E_ubXTus_normal.jpg"/>
    <hyperlink ref="V104" r:id="rId196" display="https://pbs.twimg.com/tweet_video_thumb/EIlpuAvXYAAyv0y.jpg"/>
    <hyperlink ref="V105" r:id="rId197" display="https://pbs.twimg.com/tweet_video_thumb/EIqzX_IXYAAljB6.jpg"/>
    <hyperlink ref="V106" r:id="rId198" display="https://pbs.twimg.com/tweet_video_thumb/EJLXcNzWoAE_tr4.jpg"/>
    <hyperlink ref="V107" r:id="rId199" display="http://pbs.twimg.com/profile_images/849132774661308416/pa2Uplq1_normal.jpg"/>
    <hyperlink ref="V108" r:id="rId200" display="http://pbs.twimg.com/profile_images/1186671633492250625/E_ubXTus_normal.jpg"/>
    <hyperlink ref="V109" r:id="rId201" display="http://pbs.twimg.com/profile_images/1186671633492250625/E_ubXTus_normal.jpg"/>
    <hyperlink ref="V110" r:id="rId202" display="http://pbs.twimg.com/profile_images/1186671633492250625/E_ubXTus_normal.jpg"/>
    <hyperlink ref="V111" r:id="rId203" display="http://pbs.twimg.com/profile_images/1184702192336490499/xiuYhert_normal.jpg"/>
    <hyperlink ref="V112" r:id="rId204" display="https://pbs.twimg.com/tweet_video_thumb/EIlpuAvXYAAyv0y.jpg"/>
    <hyperlink ref="V113" r:id="rId205" display="https://pbs.twimg.com/tweet_video_thumb/EIqzX_IXYAAljB6.jpg"/>
    <hyperlink ref="V114" r:id="rId206" display="https://pbs.twimg.com/tweet_video_thumb/EJLXcNzWoAE_tr4.jpg"/>
    <hyperlink ref="V115" r:id="rId207" display="http://pbs.twimg.com/profile_images/849133030237061120/6hUrNP0a_normal.jpg"/>
    <hyperlink ref="V116" r:id="rId208" display="http://pbs.twimg.com/profile_images/849133030237061120/6hUrNP0a_normal.jpg"/>
    <hyperlink ref="V117" r:id="rId209" display="http://pbs.twimg.com/profile_images/849133030237061120/6hUrNP0a_normal.jpg"/>
    <hyperlink ref="V118" r:id="rId210" display="http://pbs.twimg.com/profile_images/849133030237061120/6hUrNP0a_normal.jpg"/>
    <hyperlink ref="V119" r:id="rId211" display="http://pbs.twimg.com/profile_images/849133030237061120/6hUrNP0a_normal.jpg"/>
    <hyperlink ref="V120" r:id="rId212" display="http://pbs.twimg.com/profile_images/849133030237061120/6hUrNP0a_normal.jpg"/>
    <hyperlink ref="V121" r:id="rId213" display="http://pbs.twimg.com/profile_images/849132774661308416/pa2Uplq1_normal.jpg"/>
    <hyperlink ref="V122" r:id="rId214" display="http://pbs.twimg.com/profile_images/1186671633492250625/E_ubXTus_normal.jpg"/>
    <hyperlink ref="V123" r:id="rId215" display="http://pbs.twimg.com/profile_images/1186671633492250625/E_ubXTus_normal.jpg"/>
    <hyperlink ref="V124" r:id="rId216" display="http://pbs.twimg.com/profile_images/1186671633492250625/E_ubXTus_normal.jpg"/>
    <hyperlink ref="V125" r:id="rId217" display="http://pbs.twimg.com/profile_images/1184702192336490499/xiuYhert_normal.jpg"/>
    <hyperlink ref="V126" r:id="rId218" display="https://pbs.twimg.com/tweet_video_thumb/EIlpuAvXYAAyv0y.jpg"/>
    <hyperlink ref="V127" r:id="rId219" display="https://pbs.twimg.com/tweet_video_thumb/EIqzX_IXYAAljB6.jpg"/>
    <hyperlink ref="V128" r:id="rId220" display="https://pbs.twimg.com/tweet_video_thumb/EJLXcNzWoAE_tr4.jpg"/>
    <hyperlink ref="V129" r:id="rId221" display="https://pbs.twimg.com/media/EHfeorRXkAYEXvu.jpg"/>
    <hyperlink ref="V130" r:id="rId222" display="http://pbs.twimg.com/profile_images/849132774661308416/pa2Uplq1_normal.jpg"/>
    <hyperlink ref="V131" r:id="rId223" display="http://pbs.twimg.com/profile_images/849132774661308416/pa2Uplq1_normal.jpg"/>
    <hyperlink ref="V132" r:id="rId224" display="http://pbs.twimg.com/profile_images/943596894831255552/cMOzkc5i_normal.jpg"/>
    <hyperlink ref="V133" r:id="rId225" display="http://pbs.twimg.com/profile_images/943596894831255552/cMOzkc5i_normal.jpg"/>
    <hyperlink ref="V134" r:id="rId226" display="http://pbs.twimg.com/profile_images/943596894831255552/cMOzkc5i_normal.jpg"/>
    <hyperlink ref="V135" r:id="rId227" display="http://pbs.twimg.com/profile_images/943596894831255552/cMOzkc5i_normal.jpg"/>
    <hyperlink ref="V136" r:id="rId228" display="http://pbs.twimg.com/profile_images/943596894831255552/cMOzkc5i_normal.jpg"/>
    <hyperlink ref="V137" r:id="rId229" display="http://pbs.twimg.com/profile_images/943596894831255552/cMOzkc5i_normal.jpg"/>
    <hyperlink ref="V138" r:id="rId230" display="http://pbs.twimg.com/profile_images/943596894831255552/cMOzkc5i_normal.jpg"/>
    <hyperlink ref="V139" r:id="rId231" display="http://pbs.twimg.com/profile_images/943596894831255552/cMOzkc5i_normal.jpg"/>
    <hyperlink ref="V140" r:id="rId232" display="http://pbs.twimg.com/profile_images/943596894831255552/cMOzkc5i_normal.jpg"/>
    <hyperlink ref="V141" r:id="rId233" display="http://pbs.twimg.com/profile_images/943596894831255552/cMOzkc5i_normal.jpg"/>
    <hyperlink ref="V142" r:id="rId234" display="http://pbs.twimg.com/profile_images/943596894831255552/cMOzkc5i_normal.jpg"/>
    <hyperlink ref="V143" r:id="rId235" display="http://pbs.twimg.com/profile_images/943596894831255552/cMOzkc5i_normal.jpg"/>
    <hyperlink ref="V144" r:id="rId236" display="http://pbs.twimg.com/profile_images/1186671633492250625/E_ubXTus_normal.jpg"/>
    <hyperlink ref="V145" r:id="rId237" display="http://pbs.twimg.com/profile_images/1186671633492250625/E_ubXTus_normal.jpg"/>
    <hyperlink ref="V146" r:id="rId238" display="http://pbs.twimg.com/profile_images/1186671633492250625/E_ubXTus_normal.jpg"/>
    <hyperlink ref="V147" r:id="rId239" display="http://pbs.twimg.com/profile_images/1184702192336490499/xiuYhert_normal.jpg"/>
    <hyperlink ref="V148" r:id="rId240" display="https://pbs.twimg.com/tweet_video_thumb/EIlpuAvXYAAyv0y.jpg"/>
    <hyperlink ref="V149" r:id="rId241" display="https://pbs.twimg.com/tweet_video_thumb/EIqzX_IXYAAljB6.jpg"/>
    <hyperlink ref="V150" r:id="rId242" display="http://pbs.twimg.com/profile_images/1184702192336490499/xiuYhert_normal.jpg"/>
    <hyperlink ref="V151" r:id="rId243" display="http://pbs.twimg.com/profile_images/1184702192336490499/xiuYhert_normal.jpg"/>
    <hyperlink ref="V152" r:id="rId244" display="https://pbs.twimg.com/tweet_video_thumb/EJLXcNzWoAE_tr4.jpg"/>
    <hyperlink ref="V153" r:id="rId245" display="https://pbs.twimg.com/media/EHfeorRXkAYEXvu.jpg"/>
    <hyperlink ref="V154" r:id="rId246" display="http://pbs.twimg.com/profile_images/849132774661308416/pa2Uplq1_normal.jpg"/>
    <hyperlink ref="V155" r:id="rId247" display="http://pbs.twimg.com/profile_images/849132774661308416/pa2Uplq1_normal.jpg"/>
    <hyperlink ref="V156" r:id="rId248" display="http://pbs.twimg.com/profile_images/849132774661308416/pa2Uplq1_normal.jpg"/>
    <hyperlink ref="V157" r:id="rId249" display="http://pbs.twimg.com/profile_images/849132774661308416/pa2Uplq1_normal.jpg"/>
    <hyperlink ref="V158" r:id="rId250" display="http://pbs.twimg.com/profile_images/849132774661308416/pa2Uplq1_normal.jpg"/>
    <hyperlink ref="V159" r:id="rId251" display="http://pbs.twimg.com/profile_images/849132774661308416/pa2Uplq1_normal.jpg"/>
    <hyperlink ref="V160" r:id="rId252" display="http://pbs.twimg.com/profile_images/849132774661308416/pa2Uplq1_normal.jpg"/>
    <hyperlink ref="V161" r:id="rId253" display="http://pbs.twimg.com/profile_images/849132774661308416/pa2Uplq1_normal.jpg"/>
    <hyperlink ref="V162" r:id="rId254" display="http://pbs.twimg.com/profile_images/849132774661308416/pa2Uplq1_normal.jpg"/>
    <hyperlink ref="V163" r:id="rId255" display="http://pbs.twimg.com/profile_images/849132774661308416/pa2Uplq1_normal.jpg"/>
    <hyperlink ref="V164" r:id="rId256" display="http://pbs.twimg.com/profile_images/849132774661308416/pa2Uplq1_normal.jpg"/>
    <hyperlink ref="V165" r:id="rId257" display="http://pbs.twimg.com/profile_images/849132774661308416/pa2Uplq1_normal.jpg"/>
    <hyperlink ref="V166" r:id="rId258" display="http://pbs.twimg.com/profile_images/849132774661308416/pa2Uplq1_normal.jpg"/>
    <hyperlink ref="V167" r:id="rId259" display="http://pbs.twimg.com/profile_images/1186671633492250625/E_ubXTus_normal.jpg"/>
    <hyperlink ref="V168" r:id="rId260" display="http://pbs.twimg.com/profile_images/1186671633492250625/E_ubXTus_normal.jpg"/>
    <hyperlink ref="V169" r:id="rId261" display="http://pbs.twimg.com/profile_images/1186671633492250625/E_ubXTus_normal.jpg"/>
    <hyperlink ref="V170" r:id="rId262" display="http://pbs.twimg.com/profile_images/1184702192336490499/xiuYhert_normal.jpg"/>
    <hyperlink ref="V171" r:id="rId263" display="https://pbs.twimg.com/tweet_video_thumb/EIlpuAvXYAAyv0y.jpg"/>
    <hyperlink ref="V172" r:id="rId264" display="https://pbs.twimg.com/tweet_video_thumb/EIqzX_IXYAAljB6.jpg"/>
    <hyperlink ref="V173" r:id="rId265" display="https://pbs.twimg.com/tweet_video_thumb/EJLXcNzWoAE_tr4.jpg"/>
    <hyperlink ref="V174" r:id="rId266" display="http://pbs.twimg.com/profile_images/1186301114939072514/e1Qamz38_normal.jpg"/>
    <hyperlink ref="V175" r:id="rId267" display="http://pbs.twimg.com/profile_images/1186301114939072514/e1Qamz38_normal.jpg"/>
    <hyperlink ref="V176" r:id="rId268" display="http://pbs.twimg.com/profile_images/1186671633492250625/E_ubXTus_normal.jpg"/>
    <hyperlink ref="V177" r:id="rId269" display="http://pbs.twimg.com/profile_images/1186671633492250625/E_ubXTus_normal.jpg"/>
    <hyperlink ref="V178" r:id="rId270" display="http://pbs.twimg.com/profile_images/1186671633492250625/E_ubXTus_normal.jpg"/>
    <hyperlink ref="V179" r:id="rId271" display="http://pbs.twimg.com/profile_images/1186671633492250625/E_ubXTus_normal.jpg"/>
    <hyperlink ref="V180" r:id="rId272" display="http://pbs.twimg.com/profile_images/1186671633492250625/E_ubXTus_normal.jpg"/>
    <hyperlink ref="V181" r:id="rId273" display="http://pbs.twimg.com/profile_images/1186671633492250625/E_ubXTus_normal.jpg"/>
    <hyperlink ref="V182" r:id="rId274" display="http://pbs.twimg.com/profile_images/1186671633492250625/E_ubXTus_normal.jpg"/>
    <hyperlink ref="V183" r:id="rId275" display="http://pbs.twimg.com/profile_images/1186671633492250625/E_ubXTus_normal.jpg"/>
    <hyperlink ref="V184" r:id="rId276" display="http://pbs.twimg.com/profile_images/1184702192336490499/xiuYhert_normal.jpg"/>
    <hyperlink ref="V185" r:id="rId277" display="http://pbs.twimg.com/profile_images/1184702192336490499/xiuYhert_normal.jpg"/>
    <hyperlink ref="V186" r:id="rId278" display="https://pbs.twimg.com/tweet_video_thumb/EIlpuAvXYAAyv0y.jpg"/>
    <hyperlink ref="V187" r:id="rId279" display="https://pbs.twimg.com/tweet_video_thumb/EIqzX_IXYAAljB6.jpg"/>
    <hyperlink ref="V188" r:id="rId280" display="http://pbs.twimg.com/profile_images/1184702192336490499/xiuYhert_normal.jpg"/>
    <hyperlink ref="V189" r:id="rId281" display="http://pbs.twimg.com/profile_images/1184702192336490499/xiuYhert_normal.jpg"/>
    <hyperlink ref="V190" r:id="rId282" display="http://pbs.twimg.com/profile_images/1184702192336490499/xiuYhert_normal.jpg"/>
    <hyperlink ref="V191" r:id="rId283" display="http://pbs.twimg.com/profile_images/1184702192336490499/xiuYhert_normal.jpg"/>
    <hyperlink ref="V192" r:id="rId284" display="http://pbs.twimg.com/profile_images/1184702192336490499/xiuYhert_normal.jpg"/>
    <hyperlink ref="V193" r:id="rId285" display="http://pbs.twimg.com/profile_images/1184702192336490499/xiuYhert_normal.jpg"/>
    <hyperlink ref="V194" r:id="rId286" display="http://pbs.twimg.com/profile_images/1184702192336490499/xiuYhert_normal.jpg"/>
    <hyperlink ref="V195" r:id="rId287" display="http://pbs.twimg.com/profile_images/1184702192336490499/xiuYhert_normal.jpg"/>
    <hyperlink ref="V196" r:id="rId288" display="http://pbs.twimg.com/profile_images/1184702192336490499/xiuYhert_normal.jpg"/>
    <hyperlink ref="V197" r:id="rId289" display="http://pbs.twimg.com/profile_images/1184702192336490499/xiuYhert_normal.jpg"/>
    <hyperlink ref="V198" r:id="rId290" display="http://pbs.twimg.com/profile_images/1184702192336490499/xiuYhert_normal.jpg"/>
    <hyperlink ref="V199" r:id="rId291" display="http://pbs.twimg.com/profile_images/1184702192336490499/xiuYhert_normal.jpg"/>
    <hyperlink ref="V200" r:id="rId292" display="http://pbs.twimg.com/profile_images/1184702192336490499/xiuYhert_normal.jpg"/>
    <hyperlink ref="V201" r:id="rId293" display="http://pbs.twimg.com/profile_images/1184702192336490499/xiuYhert_normal.jpg"/>
    <hyperlink ref="V202" r:id="rId294" display="http://pbs.twimg.com/profile_images/1184702192336490499/xiuYhert_normal.jpg"/>
    <hyperlink ref="V203" r:id="rId295" display="http://pbs.twimg.com/profile_images/1184702192336490499/xiuYhert_normal.jpg"/>
    <hyperlink ref="V204" r:id="rId296" display="http://pbs.twimg.com/profile_images/1184702192336490499/xiuYhert_normal.jpg"/>
    <hyperlink ref="V205" r:id="rId297" display="http://pbs.twimg.com/profile_images/1184702192336490499/xiuYhert_normal.jpg"/>
    <hyperlink ref="V206" r:id="rId298" display="http://pbs.twimg.com/profile_images/1184702192336490499/xiuYhert_normal.jpg"/>
    <hyperlink ref="V207" r:id="rId299" display="http://pbs.twimg.com/profile_images/1184702192336490499/xiuYhert_normal.jpg"/>
    <hyperlink ref="V208" r:id="rId300" display="http://pbs.twimg.com/profile_images/1184702192336490499/xiuYhert_normal.jpg"/>
    <hyperlink ref="V209" r:id="rId301" display="http://pbs.twimg.com/profile_images/1184702192336490499/xiuYhert_normal.jpg"/>
    <hyperlink ref="V210" r:id="rId302" display="http://pbs.twimg.com/profile_images/1184702192336490499/xiuYhert_normal.jpg"/>
    <hyperlink ref="V211" r:id="rId303" display="http://pbs.twimg.com/profile_images/1184702192336490499/xiuYhert_normal.jpg"/>
    <hyperlink ref="V212" r:id="rId304" display="http://pbs.twimg.com/profile_images/1184702192336490499/xiuYhert_normal.jpg"/>
    <hyperlink ref="V213" r:id="rId305" display="http://pbs.twimg.com/profile_images/1184702192336490499/xiuYhert_normal.jpg"/>
    <hyperlink ref="V214" r:id="rId306" display="http://pbs.twimg.com/profile_images/1184702192336490499/xiuYhert_normal.jpg"/>
    <hyperlink ref="V215" r:id="rId307" display="http://pbs.twimg.com/profile_images/1184702192336490499/xiuYhert_normal.jpg"/>
    <hyperlink ref="V216" r:id="rId308" display="http://pbs.twimg.com/profile_images/1184702192336490499/xiuYhert_normal.jpg"/>
    <hyperlink ref="V217" r:id="rId309" display="http://pbs.twimg.com/profile_images/1184702192336490499/xiuYhert_normal.jpg"/>
    <hyperlink ref="V218" r:id="rId310" display="http://pbs.twimg.com/profile_images/1184702192336490499/xiuYhert_normal.jpg"/>
    <hyperlink ref="V219" r:id="rId311" display="http://pbs.twimg.com/profile_images/1184702192336490499/xiuYhert_normal.jpg"/>
    <hyperlink ref="V220" r:id="rId312" display="http://pbs.twimg.com/profile_images/1184702192336490499/xiuYhert_normal.jpg"/>
    <hyperlink ref="V221" r:id="rId313" display="http://pbs.twimg.com/profile_images/1184702192336490499/xiuYhert_normal.jpg"/>
    <hyperlink ref="V222" r:id="rId314" display="http://pbs.twimg.com/profile_images/1184702192336490499/xiuYhert_normal.jpg"/>
    <hyperlink ref="V223" r:id="rId315" display="http://pbs.twimg.com/profile_images/1184702192336490499/xiuYhert_normal.jpg"/>
    <hyperlink ref="V224" r:id="rId316" display="https://pbs.twimg.com/tweet_video_thumb/EJLXcNzWoAE_tr4.jpg"/>
    <hyperlink ref="V225" r:id="rId317" display="http://pbs.twimg.com/profile_images/1184702192336490499/xiuYhert_normal.jpg"/>
    <hyperlink ref="V226" r:id="rId318" display="http://pbs.twimg.com/profile_images/1184702192336490499/xiuYhert_normal.jpg"/>
    <hyperlink ref="V227" r:id="rId319" display="http://pbs.twimg.com/profile_images/1184702192336490499/xiuYhert_normal.jpg"/>
    <hyperlink ref="V228" r:id="rId320" display="http://pbs.twimg.com/profile_images/1184702192336490499/xiuYhert_normal.jpg"/>
    <hyperlink ref="V229" r:id="rId321" display="http://pbs.twimg.com/profile_images/1058449535112867841/JP-rVYlW_normal.jpg"/>
    <hyperlink ref="V230" r:id="rId322" display="http://pbs.twimg.com/profile_images/1058449535112867841/JP-rVYlW_normal.jpg"/>
    <hyperlink ref="V231" r:id="rId323" display="http://pbs.twimg.com/profile_images/1058449535112867841/JP-rVYlW_normal.jpg"/>
    <hyperlink ref="V232" r:id="rId324" display="http://pbs.twimg.com/profile_images/1058449535112867841/JP-rVYlW_normal.jpg"/>
    <hyperlink ref="V233" r:id="rId325" display="http://pbs.twimg.com/profile_images/1058449535112867841/JP-rVYlW_normal.jpg"/>
    <hyperlink ref="V234" r:id="rId326" display="http://pbs.twimg.com/profile_images/1058449535112867841/JP-rVYlW_normal.jpg"/>
    <hyperlink ref="V235" r:id="rId327" display="http://pbs.twimg.com/profile_images/1058449535112867841/JP-rVYlW_normal.jpg"/>
    <hyperlink ref="V236" r:id="rId328" display="http://pbs.twimg.com/profile_images/1058449535112867841/JP-rVYlW_normal.jpg"/>
    <hyperlink ref="V237" r:id="rId329" display="http://pbs.twimg.com/profile_images/1186301114939072514/e1Qamz38_normal.jpg"/>
    <hyperlink ref="V238" r:id="rId330" display="http://pbs.twimg.com/profile_images/1186301114939072514/e1Qamz38_normal.jpg"/>
    <hyperlink ref="V239" r:id="rId331" display="http://pbs.twimg.com/profile_images/1186671633492250625/E_ubXTus_normal.jpg"/>
    <hyperlink ref="V240" r:id="rId332" display="http://pbs.twimg.com/profile_images/1186671633492250625/E_ubXTus_normal.jpg"/>
    <hyperlink ref="V241" r:id="rId333" display="http://pbs.twimg.com/profile_images/1186671633492250625/E_ubXTus_normal.jpg"/>
    <hyperlink ref="V242" r:id="rId334" display="http://pbs.twimg.com/profile_images/1186671633492250625/E_ubXTus_normal.jpg"/>
    <hyperlink ref="V243" r:id="rId335" display="http://pbs.twimg.com/profile_images/1186671633492250625/E_ubXTus_normal.jpg"/>
    <hyperlink ref="V244" r:id="rId336" display="http://pbs.twimg.com/profile_images/1186671633492250625/E_ubXTus_normal.jpg"/>
    <hyperlink ref="V245" r:id="rId337" display="http://pbs.twimg.com/profile_images/1186671633492250625/E_ubXTus_normal.jpg"/>
    <hyperlink ref="V246" r:id="rId338" display="http://pbs.twimg.com/profile_images/1058449535112867841/JP-rVYlW_normal.jpg"/>
    <hyperlink ref="V247" r:id="rId339" display="http://pbs.twimg.com/profile_images/1058449535112867841/JP-rVYlW_normal.jpg"/>
    <hyperlink ref="V248" r:id="rId340" display="http://pbs.twimg.com/profile_images/1058449535112867841/JP-rVYlW_normal.jpg"/>
    <hyperlink ref="V249" r:id="rId341" display="http://pbs.twimg.com/profile_images/1058449535112867841/JP-rVYlW_normal.jpg"/>
    <hyperlink ref="V250" r:id="rId342" display="http://pbs.twimg.com/profile_images/1058449535112867841/JP-rVYlW_normal.jpg"/>
    <hyperlink ref="V251" r:id="rId343" display="http://pbs.twimg.com/profile_images/1058449535112867841/JP-rVYlW_normal.jpg"/>
    <hyperlink ref="V252" r:id="rId344" display="http://pbs.twimg.com/profile_images/1058449535112867841/JP-rVYlW_normal.jpg"/>
    <hyperlink ref="V253" r:id="rId345" display="http://pbs.twimg.com/profile_images/1058449535112867841/JP-rVYlW_normal.jpg"/>
    <hyperlink ref="V254" r:id="rId346" display="http://pbs.twimg.com/profile_images/1058449535112867841/JP-rVYlW_normal.jpg"/>
    <hyperlink ref="V255" r:id="rId347" display="http://pbs.twimg.com/profile_images/1058449535112867841/JP-rVYlW_normal.jpg"/>
    <hyperlink ref="V256" r:id="rId348" display="http://pbs.twimg.com/profile_images/1058449535112867841/JP-rVYlW_normal.jpg"/>
    <hyperlink ref="V257" r:id="rId349" display="http://pbs.twimg.com/profile_images/1058449535112867841/JP-rVYlW_normal.jpg"/>
    <hyperlink ref="V258" r:id="rId350" display="http://pbs.twimg.com/profile_images/1058449535112867841/JP-rVYlW_normal.jpg"/>
    <hyperlink ref="V259" r:id="rId351" display="http://pbs.twimg.com/profile_images/1058449535112867841/JP-rVYlW_normal.jpg"/>
    <hyperlink ref="V260" r:id="rId352" display="http://pbs.twimg.com/profile_images/1058449535112867841/JP-rVYlW_normal.jpg"/>
    <hyperlink ref="V261" r:id="rId353" display="http://pbs.twimg.com/profile_images/1058449535112867841/JP-rVYlW_normal.jpg"/>
    <hyperlink ref="Z3" r:id="rId354" display="https://twitter.com/vicalvarofamily/status/1191622112630456320"/>
    <hyperlink ref="Z4" r:id="rId355" display="https://twitter.com/vicalvarofamily/status/1191622112630456320"/>
    <hyperlink ref="Z5" r:id="rId356" display="https://twitter.com/vicalvarofamily/status/1191622112630456320"/>
    <hyperlink ref="Z6" r:id="rId357" display="https://twitter.com/vicalvarofamily/status/1191622112630456320"/>
    <hyperlink ref="Z7" r:id="rId358" display="https://twitter.com/vicalvarofamily/status/1191622112630456320"/>
    <hyperlink ref="Z8" r:id="rId359" display="https://twitter.com/vicalvarofamily/status/1191622112630456320"/>
    <hyperlink ref="Z9" r:id="rId360" display="https://twitter.com/vicalvarofamily/status/1191622112630456320"/>
    <hyperlink ref="Z10" r:id="rId361" display="https://twitter.com/vicalvarofamily/status/1191622112630456320"/>
    <hyperlink ref="Z11" r:id="rId362" display="https://twitter.com/vicalvarofamily/status/1191622112630456320"/>
    <hyperlink ref="Z12" r:id="rId363" display="https://twitter.com/blogtopseo/status/1192125096191807489"/>
    <hyperlink ref="Z13" r:id="rId364" display="https://twitter.com/blogtopseo/status/1192125096191807489"/>
    <hyperlink ref="Z14" r:id="rId365" display="https://twitter.com/blogtopseo/status/1192125096191807489"/>
    <hyperlink ref="Z15" r:id="rId366" display="https://twitter.com/mjoehlerich/status/1192546420990988289"/>
    <hyperlink ref="Z16" r:id="rId367" display="https://twitter.com/mjoehlerich/status/1192546420990988289"/>
    <hyperlink ref="Z17" r:id="rId368" display="https://twitter.com/mjoehlerich/status/1192546420990988289"/>
    <hyperlink ref="Z18" r:id="rId369" display="https://twitter.com/fmfrancoise/status/1192527498006999042"/>
    <hyperlink ref="Z19" r:id="rId370" display="https://twitter.com/fmfrancoise/status/1192527498006999042"/>
    <hyperlink ref="Z20" r:id="rId371" display="https://twitter.com/fmfrancoise/status/1192527498006999042"/>
    <hyperlink ref="Z21" r:id="rId372" display="https://twitter.com/fmfrancoise/status/1192527802450489344"/>
    <hyperlink ref="Z22" r:id="rId373" display="https://twitter.com/fmfrancoise/status/1192527802450489344"/>
    <hyperlink ref="Z23" r:id="rId374" display="https://twitter.com/fmfrancoise/status/1192527802450489344"/>
    <hyperlink ref="Z24" r:id="rId375" display="https://twitter.com/fmfrancoise/status/1192854568671027201"/>
    <hyperlink ref="Z25" r:id="rId376" display="https://twitter.com/fmfrancoise/status/1192854568671027201"/>
    <hyperlink ref="Z26" r:id="rId377" display="https://twitter.com/fmfrancoise/status/1192854568671027201"/>
    <hyperlink ref="Z27" r:id="rId378" display="https://twitter.com/hashtagteam_/status/1193924900458811393"/>
    <hyperlink ref="Z28" r:id="rId379" display="https://twitter.com/hashtagteam_/status/1193924900458811393"/>
    <hyperlink ref="Z29" r:id="rId380" display="https://twitter.com/hashtagteam_/status/1193924900458811393"/>
    <hyperlink ref="Z30" r:id="rId381" display="https://twitter.com/hashtagteam_/status/1193924900458811393"/>
    <hyperlink ref="Z31" r:id="rId382" display="https://twitter.com/hashtagteam_/status/1193924900458811393"/>
    <hyperlink ref="Z32" r:id="rId383" display="https://twitter.com/hashtagteam_/status/1193924900458811393"/>
    <hyperlink ref="Z33" r:id="rId384" display="https://twitter.com/impulsaeventos/status/1193925162741239808"/>
    <hyperlink ref="Z34" r:id="rId385" display="https://twitter.com/impulsaeventos/status/1193925162741239808"/>
    <hyperlink ref="Z35" r:id="rId386" display="https://twitter.com/impulsaeventos/status/1193925162741239808"/>
    <hyperlink ref="Z36" r:id="rId387" display="https://twitter.com/impulsaeventos/status/1193925364944441346"/>
    <hyperlink ref="Z37" r:id="rId388" display="https://twitter.com/impulsaeventos/status/1193925364944441346"/>
    <hyperlink ref="Z38" r:id="rId389" display="https://twitter.com/impulsaeventos/status/1193925364944441346"/>
    <hyperlink ref="Z39" r:id="rId390" display="https://twitter.com/impulsaeventos/status/1193925364944441346"/>
    <hyperlink ref="Z40" r:id="rId391" display="https://twitter.com/impulsaeventos/status/1193925364944441346"/>
    <hyperlink ref="Z41" r:id="rId392" display="https://twitter.com/impulsaeventos/status/1193925364944441346"/>
    <hyperlink ref="Z42" r:id="rId393" display="https://twitter.com/leikoleo/status/1193965712051724291"/>
    <hyperlink ref="Z43" r:id="rId394" display="https://twitter.com/leikoleo/status/1193965712051724291"/>
    <hyperlink ref="Z44" r:id="rId395" display="https://twitter.com/leikoleo/status/1193965712051724291"/>
    <hyperlink ref="Z45" r:id="rId396" display="https://twitter.com/leikoleo/status/1193965712051724291"/>
    <hyperlink ref="Z46" r:id="rId397" display="https://twitter.com/leikoleo/status/1193965712051724291"/>
    <hyperlink ref="Z47" r:id="rId398" display="https://twitter.com/leikoleo/status/1193965712051724291"/>
    <hyperlink ref="Z48" r:id="rId399" display="https://twitter.com/rosanarosas17/status/1193971150851891201"/>
    <hyperlink ref="Z49" r:id="rId400" display="https://twitter.com/rosanarosas17/status/1193971150851891201"/>
    <hyperlink ref="Z50" r:id="rId401" display="https://twitter.com/rosanarosas17/status/1193971150851891201"/>
    <hyperlink ref="Z51" r:id="rId402" display="https://twitter.com/rosanarosas17/status/1193971150851891201"/>
    <hyperlink ref="Z52" r:id="rId403" display="https://twitter.com/rosanarosas17/status/1193971150851891201"/>
    <hyperlink ref="Z53" r:id="rId404" display="https://twitter.com/rosanarosas17/status/1193971150851891201"/>
    <hyperlink ref="Z54" r:id="rId405" display="https://twitter.com/activithink/status/1193987023578812416"/>
    <hyperlink ref="Z55" r:id="rId406" display="https://twitter.com/activithink/status/1193987023578812416"/>
    <hyperlink ref="Z56" r:id="rId407" display="https://twitter.com/activithink/status/1193987023578812416"/>
    <hyperlink ref="Z57" r:id="rId408" display="https://twitter.com/activithink/status/1193987023578812416"/>
    <hyperlink ref="Z58" r:id="rId409" display="https://twitter.com/activithink/status/1193987023578812416"/>
    <hyperlink ref="Z59" r:id="rId410" display="https://twitter.com/activithink/status/1193987023578812416"/>
    <hyperlink ref="Z60" r:id="rId411" display="https://twitter.com/metoscm/status/1193817371145838592"/>
    <hyperlink ref="Z61" r:id="rId412" display="https://twitter.com/metoscm/status/1193817371145838592"/>
    <hyperlink ref="Z62" r:id="rId413" display="https://twitter.com/metoscm/status/1193817371145838592"/>
    <hyperlink ref="Z63" r:id="rId414" display="https://twitter.com/metoscm/status/1194298696093052928"/>
    <hyperlink ref="Z64" r:id="rId415" display="https://twitter.com/metoscm/status/1194298696093052928"/>
    <hyperlink ref="Z65" r:id="rId416" display="https://twitter.com/metoscm/status/1194298696093052928"/>
    <hyperlink ref="Z66" r:id="rId417" display="https://twitter.com/metoscm/status/1194298807200210946"/>
    <hyperlink ref="Z67" r:id="rId418" display="https://twitter.com/metoscm/status/1194298807200210946"/>
    <hyperlink ref="Z68" r:id="rId419" display="https://twitter.com/metoscm/status/1194298807200210946"/>
    <hyperlink ref="Z69" r:id="rId420" display="https://twitter.com/metoscm/status/1194298807200210946"/>
    <hyperlink ref="Z70" r:id="rId421" display="https://twitter.com/metoscm/status/1194298807200210946"/>
    <hyperlink ref="Z71" r:id="rId422" display="https://twitter.com/metoscm/status/1194298807200210946"/>
    <hyperlink ref="Z72" r:id="rId423" display="https://twitter.com/metoscm/status/1194298807200210946"/>
    <hyperlink ref="Z73" r:id="rId424" display="https://twitter.com/seohashtag/status/1191583852793339904"/>
    <hyperlink ref="Z74" r:id="rId425" display="https://twitter.com/seohashtag/status/1191583852793339904"/>
    <hyperlink ref="Z75" r:id="rId426" display="https://twitter.com/seohashtag/status/1191583852793339904"/>
    <hyperlink ref="Z76" r:id="rId427" display="https://twitter.com/seohashtag/status/1191583852793339904"/>
    <hyperlink ref="Z77" r:id="rId428" display="https://twitter.com/seohashtag/status/1191583852793339904"/>
    <hyperlink ref="Z78" r:id="rId429" display="https://twitter.com/seohashtag/status/1191583852793339904"/>
    <hyperlink ref="Z79" r:id="rId430" display="https://twitter.com/seohashtag/status/1191583852793339904"/>
    <hyperlink ref="Z80" r:id="rId431" display="https://twitter.com/seohashtag/status/1191583852793339904"/>
    <hyperlink ref="Z81" r:id="rId432" display="https://twitter.com/seohashtag/status/1193925526546722816"/>
    <hyperlink ref="Z82" r:id="rId433" display="https://twitter.com/seohashtag/status/1193925526546722816"/>
    <hyperlink ref="Z83" r:id="rId434" display="https://twitter.com/seohashtag/status/1193925526546722816"/>
    <hyperlink ref="Z84" r:id="rId435" display="https://twitter.com/seohashtag/status/1193925526546722816"/>
    <hyperlink ref="Z85" r:id="rId436" display="https://twitter.com/seohashtag/status/1193925526546722816"/>
    <hyperlink ref="Z86" r:id="rId437" display="https://twitter.com/seohashtag/status/1193925526546722816"/>
    <hyperlink ref="Z87" r:id="rId438" display="https://twitter.com/mbruge/status/1191595735495725057"/>
    <hyperlink ref="Z88" r:id="rId439" display="https://twitter.com/vivianfrancos/status/1191585683267358725"/>
    <hyperlink ref="Z89" r:id="rId440" display="https://twitter.com/mbruge/status/1191595735495725057"/>
    <hyperlink ref="Z90" r:id="rId441" display="https://twitter.com/vivianfrancos/status/1191585683267358725"/>
    <hyperlink ref="Z91" r:id="rId442" display="https://twitter.com/vivianfrancos/status/1191599818063433729"/>
    <hyperlink ref="Z92" r:id="rId443" display="https://twitter.com/mbruge/status/1191595735495725057"/>
    <hyperlink ref="Z93" r:id="rId444" display="https://twitter.com/vivianfrancos/status/1191585683267358725"/>
    <hyperlink ref="Z94" r:id="rId445" display="https://twitter.com/vivianfrancos/status/1191599818063433729"/>
    <hyperlink ref="Z95" r:id="rId446" display="https://twitter.com/nodexl/status/1194178713614770176"/>
    <hyperlink ref="Z96" r:id="rId447" display="https://twitter.com/vivianfrancos/status/1193806228897566720"/>
    <hyperlink ref="Z97" r:id="rId448" display="https://twitter.com/nodexl/status/1194178713614770176"/>
    <hyperlink ref="Z98" r:id="rId449" display="https://twitter.com/vivianfrancos/status/1193806228897566720"/>
    <hyperlink ref="Z99" r:id="rId450" display="https://twitter.com/nodexl/status/1194178713614770176"/>
    <hyperlink ref="Z100" r:id="rId451" display="https://twitter.com/vivianfrancos/status/1193806228897566720"/>
    <hyperlink ref="Z101" r:id="rId452" display="https://twitter.com/nodexl/status/1194285894112567297"/>
    <hyperlink ref="Z102" r:id="rId453" display="https://twitter.com/mbruge/status/1192046274670977024"/>
    <hyperlink ref="Z103" r:id="rId454" display="https://twitter.com/mbruge/status/1194255860438118402"/>
    <hyperlink ref="Z104" r:id="rId455" display="https://twitter.com/vivianfrancos/status/1191599818063433729"/>
    <hyperlink ref="Z105" r:id="rId456" display="https://twitter.com/vivianfrancos/status/1191962286744915968"/>
    <hyperlink ref="Z106" r:id="rId457" display="https://twitter.com/vivianfrancos/status/1194253736299974656"/>
    <hyperlink ref="Z107" r:id="rId458" display="https://twitter.com/nodexl/status/1194285894112567297"/>
    <hyperlink ref="Z108" r:id="rId459" display="https://twitter.com/mbruge/status/1191595735495725057"/>
    <hyperlink ref="Z109" r:id="rId460" display="https://twitter.com/mbruge/status/1192046274670977024"/>
    <hyperlink ref="Z110" r:id="rId461" display="https://twitter.com/mbruge/status/1194255860438118402"/>
    <hyperlink ref="Z111" r:id="rId462" display="https://twitter.com/vivianfrancos/status/1191585683267358725"/>
    <hyperlink ref="Z112" r:id="rId463" display="https://twitter.com/vivianfrancos/status/1191599818063433729"/>
    <hyperlink ref="Z113" r:id="rId464" display="https://twitter.com/vivianfrancos/status/1191962286744915968"/>
    <hyperlink ref="Z114" r:id="rId465" display="https://twitter.com/vivianfrancos/status/1194253736299974656"/>
    <hyperlink ref="Z115" r:id="rId466" display="https://twitter.com/smr_foundation/status/1193198277866479619"/>
    <hyperlink ref="Z116" r:id="rId467" display="https://twitter.com/smr_foundation/status/1193198277866479619"/>
    <hyperlink ref="Z117" r:id="rId468" display="https://twitter.com/smr_foundation/status/1193198277866479619"/>
    <hyperlink ref="Z118" r:id="rId469" display="https://twitter.com/smr_foundation/status/1193780943984742400"/>
    <hyperlink ref="Z119" r:id="rId470" display="https://twitter.com/smr_foundation/status/1193780943984742400"/>
    <hyperlink ref="Z120" r:id="rId471" display="https://twitter.com/smr_foundation/status/1193780943984742400"/>
    <hyperlink ref="Z121" r:id="rId472" display="https://twitter.com/nodexl/status/1194285894112567297"/>
    <hyperlink ref="Z122" r:id="rId473" display="https://twitter.com/mbruge/status/1191595735495725057"/>
    <hyperlink ref="Z123" r:id="rId474" display="https://twitter.com/mbruge/status/1192046274670977024"/>
    <hyperlink ref="Z124" r:id="rId475" display="https://twitter.com/mbruge/status/1194255860438118402"/>
    <hyperlink ref="Z125" r:id="rId476" display="https://twitter.com/vivianfrancos/status/1191585683267358725"/>
    <hyperlink ref="Z126" r:id="rId477" display="https://twitter.com/vivianfrancos/status/1191599818063433729"/>
    <hyperlink ref="Z127" r:id="rId478" display="https://twitter.com/vivianfrancos/status/1191962286744915968"/>
    <hyperlink ref="Z128" r:id="rId479" display="https://twitter.com/vivianfrancos/status/1194253736299974656"/>
    <hyperlink ref="Z129" r:id="rId480" display="https://twitter.com/agence_socialty/status/1186661822339919873"/>
    <hyperlink ref="Z130" r:id="rId481" display="https://twitter.com/nodexl/status/1194178713614770176"/>
    <hyperlink ref="Z131" r:id="rId482" display="https://twitter.com/nodexl/status/1194285894112567297"/>
    <hyperlink ref="Z132" r:id="rId483" display="https://twitter.com/marc_smith/status/1192541852181975041"/>
    <hyperlink ref="Z133" r:id="rId484" display="https://twitter.com/marc_smith/status/1192541852181975041"/>
    <hyperlink ref="Z134" r:id="rId485" display="https://twitter.com/marc_smith/status/1192541852181975041"/>
    <hyperlink ref="Z135" r:id="rId486" display="https://twitter.com/marc_smith/status/1192724006509658113"/>
    <hyperlink ref="Z136" r:id="rId487" display="https://twitter.com/marc_smith/status/1192724006509658113"/>
    <hyperlink ref="Z137" r:id="rId488" display="https://twitter.com/marc_smith/status/1192724006509658113"/>
    <hyperlink ref="Z138" r:id="rId489" display="https://twitter.com/marc_smith/status/1194177871977361408"/>
    <hyperlink ref="Z139" r:id="rId490" display="https://twitter.com/marc_smith/status/1194177871977361408"/>
    <hyperlink ref="Z140" r:id="rId491" display="https://twitter.com/marc_smith/status/1194177871977361408"/>
    <hyperlink ref="Z141" r:id="rId492" display="https://twitter.com/marc_smith/status/1194346965728923648"/>
    <hyperlink ref="Z142" r:id="rId493" display="https://twitter.com/marc_smith/status/1194346965728923648"/>
    <hyperlink ref="Z143" r:id="rId494" display="https://twitter.com/marc_smith/status/1194346965728923648"/>
    <hyperlink ref="Z144" r:id="rId495" display="https://twitter.com/mbruge/status/1191595735495725057"/>
    <hyperlink ref="Z145" r:id="rId496" display="https://twitter.com/mbruge/status/1192046274670977024"/>
    <hyperlink ref="Z146" r:id="rId497" display="https://twitter.com/mbruge/status/1194255860438118402"/>
    <hyperlink ref="Z147" r:id="rId498" display="https://twitter.com/vivianfrancos/status/1191585683267358725"/>
    <hyperlink ref="Z148" r:id="rId499" display="https://twitter.com/vivianfrancos/status/1191599818063433729"/>
    <hyperlink ref="Z149" r:id="rId500" display="https://twitter.com/vivianfrancos/status/1191962286744915968"/>
    <hyperlink ref="Z150" r:id="rId501" display="https://twitter.com/vivianfrancos/status/1191968114898087936"/>
    <hyperlink ref="Z151" r:id="rId502" display="https://twitter.com/vivianfrancos/status/1193806228897566720"/>
    <hyperlink ref="Z152" r:id="rId503" display="https://twitter.com/vivianfrancos/status/1194253736299974656"/>
    <hyperlink ref="Z153" r:id="rId504" display="https://twitter.com/agence_socialty/status/1186661822339919873"/>
    <hyperlink ref="Z154" r:id="rId505" display="https://twitter.com/nodexl/status/1192200369411149828"/>
    <hyperlink ref="Z155" r:id="rId506" display="https://twitter.com/nodexl/status/1192200369411149828"/>
    <hyperlink ref="Z156" r:id="rId507" display="https://twitter.com/nodexl/status/1192200369411149828"/>
    <hyperlink ref="Z157" r:id="rId508" display="https://twitter.com/nodexl/status/1193778814209462272"/>
    <hyperlink ref="Z158" r:id="rId509" display="https://twitter.com/nodexl/status/1193778814209462272"/>
    <hyperlink ref="Z159" r:id="rId510" display="https://twitter.com/nodexl/status/1193778814209462272"/>
    <hyperlink ref="Z160" r:id="rId511" display="https://twitter.com/nodexl/status/1194178713614770176"/>
    <hyperlink ref="Z161" r:id="rId512" display="https://twitter.com/nodexl/status/1194178713614770176"/>
    <hyperlink ref="Z162" r:id="rId513" display="https://twitter.com/nodexl/status/1194285894112567297"/>
    <hyperlink ref="Z163" r:id="rId514" display="https://twitter.com/nodexl/status/1194285894112567297"/>
    <hyperlink ref="Z164" r:id="rId515" display="https://twitter.com/nodexl/status/1194286006167576577"/>
    <hyperlink ref="Z165" r:id="rId516" display="https://twitter.com/nodexl/status/1194286006167576577"/>
    <hyperlink ref="Z166" r:id="rId517" display="https://twitter.com/nodexl/status/1194286006167576577"/>
    <hyperlink ref="Z167" r:id="rId518" display="https://twitter.com/mbruge/status/1191595735495725057"/>
    <hyperlink ref="Z168" r:id="rId519" display="https://twitter.com/mbruge/status/1192046274670977024"/>
    <hyperlink ref="Z169" r:id="rId520" display="https://twitter.com/mbruge/status/1194255860438118402"/>
    <hyperlink ref="Z170" r:id="rId521" display="https://twitter.com/vivianfrancos/status/1191585683267358725"/>
    <hyperlink ref="Z171" r:id="rId522" display="https://twitter.com/vivianfrancos/status/1191599818063433729"/>
    <hyperlink ref="Z172" r:id="rId523" display="https://twitter.com/vivianfrancos/status/1191962286744915968"/>
    <hyperlink ref="Z173" r:id="rId524" display="https://twitter.com/vivianfrancos/status/1194253736299974656"/>
    <hyperlink ref="Z174" r:id="rId525" display="https://twitter.com/agence_socialty/status/1193189410088636419"/>
    <hyperlink ref="Z175" r:id="rId526" display="https://twitter.com/agence_socialty/status/1194044696705871872"/>
    <hyperlink ref="Z176" r:id="rId527" display="https://twitter.com/mbruge/status/1192046274670977024"/>
    <hyperlink ref="Z177" r:id="rId528" display="https://twitter.com/mbruge/status/1192497879585308673"/>
    <hyperlink ref="Z178" r:id="rId529" display="https://twitter.com/mbruge/status/1192725266474426368"/>
    <hyperlink ref="Z179" r:id="rId530" display="https://twitter.com/mbruge/status/1192914696845828096"/>
    <hyperlink ref="Z180" r:id="rId531" display="https://twitter.com/mbruge/status/1193094730038595584"/>
    <hyperlink ref="Z181" r:id="rId532" display="https://twitter.com/mbruge/status/1193595046232244226"/>
    <hyperlink ref="Z182" r:id="rId533" display="https://twitter.com/mbruge/status/1194255860438118402"/>
    <hyperlink ref="Z183" r:id="rId534" display="https://twitter.com/mbruge/status/1194349152269938695"/>
    <hyperlink ref="Z184" r:id="rId535" display="https://twitter.com/vivianfrancos/status/1191585683267358725"/>
    <hyperlink ref="Z185" r:id="rId536" display="https://twitter.com/vivianfrancos/status/1191585683267358725"/>
    <hyperlink ref="Z186" r:id="rId537" display="https://twitter.com/vivianfrancos/status/1191599818063433729"/>
    <hyperlink ref="Z187" r:id="rId538" display="https://twitter.com/vivianfrancos/status/1191962286744915968"/>
    <hyperlink ref="Z188" r:id="rId539" display="https://twitter.com/vivianfrancos/status/1191966625391624192"/>
    <hyperlink ref="Z189" r:id="rId540" display="https://twitter.com/vivianfrancos/status/1191968114898087936"/>
    <hyperlink ref="Z190" r:id="rId541" display="https://twitter.com/vivianfrancos/status/1192038451836796928"/>
    <hyperlink ref="Z191" r:id="rId542" display="https://twitter.com/vivianfrancos/status/1192038451836796928"/>
    <hyperlink ref="Z192" r:id="rId543" display="https://twitter.com/vivianfrancos/status/1192100358555865089"/>
    <hyperlink ref="Z193" r:id="rId544" display="https://twitter.com/vivianfrancos/status/1192100358555865089"/>
    <hyperlink ref="Z194" r:id="rId545" display="https://twitter.com/vivianfrancos/status/1192311510300803072"/>
    <hyperlink ref="Z195" r:id="rId546" display="https://twitter.com/vivianfrancos/status/1192311510300803072"/>
    <hyperlink ref="Z196" r:id="rId547" display="https://twitter.com/vivianfrancos/status/1192462747243597825"/>
    <hyperlink ref="Z197" r:id="rId548" display="https://twitter.com/vivianfrancos/status/1192462747243597825"/>
    <hyperlink ref="Z198" r:id="rId549" display="https://twitter.com/vivianfrancos/status/1192491428414443520"/>
    <hyperlink ref="Z199" r:id="rId550" display="https://twitter.com/vivianfrancos/status/1192491428414443520"/>
    <hyperlink ref="Z200" r:id="rId551" display="https://twitter.com/vivianfrancos/status/1192673882542608384"/>
    <hyperlink ref="Z201" r:id="rId552" display="https://twitter.com/vivianfrancos/status/1192673882542608384"/>
    <hyperlink ref="Z202" r:id="rId553" display="https://twitter.com/vivianfrancos/status/1192825131388813314"/>
    <hyperlink ref="Z203" r:id="rId554" display="https://twitter.com/vivianfrancos/status/1192825131388813314"/>
    <hyperlink ref="Z204" r:id="rId555" display="https://twitter.com/vivianfrancos/status/1192914214769348609"/>
    <hyperlink ref="Z205" r:id="rId556" display="https://twitter.com/vivianfrancos/status/1192914214769348609"/>
    <hyperlink ref="Z206" r:id="rId557" display="https://twitter.com/vivianfrancos/status/1193036277274292224"/>
    <hyperlink ref="Z207" r:id="rId558" display="https://twitter.com/vivianfrancos/status/1193036277274292224"/>
    <hyperlink ref="Z208" r:id="rId559" display="https://twitter.com/vivianfrancos/status/1193187514175102976"/>
    <hyperlink ref="Z209" r:id="rId560" display="https://twitter.com/vivianfrancos/status/1193187514175102976"/>
    <hyperlink ref="Z210" r:id="rId561" display="https://twitter.com/vivianfrancos/status/1193398659657932811"/>
    <hyperlink ref="Z211" r:id="rId562" display="https://twitter.com/vivianfrancos/status/1193398659657932811"/>
    <hyperlink ref="Z212" r:id="rId563" display="https://twitter.com/vivianfrancos/status/1193549901822676992"/>
    <hyperlink ref="Z213" r:id="rId564" display="https://twitter.com/vivianfrancos/status/1193549901822676992"/>
    <hyperlink ref="Z214" r:id="rId565" display="https://twitter.com/vivianfrancos/status/1193761043438358529"/>
    <hyperlink ref="Z215" r:id="rId566" display="https://twitter.com/vivianfrancos/status/1193761043438358529"/>
    <hyperlink ref="Z216" r:id="rId567" display="https://twitter.com/vivianfrancos/status/1193806228897566720"/>
    <hyperlink ref="Z217" r:id="rId568" display="https://twitter.com/vivianfrancos/status/1193912298102034433"/>
    <hyperlink ref="Z218" r:id="rId569" display="https://twitter.com/vivianfrancos/status/1193912298102034433"/>
    <hyperlink ref="Z219" r:id="rId570" display="https://twitter.com/vivianfrancos/status/1194123439902253056"/>
    <hyperlink ref="Z220" r:id="rId571" display="https://twitter.com/vivianfrancos/status/1194123439902253056"/>
    <hyperlink ref="Z221" r:id="rId572" display="https://twitter.com/vivianfrancos/status/1194253470687211521"/>
    <hyperlink ref="Z222" r:id="rId573" display="https://twitter.com/vivianfrancos/status/1194253470687211521"/>
    <hyperlink ref="Z223" r:id="rId574" display="https://twitter.com/vivianfrancos/status/1194253470687211521"/>
    <hyperlink ref="Z224" r:id="rId575" display="https://twitter.com/vivianfrancos/status/1194253736299974656"/>
    <hyperlink ref="Z225" r:id="rId576" display="https://twitter.com/vivianfrancos/status/1194274677771980800"/>
    <hyperlink ref="Z226" r:id="rId577" display="https://twitter.com/vivianfrancos/status/1194274677771980800"/>
    <hyperlink ref="Z227" r:id="rId578" display="https://twitter.com/vivianfrancos/status/1194485826824085504"/>
    <hyperlink ref="Z228" r:id="rId579" display="https://twitter.com/vivianfrancos/status/1194485826824085504"/>
    <hyperlink ref="Z229" r:id="rId580" display="https://twitter.com/connectedaction/status/1192211478914441217"/>
    <hyperlink ref="Z230" r:id="rId581" display="https://twitter.com/connectedaction/status/1192555135353999360"/>
    <hyperlink ref="Z231" r:id="rId582" display="https://twitter.com/connectedaction/status/1193133291983003648"/>
    <hyperlink ref="Z232" r:id="rId583" display="https://twitter.com/connectedaction/status/1193197793214697473"/>
    <hyperlink ref="Z233" r:id="rId584" display="https://twitter.com/connectedaction/status/1193445753143930880"/>
    <hyperlink ref="Z234" r:id="rId585" display="https://twitter.com/connectedaction/status/1193794373676421121"/>
    <hyperlink ref="Z235" r:id="rId586" display="https://twitter.com/connectedaction/status/1194304454474027009"/>
    <hyperlink ref="Z236" r:id="rId587" display="https://twitter.com/connectedaction/status/1194513929671774208"/>
    <hyperlink ref="Z237" r:id="rId588" display="https://twitter.com/agence_socialty/status/1193189410088636419"/>
    <hyperlink ref="Z238" r:id="rId589" display="https://twitter.com/agence_socialty/status/1194044696705871872"/>
    <hyperlink ref="Z239" r:id="rId590" display="https://twitter.com/mbruge/status/1191595735495725057"/>
    <hyperlink ref="Z240" r:id="rId591" display="https://twitter.com/mbruge/status/1192497879585308673"/>
    <hyperlink ref="Z241" r:id="rId592" display="https://twitter.com/mbruge/status/1192725266474426368"/>
    <hyperlink ref="Z242" r:id="rId593" display="https://twitter.com/mbruge/status/1192914696845828096"/>
    <hyperlink ref="Z243" r:id="rId594" display="https://twitter.com/mbruge/status/1193094730038595584"/>
    <hyperlink ref="Z244" r:id="rId595" display="https://twitter.com/mbruge/status/1193595046232244226"/>
    <hyperlink ref="Z245" r:id="rId596" display="https://twitter.com/mbruge/status/1194349152269938695"/>
    <hyperlink ref="Z246" r:id="rId597" display="https://twitter.com/connectedaction/status/1192211478914441217"/>
    <hyperlink ref="Z247" r:id="rId598" display="https://twitter.com/connectedaction/status/1192555135353999360"/>
    <hyperlink ref="Z248" r:id="rId599" display="https://twitter.com/connectedaction/status/1193133291983003648"/>
    <hyperlink ref="Z249" r:id="rId600" display="https://twitter.com/connectedaction/status/1193197793214697473"/>
    <hyperlink ref="Z250" r:id="rId601" display="https://twitter.com/connectedaction/status/1193445753143930880"/>
    <hyperlink ref="Z251" r:id="rId602" display="https://twitter.com/connectedaction/status/1193794373676421121"/>
    <hyperlink ref="Z252" r:id="rId603" display="https://twitter.com/connectedaction/status/1194304454474027009"/>
    <hyperlink ref="Z253" r:id="rId604" display="https://twitter.com/connectedaction/status/1194513929671774208"/>
    <hyperlink ref="Z254" r:id="rId605" display="https://twitter.com/connectedaction/status/1192211478914441217"/>
    <hyperlink ref="Z255" r:id="rId606" display="https://twitter.com/connectedaction/status/1192555135353999360"/>
    <hyperlink ref="Z256" r:id="rId607" display="https://twitter.com/connectedaction/status/1193133291983003648"/>
    <hyperlink ref="Z257" r:id="rId608" display="https://twitter.com/connectedaction/status/1193197793214697473"/>
    <hyperlink ref="Z258" r:id="rId609" display="https://twitter.com/connectedaction/status/1193445753143930880"/>
    <hyperlink ref="Z259" r:id="rId610" display="https://twitter.com/connectedaction/status/1193794373676421121"/>
    <hyperlink ref="Z260" r:id="rId611" display="https://twitter.com/connectedaction/status/1194304454474027009"/>
    <hyperlink ref="Z261" r:id="rId612" display="https://twitter.com/connectedaction/status/1194513929671774208"/>
  </hyperlinks>
  <printOptions/>
  <pageMargins left="0.7" right="0.7" top="0.75" bottom="0.75" header="0.3" footer="0.3"/>
  <pageSetup horizontalDpi="600" verticalDpi="600" orientation="portrait" r:id="rId616"/>
  <legacyDrawing r:id="rId614"/>
  <tableParts>
    <tablePart r:id="rId6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1010</v>
      </c>
      <c r="B1" s="13" t="s">
        <v>1011</v>
      </c>
      <c r="C1" s="13" t="s">
        <v>1004</v>
      </c>
      <c r="D1" s="13" t="s">
        <v>1005</v>
      </c>
      <c r="E1" s="13" t="s">
        <v>1012</v>
      </c>
      <c r="F1" s="13" t="s">
        <v>144</v>
      </c>
      <c r="G1" s="13" t="s">
        <v>1013</v>
      </c>
      <c r="H1" s="13" t="s">
        <v>1014</v>
      </c>
      <c r="I1" s="13" t="s">
        <v>1015</v>
      </c>
      <c r="J1" s="13" t="s">
        <v>1016</v>
      </c>
      <c r="K1" s="13" t="s">
        <v>1017</v>
      </c>
      <c r="L1" s="13" t="s">
        <v>1018</v>
      </c>
    </row>
    <row r="2" spans="1:12" ht="15">
      <c r="A2" s="86" t="s">
        <v>833</v>
      </c>
      <c r="B2" s="86" t="s">
        <v>831</v>
      </c>
      <c r="C2" s="86">
        <v>78</v>
      </c>
      <c r="D2" s="120">
        <v>0.0009248770125462134</v>
      </c>
      <c r="E2" s="120">
        <v>1.1131530072626847</v>
      </c>
      <c r="F2" s="86" t="s">
        <v>1006</v>
      </c>
      <c r="G2" s="86" t="b">
        <v>0</v>
      </c>
      <c r="H2" s="86" t="b">
        <v>0</v>
      </c>
      <c r="I2" s="86" t="b">
        <v>0</v>
      </c>
      <c r="J2" s="86" t="b">
        <v>0</v>
      </c>
      <c r="K2" s="86" t="b">
        <v>0</v>
      </c>
      <c r="L2" s="86" t="b">
        <v>0</v>
      </c>
    </row>
    <row r="3" spans="1:12" ht="15">
      <c r="A3" s="86" t="s">
        <v>834</v>
      </c>
      <c r="B3" s="86" t="s">
        <v>832</v>
      </c>
      <c r="C3" s="86">
        <v>52</v>
      </c>
      <c r="D3" s="120">
        <v>0.0049841345850710145</v>
      </c>
      <c r="E3" s="120">
        <v>0.9929156949719461</v>
      </c>
      <c r="F3" s="86" t="s">
        <v>1006</v>
      </c>
      <c r="G3" s="86" t="b">
        <v>0</v>
      </c>
      <c r="H3" s="86" t="b">
        <v>0</v>
      </c>
      <c r="I3" s="86" t="b">
        <v>0</v>
      </c>
      <c r="J3" s="86" t="b">
        <v>0</v>
      </c>
      <c r="K3" s="86" t="b">
        <v>0</v>
      </c>
      <c r="L3" s="86" t="b">
        <v>0</v>
      </c>
    </row>
    <row r="4" spans="1:12" ht="15">
      <c r="A4" s="86" t="s">
        <v>838</v>
      </c>
      <c r="B4" s="86" t="s">
        <v>839</v>
      </c>
      <c r="C4" s="86">
        <v>52</v>
      </c>
      <c r="D4" s="120">
        <v>0.0049841345850710145</v>
      </c>
      <c r="E4" s="120">
        <v>1.449537733087574</v>
      </c>
      <c r="F4" s="86" t="s">
        <v>1006</v>
      </c>
      <c r="G4" s="86" t="b">
        <v>0</v>
      </c>
      <c r="H4" s="86" t="b">
        <v>0</v>
      </c>
      <c r="I4" s="86" t="b">
        <v>0</v>
      </c>
      <c r="J4" s="86" t="b">
        <v>1</v>
      </c>
      <c r="K4" s="86" t="b">
        <v>0</v>
      </c>
      <c r="L4" s="86" t="b">
        <v>0</v>
      </c>
    </row>
    <row r="5" spans="1:12" ht="15">
      <c r="A5" s="86" t="s">
        <v>840</v>
      </c>
      <c r="B5" s="86" t="s">
        <v>951</v>
      </c>
      <c r="C5" s="86">
        <v>52</v>
      </c>
      <c r="D5" s="120">
        <v>0.0049841345850710145</v>
      </c>
      <c r="E5" s="120">
        <v>1.449537733087574</v>
      </c>
      <c r="F5" s="86" t="s">
        <v>1006</v>
      </c>
      <c r="G5" s="86" t="b">
        <v>0</v>
      </c>
      <c r="H5" s="86" t="b">
        <v>0</v>
      </c>
      <c r="I5" s="86" t="b">
        <v>0</v>
      </c>
      <c r="J5" s="86" t="b">
        <v>0</v>
      </c>
      <c r="K5" s="86" t="b">
        <v>0</v>
      </c>
      <c r="L5" s="86" t="b">
        <v>0</v>
      </c>
    </row>
    <row r="6" spans="1:12" ht="15">
      <c r="A6" s="86" t="s">
        <v>951</v>
      </c>
      <c r="B6" s="86" t="s">
        <v>952</v>
      </c>
      <c r="C6" s="86">
        <v>52</v>
      </c>
      <c r="D6" s="120">
        <v>0.0049841345850710145</v>
      </c>
      <c r="E6" s="120">
        <v>1.449537733087574</v>
      </c>
      <c r="F6" s="86" t="s">
        <v>1006</v>
      </c>
      <c r="G6" s="86" t="b">
        <v>0</v>
      </c>
      <c r="H6" s="86" t="b">
        <v>0</v>
      </c>
      <c r="I6" s="86" t="b">
        <v>0</v>
      </c>
      <c r="J6" s="86" t="b">
        <v>0</v>
      </c>
      <c r="K6" s="86" t="b">
        <v>0</v>
      </c>
      <c r="L6" s="86" t="b">
        <v>0</v>
      </c>
    </row>
    <row r="7" spans="1:12" ht="15">
      <c r="A7" s="86" t="s">
        <v>832</v>
      </c>
      <c r="B7" s="86" t="s">
        <v>953</v>
      </c>
      <c r="C7" s="86">
        <v>52</v>
      </c>
      <c r="D7" s="120">
        <v>0.0049841345850710145</v>
      </c>
      <c r="E7" s="120">
        <v>1.1402352114576029</v>
      </c>
      <c r="F7" s="86" t="s">
        <v>1006</v>
      </c>
      <c r="G7" s="86" t="b">
        <v>0</v>
      </c>
      <c r="H7" s="86" t="b">
        <v>0</v>
      </c>
      <c r="I7" s="86" t="b">
        <v>0</v>
      </c>
      <c r="J7" s="86" t="b">
        <v>0</v>
      </c>
      <c r="K7" s="86" t="b">
        <v>0</v>
      </c>
      <c r="L7" s="86" t="b">
        <v>0</v>
      </c>
    </row>
    <row r="8" spans="1:12" ht="15">
      <c r="A8" s="86" t="s">
        <v>953</v>
      </c>
      <c r="B8" s="86" t="s">
        <v>835</v>
      </c>
      <c r="C8" s="86">
        <v>52</v>
      </c>
      <c r="D8" s="120">
        <v>0.0049841345850710145</v>
      </c>
      <c r="E8" s="120">
        <v>1.3873898263387294</v>
      </c>
      <c r="F8" s="86" t="s">
        <v>1006</v>
      </c>
      <c r="G8" s="86" t="b">
        <v>0</v>
      </c>
      <c r="H8" s="86" t="b">
        <v>0</v>
      </c>
      <c r="I8" s="86" t="b">
        <v>0</v>
      </c>
      <c r="J8" s="86" t="b">
        <v>0</v>
      </c>
      <c r="K8" s="86" t="b">
        <v>0</v>
      </c>
      <c r="L8" s="86" t="b">
        <v>0</v>
      </c>
    </row>
    <row r="9" spans="1:12" ht="15">
      <c r="A9" s="86" t="s">
        <v>832</v>
      </c>
      <c r="B9" s="86" t="s">
        <v>833</v>
      </c>
      <c r="C9" s="86">
        <v>51</v>
      </c>
      <c r="D9" s="120">
        <v>0.005168111180968443</v>
      </c>
      <c r="E9" s="120">
        <v>0.9447154005635955</v>
      </c>
      <c r="F9" s="86" t="s">
        <v>1006</v>
      </c>
      <c r="G9" s="86" t="b">
        <v>0</v>
      </c>
      <c r="H9" s="86" t="b">
        <v>0</v>
      </c>
      <c r="I9" s="86" t="b">
        <v>0</v>
      </c>
      <c r="J9" s="86" t="b">
        <v>0</v>
      </c>
      <c r="K9" s="86" t="b">
        <v>0</v>
      </c>
      <c r="L9" s="86" t="b">
        <v>0</v>
      </c>
    </row>
    <row r="10" spans="1:12" ht="15">
      <c r="A10" s="86" t="s">
        <v>831</v>
      </c>
      <c r="B10" s="86" t="s">
        <v>838</v>
      </c>
      <c r="C10" s="86">
        <v>51</v>
      </c>
      <c r="D10" s="120">
        <v>0.005168111180968443</v>
      </c>
      <c r="E10" s="120">
        <v>1.1157152240272852</v>
      </c>
      <c r="F10" s="86" t="s">
        <v>1006</v>
      </c>
      <c r="G10" s="86" t="b">
        <v>0</v>
      </c>
      <c r="H10" s="86" t="b">
        <v>0</v>
      </c>
      <c r="I10" s="86" t="b">
        <v>0</v>
      </c>
      <c r="J10" s="86" t="b">
        <v>0</v>
      </c>
      <c r="K10" s="86" t="b">
        <v>0</v>
      </c>
      <c r="L10" s="86" t="b">
        <v>0</v>
      </c>
    </row>
    <row r="11" spans="1:12" ht="15">
      <c r="A11" s="86" t="s">
        <v>844</v>
      </c>
      <c r="B11" s="86" t="s">
        <v>837</v>
      </c>
      <c r="C11" s="86">
        <v>51</v>
      </c>
      <c r="D11" s="120">
        <v>0.005168111180968443</v>
      </c>
      <c r="E11" s="120">
        <v>1.2975770345004451</v>
      </c>
      <c r="F11" s="86" t="s">
        <v>1006</v>
      </c>
      <c r="G11" s="86" t="b">
        <v>0</v>
      </c>
      <c r="H11" s="86" t="b">
        <v>0</v>
      </c>
      <c r="I11" s="86" t="b">
        <v>0</v>
      </c>
      <c r="J11" s="86" t="b">
        <v>0</v>
      </c>
      <c r="K11" s="86" t="b">
        <v>0</v>
      </c>
      <c r="L11" s="86" t="b">
        <v>0</v>
      </c>
    </row>
    <row r="12" spans="1:12" ht="15">
      <c r="A12" s="86" t="s">
        <v>952</v>
      </c>
      <c r="B12" s="86" t="s">
        <v>229</v>
      </c>
      <c r="C12" s="86">
        <v>50</v>
      </c>
      <c r="D12" s="120">
        <v>0.005346547032675246</v>
      </c>
      <c r="E12" s="120">
        <v>1.449537733087574</v>
      </c>
      <c r="F12" s="86" t="s">
        <v>1006</v>
      </c>
      <c r="G12" s="86" t="b">
        <v>0</v>
      </c>
      <c r="H12" s="86" t="b">
        <v>0</v>
      </c>
      <c r="I12" s="86" t="b">
        <v>0</v>
      </c>
      <c r="J12" s="86" t="b">
        <v>0</v>
      </c>
      <c r="K12" s="86" t="b">
        <v>0</v>
      </c>
      <c r="L12" s="86" t="b">
        <v>0</v>
      </c>
    </row>
    <row r="13" spans="1:12" ht="15">
      <c r="A13" s="86" t="s">
        <v>229</v>
      </c>
      <c r="B13" s="86" t="s">
        <v>225</v>
      </c>
      <c r="C13" s="86">
        <v>50</v>
      </c>
      <c r="D13" s="120">
        <v>0.005346547032675246</v>
      </c>
      <c r="E13" s="120">
        <v>1.3204430367081161</v>
      </c>
      <c r="F13" s="86" t="s">
        <v>1006</v>
      </c>
      <c r="G13" s="86" t="b">
        <v>0</v>
      </c>
      <c r="H13" s="86" t="b">
        <v>0</v>
      </c>
      <c r="I13" s="86" t="b">
        <v>0</v>
      </c>
      <c r="J13" s="86" t="b">
        <v>0</v>
      </c>
      <c r="K13" s="86" t="b">
        <v>0</v>
      </c>
      <c r="L13" s="86" t="b">
        <v>0</v>
      </c>
    </row>
    <row r="14" spans="1:12" ht="15">
      <c r="A14" s="86" t="s">
        <v>225</v>
      </c>
      <c r="B14" s="86" t="s">
        <v>832</v>
      </c>
      <c r="C14" s="86">
        <v>50</v>
      </c>
      <c r="D14" s="120">
        <v>0.005346547032675246</v>
      </c>
      <c r="E14" s="120">
        <v>1.019661280251753</v>
      </c>
      <c r="F14" s="86" t="s">
        <v>1006</v>
      </c>
      <c r="G14" s="86" t="b">
        <v>0</v>
      </c>
      <c r="H14" s="86" t="b">
        <v>0</v>
      </c>
      <c r="I14" s="86" t="b">
        <v>0</v>
      </c>
      <c r="J14" s="86" t="b">
        <v>0</v>
      </c>
      <c r="K14" s="86" t="b">
        <v>0</v>
      </c>
      <c r="L14" s="86" t="b">
        <v>0</v>
      </c>
    </row>
    <row r="15" spans="1:12" ht="15">
      <c r="A15" s="86" t="s">
        <v>835</v>
      </c>
      <c r="B15" s="86" t="s">
        <v>954</v>
      </c>
      <c r="C15" s="86">
        <v>50</v>
      </c>
      <c r="D15" s="120">
        <v>0.005346547032675246</v>
      </c>
      <c r="E15" s="120">
        <v>1.3142827280032978</v>
      </c>
      <c r="F15" s="86" t="s">
        <v>1006</v>
      </c>
      <c r="G15" s="86" t="b">
        <v>0</v>
      </c>
      <c r="H15" s="86" t="b">
        <v>0</v>
      </c>
      <c r="I15" s="86" t="b">
        <v>0</v>
      </c>
      <c r="J15" s="86" t="b">
        <v>0</v>
      </c>
      <c r="K15" s="86" t="b">
        <v>0</v>
      </c>
      <c r="L15" s="86" t="b">
        <v>0</v>
      </c>
    </row>
    <row r="16" spans="1:12" ht="15">
      <c r="A16" s="86" t="s">
        <v>954</v>
      </c>
      <c r="B16" s="86" t="s">
        <v>955</v>
      </c>
      <c r="C16" s="86">
        <v>50</v>
      </c>
      <c r="D16" s="120">
        <v>0.005346547032675246</v>
      </c>
      <c r="E16" s="120">
        <v>1.4665710723863543</v>
      </c>
      <c r="F16" s="86" t="s">
        <v>1006</v>
      </c>
      <c r="G16" s="86" t="b">
        <v>0</v>
      </c>
      <c r="H16" s="86" t="b">
        <v>0</v>
      </c>
      <c r="I16" s="86" t="b">
        <v>0</v>
      </c>
      <c r="J16" s="86" t="b">
        <v>0</v>
      </c>
      <c r="K16" s="86" t="b">
        <v>0</v>
      </c>
      <c r="L16" s="86" t="b">
        <v>0</v>
      </c>
    </row>
    <row r="17" spans="1:12" ht="15">
      <c r="A17" s="86" t="s">
        <v>955</v>
      </c>
      <c r="B17" s="86" t="s">
        <v>844</v>
      </c>
      <c r="C17" s="86">
        <v>50</v>
      </c>
      <c r="D17" s="120">
        <v>0.005346547032675246</v>
      </c>
      <c r="E17" s="120">
        <v>1.4331473168994044</v>
      </c>
      <c r="F17" s="86" t="s">
        <v>1006</v>
      </c>
      <c r="G17" s="86" t="b">
        <v>0</v>
      </c>
      <c r="H17" s="86" t="b">
        <v>0</v>
      </c>
      <c r="I17" s="86" t="b">
        <v>0</v>
      </c>
      <c r="J17" s="86" t="b">
        <v>0</v>
      </c>
      <c r="K17" s="86" t="b">
        <v>0</v>
      </c>
      <c r="L17" s="86" t="b">
        <v>0</v>
      </c>
    </row>
    <row r="18" spans="1:12" ht="15">
      <c r="A18" s="86" t="s">
        <v>839</v>
      </c>
      <c r="B18" s="86" t="s">
        <v>956</v>
      </c>
      <c r="C18" s="86">
        <v>33</v>
      </c>
      <c r="D18" s="120">
        <v>0.007403184364349224</v>
      </c>
      <c r="E18" s="120">
        <v>1.449537733087574</v>
      </c>
      <c r="F18" s="86" t="s">
        <v>1006</v>
      </c>
      <c r="G18" s="86" t="b">
        <v>1</v>
      </c>
      <c r="H18" s="86" t="b">
        <v>0</v>
      </c>
      <c r="I18" s="86" t="b">
        <v>0</v>
      </c>
      <c r="J18" s="86" t="b">
        <v>0</v>
      </c>
      <c r="K18" s="86" t="b">
        <v>0</v>
      </c>
      <c r="L18" s="86" t="b">
        <v>0</v>
      </c>
    </row>
    <row r="19" spans="1:12" ht="15">
      <c r="A19" s="86" t="s">
        <v>956</v>
      </c>
      <c r="B19" s="86" t="s">
        <v>957</v>
      </c>
      <c r="C19" s="86">
        <v>33</v>
      </c>
      <c r="D19" s="120">
        <v>0.007403184364349224</v>
      </c>
      <c r="E19" s="120">
        <v>1.6470271368444855</v>
      </c>
      <c r="F19" s="86" t="s">
        <v>1006</v>
      </c>
      <c r="G19" s="86" t="b">
        <v>0</v>
      </c>
      <c r="H19" s="86" t="b">
        <v>0</v>
      </c>
      <c r="I19" s="86" t="b">
        <v>0</v>
      </c>
      <c r="J19" s="86" t="b">
        <v>0</v>
      </c>
      <c r="K19" s="86" t="b">
        <v>0</v>
      </c>
      <c r="L19" s="86" t="b">
        <v>0</v>
      </c>
    </row>
    <row r="20" spans="1:12" ht="15">
      <c r="A20" s="86" t="s">
        <v>957</v>
      </c>
      <c r="B20" s="86" t="s">
        <v>840</v>
      </c>
      <c r="C20" s="86">
        <v>33</v>
      </c>
      <c r="D20" s="120">
        <v>0.007403184364349224</v>
      </c>
      <c r="E20" s="120">
        <v>1.449537733087574</v>
      </c>
      <c r="F20" s="86" t="s">
        <v>1006</v>
      </c>
      <c r="G20" s="86" t="b">
        <v>0</v>
      </c>
      <c r="H20" s="86" t="b">
        <v>0</v>
      </c>
      <c r="I20" s="86" t="b">
        <v>0</v>
      </c>
      <c r="J20" s="86" t="b">
        <v>0</v>
      </c>
      <c r="K20" s="86" t="b">
        <v>0</v>
      </c>
      <c r="L20" s="86" t="b">
        <v>0</v>
      </c>
    </row>
    <row r="21" spans="1:12" ht="15">
      <c r="A21" s="86" t="s">
        <v>839</v>
      </c>
      <c r="B21" s="86" t="s">
        <v>837</v>
      </c>
      <c r="C21" s="86">
        <v>19</v>
      </c>
      <c r="D21" s="120">
        <v>0.0072262953312849125</v>
      </c>
      <c r="E21" s="120">
        <v>0.8770329853213276</v>
      </c>
      <c r="F21" s="86" t="s">
        <v>1006</v>
      </c>
      <c r="G21" s="86" t="b">
        <v>1</v>
      </c>
      <c r="H21" s="86" t="b">
        <v>0</v>
      </c>
      <c r="I21" s="86" t="b">
        <v>0</v>
      </c>
      <c r="J21" s="86" t="b">
        <v>0</v>
      </c>
      <c r="K21" s="86" t="b">
        <v>0</v>
      </c>
      <c r="L21" s="86" t="b">
        <v>0</v>
      </c>
    </row>
    <row r="22" spans="1:12" ht="15">
      <c r="A22" s="86" t="s">
        <v>837</v>
      </c>
      <c r="B22" s="86" t="s">
        <v>840</v>
      </c>
      <c r="C22" s="86">
        <v>19</v>
      </c>
      <c r="D22" s="120">
        <v>0.0072262953312849125</v>
      </c>
      <c r="E22" s="120">
        <v>1.4272613383764217</v>
      </c>
      <c r="F22" s="86" t="s">
        <v>1006</v>
      </c>
      <c r="G22" s="86" t="b">
        <v>0</v>
      </c>
      <c r="H22" s="86" t="b">
        <v>0</v>
      </c>
      <c r="I22" s="86" t="b">
        <v>0</v>
      </c>
      <c r="J22" s="86" t="b">
        <v>0</v>
      </c>
      <c r="K22" s="86" t="b">
        <v>0</v>
      </c>
      <c r="L22" s="86" t="b">
        <v>0</v>
      </c>
    </row>
    <row r="23" spans="1:12" ht="15">
      <c r="A23" s="86" t="s">
        <v>835</v>
      </c>
      <c r="B23" s="86" t="s">
        <v>958</v>
      </c>
      <c r="C23" s="86">
        <v>11</v>
      </c>
      <c r="D23" s="120">
        <v>0.005882389020549473</v>
      </c>
      <c r="E23" s="120">
        <v>1.3142827280032978</v>
      </c>
      <c r="F23" s="86" t="s">
        <v>1006</v>
      </c>
      <c r="G23" s="86" t="b">
        <v>0</v>
      </c>
      <c r="H23" s="86" t="b">
        <v>0</v>
      </c>
      <c r="I23" s="86" t="b">
        <v>0</v>
      </c>
      <c r="J23" s="86" t="b">
        <v>0</v>
      </c>
      <c r="K23" s="86" t="b">
        <v>0</v>
      </c>
      <c r="L23" s="86" t="b">
        <v>0</v>
      </c>
    </row>
    <row r="24" spans="1:12" ht="15">
      <c r="A24" s="86" t="s">
        <v>958</v>
      </c>
      <c r="B24" s="86" t="s">
        <v>959</v>
      </c>
      <c r="C24" s="86">
        <v>11</v>
      </c>
      <c r="D24" s="120">
        <v>0.005882389020549473</v>
      </c>
      <c r="E24" s="120">
        <v>2.124148391564148</v>
      </c>
      <c r="F24" s="86" t="s">
        <v>1006</v>
      </c>
      <c r="G24" s="86" t="b">
        <v>0</v>
      </c>
      <c r="H24" s="86" t="b">
        <v>0</v>
      </c>
      <c r="I24" s="86" t="b">
        <v>0</v>
      </c>
      <c r="J24" s="86" t="b">
        <v>0</v>
      </c>
      <c r="K24" s="86" t="b">
        <v>0</v>
      </c>
      <c r="L24" s="86" t="b">
        <v>0</v>
      </c>
    </row>
    <row r="25" spans="1:12" ht="15">
      <c r="A25" s="86" t="s">
        <v>960</v>
      </c>
      <c r="B25" s="86" t="s">
        <v>961</v>
      </c>
      <c r="C25" s="86">
        <v>11</v>
      </c>
      <c r="D25" s="120">
        <v>0.005882389020549473</v>
      </c>
      <c r="E25" s="120">
        <v>2.124148391564148</v>
      </c>
      <c r="F25" s="86" t="s">
        <v>1006</v>
      </c>
      <c r="G25" s="86" t="b">
        <v>0</v>
      </c>
      <c r="H25" s="86" t="b">
        <v>0</v>
      </c>
      <c r="I25" s="86" t="b">
        <v>0</v>
      </c>
      <c r="J25" s="86" t="b">
        <v>0</v>
      </c>
      <c r="K25" s="86" t="b">
        <v>0</v>
      </c>
      <c r="L25" s="86" t="b">
        <v>0</v>
      </c>
    </row>
    <row r="26" spans="1:12" ht="15">
      <c r="A26" s="86" t="s">
        <v>961</v>
      </c>
      <c r="B26" s="86" t="s">
        <v>831</v>
      </c>
      <c r="C26" s="86">
        <v>11</v>
      </c>
      <c r="D26" s="120">
        <v>0.005882389020549473</v>
      </c>
      <c r="E26" s="120">
        <v>1.1241483915641481</v>
      </c>
      <c r="F26" s="86" t="s">
        <v>1006</v>
      </c>
      <c r="G26" s="86" t="b">
        <v>0</v>
      </c>
      <c r="H26" s="86" t="b">
        <v>0</v>
      </c>
      <c r="I26" s="86" t="b">
        <v>0</v>
      </c>
      <c r="J26" s="86" t="b">
        <v>0</v>
      </c>
      <c r="K26" s="86" t="b">
        <v>0</v>
      </c>
      <c r="L26" s="86" t="b">
        <v>0</v>
      </c>
    </row>
    <row r="27" spans="1:12" ht="15">
      <c r="A27" s="86" t="s">
        <v>831</v>
      </c>
      <c r="B27" s="86" t="s">
        <v>962</v>
      </c>
      <c r="C27" s="86">
        <v>11</v>
      </c>
      <c r="D27" s="120">
        <v>0.005882389020549473</v>
      </c>
      <c r="E27" s="120">
        <v>1.1241483915641481</v>
      </c>
      <c r="F27" s="86" t="s">
        <v>1006</v>
      </c>
      <c r="G27" s="86" t="b">
        <v>0</v>
      </c>
      <c r="H27" s="86" t="b">
        <v>0</v>
      </c>
      <c r="I27" s="86" t="b">
        <v>0</v>
      </c>
      <c r="J27" s="86" t="b">
        <v>0</v>
      </c>
      <c r="K27" s="86" t="b">
        <v>0</v>
      </c>
      <c r="L27" s="86" t="b">
        <v>0</v>
      </c>
    </row>
    <row r="28" spans="1:12" ht="15">
      <c r="A28" s="86" t="s">
        <v>962</v>
      </c>
      <c r="B28" s="86" t="s">
        <v>963</v>
      </c>
      <c r="C28" s="86">
        <v>11</v>
      </c>
      <c r="D28" s="120">
        <v>0.005882389020549473</v>
      </c>
      <c r="E28" s="120">
        <v>2.124148391564148</v>
      </c>
      <c r="F28" s="86" t="s">
        <v>1006</v>
      </c>
      <c r="G28" s="86" t="b">
        <v>0</v>
      </c>
      <c r="H28" s="86" t="b">
        <v>0</v>
      </c>
      <c r="I28" s="86" t="b">
        <v>0</v>
      </c>
      <c r="J28" s="86" t="b">
        <v>0</v>
      </c>
      <c r="K28" s="86" t="b">
        <v>0</v>
      </c>
      <c r="L28" s="86" t="b">
        <v>0</v>
      </c>
    </row>
    <row r="29" spans="1:12" ht="15">
      <c r="A29" s="86" t="s">
        <v>963</v>
      </c>
      <c r="B29" s="86" t="s">
        <v>232</v>
      </c>
      <c r="C29" s="86">
        <v>11</v>
      </c>
      <c r="D29" s="120">
        <v>0.005882389020549473</v>
      </c>
      <c r="E29" s="120">
        <v>2.124148391564148</v>
      </c>
      <c r="F29" s="86" t="s">
        <v>1006</v>
      </c>
      <c r="G29" s="86" t="b">
        <v>0</v>
      </c>
      <c r="H29" s="86" t="b">
        <v>0</v>
      </c>
      <c r="I29" s="86" t="b">
        <v>0</v>
      </c>
      <c r="J29" s="86" t="b">
        <v>0</v>
      </c>
      <c r="K29" s="86" t="b">
        <v>0</v>
      </c>
      <c r="L29" s="86" t="b">
        <v>0</v>
      </c>
    </row>
    <row r="30" spans="1:12" ht="15">
      <c r="A30" s="86" t="s">
        <v>834</v>
      </c>
      <c r="B30" s="86" t="s">
        <v>804</v>
      </c>
      <c r="C30" s="86">
        <v>11</v>
      </c>
      <c r="D30" s="120">
        <v>0.005882389020549473</v>
      </c>
      <c r="E30" s="120">
        <v>1.3022182166019172</v>
      </c>
      <c r="F30" s="86" t="s">
        <v>1006</v>
      </c>
      <c r="G30" s="86" t="b">
        <v>0</v>
      </c>
      <c r="H30" s="86" t="b">
        <v>0</v>
      </c>
      <c r="I30" s="86" t="b">
        <v>0</v>
      </c>
      <c r="J30" s="86" t="b">
        <v>0</v>
      </c>
      <c r="K30" s="86" t="b">
        <v>0</v>
      </c>
      <c r="L30" s="86" t="b">
        <v>0</v>
      </c>
    </row>
    <row r="31" spans="1:12" ht="15">
      <c r="A31" s="86" t="s">
        <v>804</v>
      </c>
      <c r="B31" s="86" t="s">
        <v>833</v>
      </c>
      <c r="C31" s="86">
        <v>11</v>
      </c>
      <c r="D31" s="120">
        <v>0.005882389020549473</v>
      </c>
      <c r="E31" s="120">
        <v>1.2624510897304295</v>
      </c>
      <c r="F31" s="86" t="s">
        <v>1006</v>
      </c>
      <c r="G31" s="86" t="b">
        <v>0</v>
      </c>
      <c r="H31" s="86" t="b">
        <v>0</v>
      </c>
      <c r="I31" s="86" t="b">
        <v>0</v>
      </c>
      <c r="J31" s="86" t="b">
        <v>0</v>
      </c>
      <c r="K31" s="86" t="b">
        <v>0</v>
      </c>
      <c r="L31" s="86" t="b">
        <v>0</v>
      </c>
    </row>
    <row r="32" spans="1:12" ht="15">
      <c r="A32" s="86" t="s">
        <v>831</v>
      </c>
      <c r="B32" s="86" t="s">
        <v>225</v>
      </c>
      <c r="C32" s="86">
        <v>11</v>
      </c>
      <c r="D32" s="120">
        <v>0.005882389020549473</v>
      </c>
      <c r="E32" s="120">
        <v>0.32044303670811625</v>
      </c>
      <c r="F32" s="86" t="s">
        <v>1006</v>
      </c>
      <c r="G32" s="86" t="b">
        <v>0</v>
      </c>
      <c r="H32" s="86" t="b">
        <v>0</v>
      </c>
      <c r="I32" s="86" t="b">
        <v>0</v>
      </c>
      <c r="J32" s="86" t="b">
        <v>0</v>
      </c>
      <c r="K32" s="86" t="b">
        <v>0</v>
      </c>
      <c r="L32" s="86" t="b">
        <v>0</v>
      </c>
    </row>
    <row r="33" spans="1:12" ht="15">
      <c r="A33" s="86" t="s">
        <v>964</v>
      </c>
      <c r="B33" s="86" t="s">
        <v>965</v>
      </c>
      <c r="C33" s="86">
        <v>8</v>
      </c>
      <c r="D33" s="120">
        <v>0.004997959001319518</v>
      </c>
      <c r="E33" s="120">
        <v>2.2624510897304293</v>
      </c>
      <c r="F33" s="86" t="s">
        <v>1006</v>
      </c>
      <c r="G33" s="86" t="b">
        <v>0</v>
      </c>
      <c r="H33" s="86" t="b">
        <v>0</v>
      </c>
      <c r="I33" s="86" t="b">
        <v>0</v>
      </c>
      <c r="J33" s="86" t="b">
        <v>0</v>
      </c>
      <c r="K33" s="86" t="b">
        <v>0</v>
      </c>
      <c r="L33" s="86" t="b">
        <v>0</v>
      </c>
    </row>
    <row r="34" spans="1:12" ht="15">
      <c r="A34" s="86" t="s">
        <v>965</v>
      </c>
      <c r="B34" s="86" t="s">
        <v>966</v>
      </c>
      <c r="C34" s="86">
        <v>8</v>
      </c>
      <c r="D34" s="120">
        <v>0.004997959001319518</v>
      </c>
      <c r="E34" s="120">
        <v>2.2624510897304293</v>
      </c>
      <c r="F34" s="86" t="s">
        <v>1006</v>
      </c>
      <c r="G34" s="86" t="b">
        <v>0</v>
      </c>
      <c r="H34" s="86" t="b">
        <v>0</v>
      </c>
      <c r="I34" s="86" t="b">
        <v>0</v>
      </c>
      <c r="J34" s="86" t="b">
        <v>0</v>
      </c>
      <c r="K34" s="86" t="b">
        <v>0</v>
      </c>
      <c r="L34" s="86" t="b">
        <v>0</v>
      </c>
    </row>
    <row r="35" spans="1:12" ht="15">
      <c r="A35" s="86" t="s">
        <v>966</v>
      </c>
      <c r="B35" s="86" t="s">
        <v>967</v>
      </c>
      <c r="C35" s="86">
        <v>8</v>
      </c>
      <c r="D35" s="120">
        <v>0.004997959001319518</v>
      </c>
      <c r="E35" s="120">
        <v>2.2624510897304293</v>
      </c>
      <c r="F35" s="86" t="s">
        <v>1006</v>
      </c>
      <c r="G35" s="86" t="b">
        <v>0</v>
      </c>
      <c r="H35" s="86" t="b">
        <v>0</v>
      </c>
      <c r="I35" s="86" t="b">
        <v>0</v>
      </c>
      <c r="J35" s="86" t="b">
        <v>0</v>
      </c>
      <c r="K35" s="86" t="b">
        <v>0</v>
      </c>
      <c r="L35" s="86" t="b">
        <v>0</v>
      </c>
    </row>
    <row r="36" spans="1:12" ht="15">
      <c r="A36" s="86" t="s">
        <v>967</v>
      </c>
      <c r="B36" s="86" t="s">
        <v>968</v>
      </c>
      <c r="C36" s="86">
        <v>8</v>
      </c>
      <c r="D36" s="120">
        <v>0.004997959001319518</v>
      </c>
      <c r="E36" s="120">
        <v>2.2624510897304293</v>
      </c>
      <c r="F36" s="86" t="s">
        <v>1006</v>
      </c>
      <c r="G36" s="86" t="b">
        <v>0</v>
      </c>
      <c r="H36" s="86" t="b">
        <v>0</v>
      </c>
      <c r="I36" s="86" t="b">
        <v>0</v>
      </c>
      <c r="J36" s="86" t="b">
        <v>0</v>
      </c>
      <c r="K36" s="86" t="b">
        <v>0</v>
      </c>
      <c r="L36" s="86" t="b">
        <v>0</v>
      </c>
    </row>
    <row r="37" spans="1:12" ht="15">
      <c r="A37" s="86" t="s">
        <v>968</v>
      </c>
      <c r="B37" s="86" t="s">
        <v>969</v>
      </c>
      <c r="C37" s="86">
        <v>8</v>
      </c>
      <c r="D37" s="120">
        <v>0.004997959001319518</v>
      </c>
      <c r="E37" s="120">
        <v>2.2624510897304293</v>
      </c>
      <c r="F37" s="86" t="s">
        <v>1006</v>
      </c>
      <c r="G37" s="86" t="b">
        <v>0</v>
      </c>
      <c r="H37" s="86" t="b">
        <v>0</v>
      </c>
      <c r="I37" s="86" t="b">
        <v>0</v>
      </c>
      <c r="J37" s="86" t="b">
        <v>0</v>
      </c>
      <c r="K37" s="86" t="b">
        <v>0</v>
      </c>
      <c r="L37" s="86" t="b">
        <v>0</v>
      </c>
    </row>
    <row r="38" spans="1:12" ht="15">
      <c r="A38" s="86" t="s">
        <v>969</v>
      </c>
      <c r="B38" s="86" t="s">
        <v>970</v>
      </c>
      <c r="C38" s="86">
        <v>8</v>
      </c>
      <c r="D38" s="120">
        <v>0.004997959001319518</v>
      </c>
      <c r="E38" s="120">
        <v>2.2624510897304293</v>
      </c>
      <c r="F38" s="86" t="s">
        <v>1006</v>
      </c>
      <c r="G38" s="86" t="b">
        <v>0</v>
      </c>
      <c r="H38" s="86" t="b">
        <v>0</v>
      </c>
      <c r="I38" s="86" t="b">
        <v>0</v>
      </c>
      <c r="J38" s="86" t="b">
        <v>0</v>
      </c>
      <c r="K38" s="86" t="b">
        <v>0</v>
      </c>
      <c r="L38" s="86" t="b">
        <v>0</v>
      </c>
    </row>
    <row r="39" spans="1:12" ht="15">
      <c r="A39" s="86" t="s">
        <v>970</v>
      </c>
      <c r="B39" s="86" t="s">
        <v>833</v>
      </c>
      <c r="C39" s="86">
        <v>8</v>
      </c>
      <c r="D39" s="120">
        <v>0.004997959001319518</v>
      </c>
      <c r="E39" s="120">
        <v>1.2624510897304295</v>
      </c>
      <c r="F39" s="86" t="s">
        <v>1006</v>
      </c>
      <c r="G39" s="86" t="b">
        <v>0</v>
      </c>
      <c r="H39" s="86" t="b">
        <v>0</v>
      </c>
      <c r="I39" s="86" t="b">
        <v>0</v>
      </c>
      <c r="J39" s="86" t="b">
        <v>0</v>
      </c>
      <c r="K39" s="86" t="b">
        <v>0</v>
      </c>
      <c r="L39" s="86" t="b">
        <v>0</v>
      </c>
    </row>
    <row r="40" spans="1:12" ht="15">
      <c r="A40" s="86" t="s">
        <v>831</v>
      </c>
      <c r="B40" s="86" t="s">
        <v>971</v>
      </c>
      <c r="C40" s="86">
        <v>8</v>
      </c>
      <c r="D40" s="120">
        <v>0.004997959001319518</v>
      </c>
      <c r="E40" s="120">
        <v>1.1241483915641481</v>
      </c>
      <c r="F40" s="86" t="s">
        <v>1006</v>
      </c>
      <c r="G40" s="86" t="b">
        <v>0</v>
      </c>
      <c r="H40" s="86" t="b">
        <v>0</v>
      </c>
      <c r="I40" s="86" t="b">
        <v>0</v>
      </c>
      <c r="J40" s="86" t="b">
        <v>0</v>
      </c>
      <c r="K40" s="86" t="b">
        <v>0</v>
      </c>
      <c r="L40" s="86" t="b">
        <v>0</v>
      </c>
    </row>
    <row r="41" spans="1:12" ht="15">
      <c r="A41" s="86" t="s">
        <v>971</v>
      </c>
      <c r="B41" s="86" t="s">
        <v>237</v>
      </c>
      <c r="C41" s="86">
        <v>8</v>
      </c>
      <c r="D41" s="120">
        <v>0.004997959001319518</v>
      </c>
      <c r="E41" s="120">
        <v>2.2624510897304293</v>
      </c>
      <c r="F41" s="86" t="s">
        <v>1006</v>
      </c>
      <c r="G41" s="86" t="b">
        <v>0</v>
      </c>
      <c r="H41" s="86" t="b">
        <v>0</v>
      </c>
      <c r="I41" s="86" t="b">
        <v>0</v>
      </c>
      <c r="J41" s="86" t="b">
        <v>0</v>
      </c>
      <c r="K41" s="86" t="b">
        <v>0</v>
      </c>
      <c r="L41" s="86" t="b">
        <v>0</v>
      </c>
    </row>
    <row r="42" spans="1:12" ht="15">
      <c r="A42" s="86" t="s">
        <v>237</v>
      </c>
      <c r="B42" s="86" t="s">
        <v>833</v>
      </c>
      <c r="C42" s="86">
        <v>8</v>
      </c>
      <c r="D42" s="120">
        <v>0.004997959001319518</v>
      </c>
      <c r="E42" s="120">
        <v>1.2624510897304295</v>
      </c>
      <c r="F42" s="86" t="s">
        <v>1006</v>
      </c>
      <c r="G42" s="86" t="b">
        <v>0</v>
      </c>
      <c r="H42" s="86" t="b">
        <v>0</v>
      </c>
      <c r="I42" s="86" t="b">
        <v>0</v>
      </c>
      <c r="J42" s="86" t="b">
        <v>0</v>
      </c>
      <c r="K42" s="86" t="b">
        <v>0</v>
      </c>
      <c r="L42" s="86" t="b">
        <v>0</v>
      </c>
    </row>
    <row r="43" spans="1:12" ht="15">
      <c r="A43" s="86" t="s">
        <v>831</v>
      </c>
      <c r="B43" s="86" t="s">
        <v>834</v>
      </c>
      <c r="C43" s="86">
        <v>8</v>
      </c>
      <c r="D43" s="120">
        <v>0.004997959001319518</v>
      </c>
      <c r="E43" s="120">
        <v>0.7050190838221724</v>
      </c>
      <c r="F43" s="86" t="s">
        <v>1006</v>
      </c>
      <c r="G43" s="86" t="b">
        <v>0</v>
      </c>
      <c r="H43" s="86" t="b">
        <v>0</v>
      </c>
      <c r="I43" s="86" t="b">
        <v>0</v>
      </c>
      <c r="J43" s="86" t="b">
        <v>0</v>
      </c>
      <c r="K43" s="86" t="b">
        <v>0</v>
      </c>
      <c r="L43" s="86" t="b">
        <v>0</v>
      </c>
    </row>
    <row r="44" spans="1:12" ht="15">
      <c r="A44" s="86" t="s">
        <v>834</v>
      </c>
      <c r="B44" s="86" t="s">
        <v>225</v>
      </c>
      <c r="C44" s="86">
        <v>8</v>
      </c>
      <c r="D44" s="120">
        <v>0.004997959001319518</v>
      </c>
      <c r="E44" s="120">
        <v>0.36021016357960395</v>
      </c>
      <c r="F44" s="86" t="s">
        <v>1006</v>
      </c>
      <c r="G44" s="86" t="b">
        <v>0</v>
      </c>
      <c r="H44" s="86" t="b">
        <v>0</v>
      </c>
      <c r="I44" s="86" t="b">
        <v>0</v>
      </c>
      <c r="J44" s="86" t="b">
        <v>0</v>
      </c>
      <c r="K44" s="86" t="b">
        <v>0</v>
      </c>
      <c r="L44" s="86" t="b">
        <v>0</v>
      </c>
    </row>
    <row r="45" spans="1:12" ht="15">
      <c r="A45" s="86" t="s">
        <v>225</v>
      </c>
      <c r="B45" s="86" t="s">
        <v>230</v>
      </c>
      <c r="C45" s="86">
        <v>8</v>
      </c>
      <c r="D45" s="120">
        <v>0.004997959001319518</v>
      </c>
      <c r="E45" s="120">
        <v>0.8873592921548551</v>
      </c>
      <c r="F45" s="86" t="s">
        <v>1006</v>
      </c>
      <c r="G45" s="86" t="b">
        <v>0</v>
      </c>
      <c r="H45" s="86" t="b">
        <v>0</v>
      </c>
      <c r="I45" s="86" t="b">
        <v>0</v>
      </c>
      <c r="J45" s="86" t="b">
        <v>0</v>
      </c>
      <c r="K45" s="86" t="b">
        <v>0</v>
      </c>
      <c r="L45" s="86" t="b">
        <v>0</v>
      </c>
    </row>
    <row r="46" spans="1:12" ht="15">
      <c r="A46" s="86" t="s">
        <v>230</v>
      </c>
      <c r="B46" s="86" t="s">
        <v>835</v>
      </c>
      <c r="C46" s="86">
        <v>8</v>
      </c>
      <c r="D46" s="120">
        <v>0.004997959001319518</v>
      </c>
      <c r="E46" s="120">
        <v>0.9287519773130801</v>
      </c>
      <c r="F46" s="86" t="s">
        <v>1006</v>
      </c>
      <c r="G46" s="86" t="b">
        <v>0</v>
      </c>
      <c r="H46" s="86" t="b">
        <v>0</v>
      </c>
      <c r="I46" s="86" t="b">
        <v>0</v>
      </c>
      <c r="J46" s="86" t="b">
        <v>0</v>
      </c>
      <c r="K46" s="86" t="b">
        <v>0</v>
      </c>
      <c r="L46" s="86" t="b">
        <v>0</v>
      </c>
    </row>
    <row r="47" spans="1:12" ht="15">
      <c r="A47" s="86" t="s">
        <v>835</v>
      </c>
      <c r="B47" s="86" t="s">
        <v>842</v>
      </c>
      <c r="C47" s="86">
        <v>8</v>
      </c>
      <c r="D47" s="120">
        <v>0.004997959001319518</v>
      </c>
      <c r="E47" s="120">
        <v>1.0132527323393166</v>
      </c>
      <c r="F47" s="86" t="s">
        <v>1006</v>
      </c>
      <c r="G47" s="86" t="b">
        <v>0</v>
      </c>
      <c r="H47" s="86" t="b">
        <v>0</v>
      </c>
      <c r="I47" s="86" t="b">
        <v>0</v>
      </c>
      <c r="J47" s="86" t="b">
        <v>0</v>
      </c>
      <c r="K47" s="86" t="b">
        <v>0</v>
      </c>
      <c r="L47" s="86" t="b">
        <v>0</v>
      </c>
    </row>
    <row r="48" spans="1:12" ht="15">
      <c r="A48" s="86" t="s">
        <v>842</v>
      </c>
      <c r="B48" s="86" t="s">
        <v>831</v>
      </c>
      <c r="C48" s="86">
        <v>8</v>
      </c>
      <c r="D48" s="120">
        <v>0.004997959001319518</v>
      </c>
      <c r="E48" s="120">
        <v>0.8231183959001669</v>
      </c>
      <c r="F48" s="86" t="s">
        <v>1006</v>
      </c>
      <c r="G48" s="86" t="b">
        <v>0</v>
      </c>
      <c r="H48" s="86" t="b">
        <v>0</v>
      </c>
      <c r="I48" s="86" t="b">
        <v>0</v>
      </c>
      <c r="J48" s="86" t="b">
        <v>0</v>
      </c>
      <c r="K48" s="86" t="b">
        <v>0</v>
      </c>
      <c r="L48" s="86" t="b">
        <v>0</v>
      </c>
    </row>
    <row r="49" spans="1:12" ht="15">
      <c r="A49" s="86" t="s">
        <v>831</v>
      </c>
      <c r="B49" s="86" t="s">
        <v>972</v>
      </c>
      <c r="C49" s="86">
        <v>8</v>
      </c>
      <c r="D49" s="120">
        <v>0.004997959001319518</v>
      </c>
      <c r="E49" s="120">
        <v>1.1241483915641481</v>
      </c>
      <c r="F49" s="86" t="s">
        <v>1006</v>
      </c>
      <c r="G49" s="86" t="b">
        <v>0</v>
      </c>
      <c r="H49" s="86" t="b">
        <v>0</v>
      </c>
      <c r="I49" s="86" t="b">
        <v>0</v>
      </c>
      <c r="J49" s="86" t="b">
        <v>0</v>
      </c>
      <c r="K49" s="86" t="b">
        <v>0</v>
      </c>
      <c r="L49" s="86" t="b">
        <v>0</v>
      </c>
    </row>
    <row r="50" spans="1:12" ht="15">
      <c r="A50" s="86" t="s">
        <v>972</v>
      </c>
      <c r="B50" s="86" t="s">
        <v>973</v>
      </c>
      <c r="C50" s="86">
        <v>8</v>
      </c>
      <c r="D50" s="120">
        <v>0.004997959001319518</v>
      </c>
      <c r="E50" s="120">
        <v>2.2624510897304293</v>
      </c>
      <c r="F50" s="86" t="s">
        <v>1006</v>
      </c>
      <c r="G50" s="86" t="b">
        <v>0</v>
      </c>
      <c r="H50" s="86" t="b">
        <v>0</v>
      </c>
      <c r="I50" s="86" t="b">
        <v>0</v>
      </c>
      <c r="J50" s="86" t="b">
        <v>0</v>
      </c>
      <c r="K50" s="86" t="b">
        <v>0</v>
      </c>
      <c r="L50" s="86" t="b">
        <v>0</v>
      </c>
    </row>
    <row r="51" spans="1:12" ht="15">
      <c r="A51" s="86" t="s">
        <v>973</v>
      </c>
      <c r="B51" s="86" t="s">
        <v>236</v>
      </c>
      <c r="C51" s="86">
        <v>8</v>
      </c>
      <c r="D51" s="120">
        <v>0.004997959001319518</v>
      </c>
      <c r="E51" s="120">
        <v>2.2624510897304293</v>
      </c>
      <c r="F51" s="86" t="s">
        <v>1006</v>
      </c>
      <c r="G51" s="86" t="b">
        <v>0</v>
      </c>
      <c r="H51" s="86" t="b">
        <v>0</v>
      </c>
      <c r="I51" s="86" t="b">
        <v>0</v>
      </c>
      <c r="J51" s="86" t="b">
        <v>0</v>
      </c>
      <c r="K51" s="86" t="b">
        <v>0</v>
      </c>
      <c r="L51" s="86" t="b">
        <v>0</v>
      </c>
    </row>
    <row r="52" spans="1:12" ht="15">
      <c r="A52" s="86" t="s">
        <v>236</v>
      </c>
      <c r="B52" s="86" t="s">
        <v>842</v>
      </c>
      <c r="C52" s="86">
        <v>8</v>
      </c>
      <c r="D52" s="120">
        <v>0.004997959001319518</v>
      </c>
      <c r="E52" s="120">
        <v>1.9614210940664483</v>
      </c>
      <c r="F52" s="86" t="s">
        <v>1006</v>
      </c>
      <c r="G52" s="86" t="b">
        <v>0</v>
      </c>
      <c r="H52" s="86" t="b">
        <v>0</v>
      </c>
      <c r="I52" s="86" t="b">
        <v>0</v>
      </c>
      <c r="J52" s="86" t="b">
        <v>0</v>
      </c>
      <c r="K52" s="86" t="b">
        <v>0</v>
      </c>
      <c r="L52" s="86" t="b">
        <v>0</v>
      </c>
    </row>
    <row r="53" spans="1:12" ht="15">
      <c r="A53" s="86" t="s">
        <v>842</v>
      </c>
      <c r="B53" s="86" t="s">
        <v>974</v>
      </c>
      <c r="C53" s="86">
        <v>8</v>
      </c>
      <c r="D53" s="120">
        <v>0.004997959001319518</v>
      </c>
      <c r="E53" s="120">
        <v>1.9614210940664483</v>
      </c>
      <c r="F53" s="86" t="s">
        <v>1006</v>
      </c>
      <c r="G53" s="86" t="b">
        <v>0</v>
      </c>
      <c r="H53" s="86" t="b">
        <v>0</v>
      </c>
      <c r="I53" s="86" t="b">
        <v>0</v>
      </c>
      <c r="J53" s="86" t="b">
        <v>0</v>
      </c>
      <c r="K53" s="86" t="b">
        <v>0</v>
      </c>
      <c r="L53" s="86" t="b">
        <v>0</v>
      </c>
    </row>
    <row r="54" spans="1:12" ht="15">
      <c r="A54" s="86" t="s">
        <v>974</v>
      </c>
      <c r="B54" s="86" t="s">
        <v>831</v>
      </c>
      <c r="C54" s="86">
        <v>8</v>
      </c>
      <c r="D54" s="120">
        <v>0.004997959001319518</v>
      </c>
      <c r="E54" s="120">
        <v>1.1241483915641481</v>
      </c>
      <c r="F54" s="86" t="s">
        <v>1006</v>
      </c>
      <c r="G54" s="86" t="b">
        <v>0</v>
      </c>
      <c r="H54" s="86" t="b">
        <v>0</v>
      </c>
      <c r="I54" s="86" t="b">
        <v>0</v>
      </c>
      <c r="J54" s="86" t="b">
        <v>0</v>
      </c>
      <c r="K54" s="86" t="b">
        <v>0</v>
      </c>
      <c r="L54" s="86" t="b">
        <v>0</v>
      </c>
    </row>
    <row r="55" spans="1:12" ht="15">
      <c r="A55" s="86" t="s">
        <v>831</v>
      </c>
      <c r="B55" s="86" t="s">
        <v>975</v>
      </c>
      <c r="C55" s="86">
        <v>8</v>
      </c>
      <c r="D55" s="120">
        <v>0.004997959001319518</v>
      </c>
      <c r="E55" s="120">
        <v>1.1241483915641481</v>
      </c>
      <c r="F55" s="86" t="s">
        <v>1006</v>
      </c>
      <c r="G55" s="86" t="b">
        <v>0</v>
      </c>
      <c r="H55" s="86" t="b">
        <v>0</v>
      </c>
      <c r="I55" s="86" t="b">
        <v>0</v>
      </c>
      <c r="J55" s="86" t="b">
        <v>0</v>
      </c>
      <c r="K55" s="86" t="b">
        <v>0</v>
      </c>
      <c r="L55" s="86" t="b">
        <v>0</v>
      </c>
    </row>
    <row r="56" spans="1:12" ht="15">
      <c r="A56" s="86" t="s">
        <v>975</v>
      </c>
      <c r="B56" s="86" t="s">
        <v>235</v>
      </c>
      <c r="C56" s="86">
        <v>8</v>
      </c>
      <c r="D56" s="120">
        <v>0.004997959001319518</v>
      </c>
      <c r="E56" s="120">
        <v>2.2624510897304293</v>
      </c>
      <c r="F56" s="86" t="s">
        <v>1006</v>
      </c>
      <c r="G56" s="86" t="b">
        <v>0</v>
      </c>
      <c r="H56" s="86" t="b">
        <v>0</v>
      </c>
      <c r="I56" s="86" t="b">
        <v>0</v>
      </c>
      <c r="J56" s="86" t="b">
        <v>0</v>
      </c>
      <c r="K56" s="86" t="b">
        <v>0</v>
      </c>
      <c r="L56" s="86" t="b">
        <v>0</v>
      </c>
    </row>
    <row r="57" spans="1:12" ht="15">
      <c r="A57" s="86" t="s">
        <v>959</v>
      </c>
      <c r="B57" s="86" t="s">
        <v>227</v>
      </c>
      <c r="C57" s="86">
        <v>7</v>
      </c>
      <c r="D57" s="120">
        <v>0.0046373283934569905</v>
      </c>
      <c r="E57" s="120">
        <v>1.8553030792715681</v>
      </c>
      <c r="F57" s="86" t="s">
        <v>1006</v>
      </c>
      <c r="G57" s="86" t="b">
        <v>0</v>
      </c>
      <c r="H57" s="86" t="b">
        <v>0</v>
      </c>
      <c r="I57" s="86" t="b">
        <v>0</v>
      </c>
      <c r="J57" s="86" t="b">
        <v>0</v>
      </c>
      <c r="K57" s="86" t="b">
        <v>0</v>
      </c>
      <c r="L57" s="86" t="b">
        <v>0</v>
      </c>
    </row>
    <row r="58" spans="1:12" ht="15">
      <c r="A58" s="86" t="s">
        <v>232</v>
      </c>
      <c r="B58" s="86" t="s">
        <v>238</v>
      </c>
      <c r="C58" s="86">
        <v>7</v>
      </c>
      <c r="D58" s="120">
        <v>0.0046373283934569905</v>
      </c>
      <c r="E58" s="120">
        <v>2.124148391564148</v>
      </c>
      <c r="F58" s="86" t="s">
        <v>1006</v>
      </c>
      <c r="G58" s="86" t="b">
        <v>0</v>
      </c>
      <c r="H58" s="86" t="b">
        <v>0</v>
      </c>
      <c r="I58" s="86" t="b">
        <v>0</v>
      </c>
      <c r="J58" s="86" t="b">
        <v>0</v>
      </c>
      <c r="K58" s="86" t="b">
        <v>0</v>
      </c>
      <c r="L58" s="86" t="b">
        <v>0</v>
      </c>
    </row>
    <row r="59" spans="1:12" ht="15">
      <c r="A59" s="86" t="s">
        <v>230</v>
      </c>
      <c r="B59" s="86" t="s">
        <v>228</v>
      </c>
      <c r="C59" s="86">
        <v>7</v>
      </c>
      <c r="D59" s="120">
        <v>0.0046373283934569905</v>
      </c>
      <c r="E59" s="120">
        <v>1.607518595560812</v>
      </c>
      <c r="F59" s="86" t="s">
        <v>1006</v>
      </c>
      <c r="G59" s="86" t="b">
        <v>0</v>
      </c>
      <c r="H59" s="86" t="b">
        <v>0</v>
      </c>
      <c r="I59" s="86" t="b">
        <v>0</v>
      </c>
      <c r="J59" s="86" t="b">
        <v>0</v>
      </c>
      <c r="K59" s="86" t="b">
        <v>0</v>
      </c>
      <c r="L59" s="86" t="b">
        <v>0</v>
      </c>
    </row>
    <row r="60" spans="1:12" ht="15">
      <c r="A60" s="86" t="s">
        <v>227</v>
      </c>
      <c r="B60" s="86" t="s">
        <v>230</v>
      </c>
      <c r="C60" s="86">
        <v>6</v>
      </c>
      <c r="D60" s="120">
        <v>0.004236193661952423</v>
      </c>
      <c r="E60" s="120">
        <v>1.4680211387815871</v>
      </c>
      <c r="F60" s="86" t="s">
        <v>1006</v>
      </c>
      <c r="G60" s="86" t="b">
        <v>0</v>
      </c>
      <c r="H60" s="86" t="b">
        <v>0</v>
      </c>
      <c r="I60" s="86" t="b">
        <v>0</v>
      </c>
      <c r="J60" s="86" t="b">
        <v>0</v>
      </c>
      <c r="K60" s="86" t="b">
        <v>0</v>
      </c>
      <c r="L60" s="86" t="b">
        <v>0</v>
      </c>
    </row>
    <row r="61" spans="1:12" ht="15">
      <c r="A61" s="86" t="s">
        <v>228</v>
      </c>
      <c r="B61" s="86" t="s">
        <v>834</v>
      </c>
      <c r="C61" s="86">
        <v>6</v>
      </c>
      <c r="D61" s="120">
        <v>0.004236193661952423</v>
      </c>
      <c r="E61" s="120">
        <v>1.6214730323720974</v>
      </c>
      <c r="F61" s="86" t="s">
        <v>1006</v>
      </c>
      <c r="G61" s="86" t="b">
        <v>0</v>
      </c>
      <c r="H61" s="86" t="b">
        <v>0</v>
      </c>
      <c r="I61" s="86" t="b">
        <v>0</v>
      </c>
      <c r="J61" s="86" t="b">
        <v>0</v>
      </c>
      <c r="K61" s="86" t="b">
        <v>0</v>
      </c>
      <c r="L61" s="86" t="b">
        <v>0</v>
      </c>
    </row>
    <row r="62" spans="1:12" ht="15">
      <c r="A62" s="86" t="s">
        <v>225</v>
      </c>
      <c r="B62" s="86" t="s">
        <v>960</v>
      </c>
      <c r="C62" s="86">
        <v>6</v>
      </c>
      <c r="D62" s="120">
        <v>0.004236193661952423</v>
      </c>
      <c r="E62" s="120">
        <v>1.082755706405923</v>
      </c>
      <c r="F62" s="86" t="s">
        <v>1006</v>
      </c>
      <c r="G62" s="86" t="b">
        <v>0</v>
      </c>
      <c r="H62" s="86" t="b">
        <v>0</v>
      </c>
      <c r="I62" s="86" t="b">
        <v>0</v>
      </c>
      <c r="J62" s="86" t="b">
        <v>0</v>
      </c>
      <c r="K62" s="86" t="b">
        <v>0</v>
      </c>
      <c r="L62" s="86" t="b">
        <v>0</v>
      </c>
    </row>
    <row r="63" spans="1:12" ht="15">
      <c r="A63" s="86" t="s">
        <v>976</v>
      </c>
      <c r="B63" s="86" t="s">
        <v>977</v>
      </c>
      <c r="C63" s="86">
        <v>5</v>
      </c>
      <c r="D63" s="120">
        <v>0.003787745139181643</v>
      </c>
      <c r="E63" s="120">
        <v>2.4665710723863543</v>
      </c>
      <c r="F63" s="86" t="s">
        <v>1006</v>
      </c>
      <c r="G63" s="86" t="b">
        <v>0</v>
      </c>
      <c r="H63" s="86" t="b">
        <v>0</v>
      </c>
      <c r="I63" s="86" t="b">
        <v>0</v>
      </c>
      <c r="J63" s="86" t="b">
        <v>0</v>
      </c>
      <c r="K63" s="86" t="b">
        <v>0</v>
      </c>
      <c r="L63" s="86" t="b">
        <v>0</v>
      </c>
    </row>
    <row r="64" spans="1:12" ht="15">
      <c r="A64" s="86" t="s">
        <v>977</v>
      </c>
      <c r="B64" s="86" t="s">
        <v>978</v>
      </c>
      <c r="C64" s="86">
        <v>5</v>
      </c>
      <c r="D64" s="120">
        <v>0.003787745139181643</v>
      </c>
      <c r="E64" s="120">
        <v>2.4665710723863543</v>
      </c>
      <c r="F64" s="86" t="s">
        <v>1006</v>
      </c>
      <c r="G64" s="86" t="b">
        <v>0</v>
      </c>
      <c r="H64" s="86" t="b">
        <v>0</v>
      </c>
      <c r="I64" s="86" t="b">
        <v>0</v>
      </c>
      <c r="J64" s="86" t="b">
        <v>0</v>
      </c>
      <c r="K64" s="86" t="b">
        <v>0</v>
      </c>
      <c r="L64" s="86" t="b">
        <v>0</v>
      </c>
    </row>
    <row r="65" spans="1:12" ht="15">
      <c r="A65" s="86" t="s">
        <v>978</v>
      </c>
      <c r="B65" s="86" t="s">
        <v>831</v>
      </c>
      <c r="C65" s="86">
        <v>5</v>
      </c>
      <c r="D65" s="120">
        <v>0.003787745139181643</v>
      </c>
      <c r="E65" s="120">
        <v>1.1241483915641481</v>
      </c>
      <c r="F65" s="86" t="s">
        <v>1006</v>
      </c>
      <c r="G65" s="86" t="b">
        <v>0</v>
      </c>
      <c r="H65" s="86" t="b">
        <v>0</v>
      </c>
      <c r="I65" s="86" t="b">
        <v>0</v>
      </c>
      <c r="J65" s="86" t="b">
        <v>0</v>
      </c>
      <c r="K65" s="86" t="b">
        <v>0</v>
      </c>
      <c r="L65" s="86" t="b">
        <v>0</v>
      </c>
    </row>
    <row r="66" spans="1:12" ht="15">
      <c r="A66" s="86" t="s">
        <v>831</v>
      </c>
      <c r="B66" s="86" t="s">
        <v>233</v>
      </c>
      <c r="C66" s="86">
        <v>5</v>
      </c>
      <c r="D66" s="120">
        <v>0.003787745139181643</v>
      </c>
      <c r="E66" s="120">
        <v>1.1241483915641481</v>
      </c>
      <c r="F66" s="86" t="s">
        <v>1006</v>
      </c>
      <c r="G66" s="86" t="b">
        <v>0</v>
      </c>
      <c r="H66" s="86" t="b">
        <v>0</v>
      </c>
      <c r="I66" s="86" t="b">
        <v>0</v>
      </c>
      <c r="J66" s="86" t="b">
        <v>0</v>
      </c>
      <c r="K66" s="86" t="b">
        <v>0</v>
      </c>
      <c r="L66" s="86" t="b">
        <v>0</v>
      </c>
    </row>
    <row r="67" spans="1:12" ht="15">
      <c r="A67" s="86" t="s">
        <v>979</v>
      </c>
      <c r="B67" s="86" t="s">
        <v>980</v>
      </c>
      <c r="C67" s="86">
        <v>5</v>
      </c>
      <c r="D67" s="120">
        <v>0.003787745139181643</v>
      </c>
      <c r="E67" s="120">
        <v>2.4665710723863543</v>
      </c>
      <c r="F67" s="86" t="s">
        <v>1006</v>
      </c>
      <c r="G67" s="86" t="b">
        <v>0</v>
      </c>
      <c r="H67" s="86" t="b">
        <v>0</v>
      </c>
      <c r="I67" s="86" t="b">
        <v>0</v>
      </c>
      <c r="J67" s="86" t="b">
        <v>0</v>
      </c>
      <c r="K67" s="86" t="b">
        <v>0</v>
      </c>
      <c r="L67" s="86" t="b">
        <v>0</v>
      </c>
    </row>
    <row r="68" spans="1:12" ht="15">
      <c r="A68" s="86" t="s">
        <v>980</v>
      </c>
      <c r="B68" s="86" t="s">
        <v>981</v>
      </c>
      <c r="C68" s="86">
        <v>5</v>
      </c>
      <c r="D68" s="120">
        <v>0.003787745139181643</v>
      </c>
      <c r="E68" s="120">
        <v>2.4665710723863543</v>
      </c>
      <c r="F68" s="86" t="s">
        <v>1006</v>
      </c>
      <c r="G68" s="86" t="b">
        <v>0</v>
      </c>
      <c r="H68" s="86" t="b">
        <v>0</v>
      </c>
      <c r="I68" s="86" t="b">
        <v>0</v>
      </c>
      <c r="J68" s="86" t="b">
        <v>0</v>
      </c>
      <c r="K68" s="86" t="b">
        <v>0</v>
      </c>
      <c r="L68" s="86" t="b">
        <v>0</v>
      </c>
    </row>
    <row r="69" spans="1:12" ht="15">
      <c r="A69" s="86" t="s">
        <v>981</v>
      </c>
      <c r="B69" s="86" t="s">
        <v>960</v>
      </c>
      <c r="C69" s="86">
        <v>5</v>
      </c>
      <c r="D69" s="120">
        <v>0.003787745139181643</v>
      </c>
      <c r="E69" s="120">
        <v>2.124148391564148</v>
      </c>
      <c r="F69" s="86" t="s">
        <v>1006</v>
      </c>
      <c r="G69" s="86" t="b">
        <v>0</v>
      </c>
      <c r="H69" s="86" t="b">
        <v>0</v>
      </c>
      <c r="I69" s="86" t="b">
        <v>0</v>
      </c>
      <c r="J69" s="86" t="b">
        <v>0</v>
      </c>
      <c r="K69" s="86" t="b">
        <v>0</v>
      </c>
      <c r="L69" s="86" t="b">
        <v>0</v>
      </c>
    </row>
    <row r="70" spans="1:12" ht="15">
      <c r="A70" s="86" t="s">
        <v>959</v>
      </c>
      <c r="B70" s="86" t="s">
        <v>228</v>
      </c>
      <c r="C70" s="86">
        <v>4</v>
      </c>
      <c r="D70" s="120">
        <v>0.003282401740513972</v>
      </c>
      <c r="E70" s="120">
        <v>1.6848156977338853</v>
      </c>
      <c r="F70" s="86" t="s">
        <v>1006</v>
      </c>
      <c r="G70" s="86" t="b">
        <v>0</v>
      </c>
      <c r="H70" s="86" t="b">
        <v>0</v>
      </c>
      <c r="I70" s="86" t="b">
        <v>0</v>
      </c>
      <c r="J70" s="86" t="b">
        <v>0</v>
      </c>
      <c r="K70" s="86" t="b">
        <v>0</v>
      </c>
      <c r="L70" s="86" t="b">
        <v>0</v>
      </c>
    </row>
    <row r="71" spans="1:12" ht="15">
      <c r="A71" s="86" t="s">
        <v>228</v>
      </c>
      <c r="B71" s="86" t="s">
        <v>230</v>
      </c>
      <c r="C71" s="86">
        <v>4</v>
      </c>
      <c r="D71" s="120">
        <v>0.003282401740513972</v>
      </c>
      <c r="E71" s="120">
        <v>1.4058732320327425</v>
      </c>
      <c r="F71" s="86" t="s">
        <v>1006</v>
      </c>
      <c r="G71" s="86" t="b">
        <v>0</v>
      </c>
      <c r="H71" s="86" t="b">
        <v>0</v>
      </c>
      <c r="I71" s="86" t="b">
        <v>0</v>
      </c>
      <c r="J71" s="86" t="b">
        <v>0</v>
      </c>
      <c r="K71" s="86" t="b">
        <v>0</v>
      </c>
      <c r="L71" s="86" t="b">
        <v>0</v>
      </c>
    </row>
    <row r="72" spans="1:12" ht="15">
      <c r="A72" s="86" t="s">
        <v>230</v>
      </c>
      <c r="B72" s="86" t="s">
        <v>231</v>
      </c>
      <c r="C72" s="86">
        <v>4</v>
      </c>
      <c r="D72" s="120">
        <v>0.003282401740513972</v>
      </c>
      <c r="E72" s="120">
        <v>1.8038132407047802</v>
      </c>
      <c r="F72" s="86" t="s">
        <v>1006</v>
      </c>
      <c r="G72" s="86" t="b">
        <v>0</v>
      </c>
      <c r="H72" s="86" t="b">
        <v>0</v>
      </c>
      <c r="I72" s="86" t="b">
        <v>0</v>
      </c>
      <c r="J72" s="86" t="b">
        <v>0</v>
      </c>
      <c r="K72" s="86" t="b">
        <v>0</v>
      </c>
      <c r="L72" s="86" t="b">
        <v>0</v>
      </c>
    </row>
    <row r="73" spans="1:12" ht="15">
      <c r="A73" s="86" t="s">
        <v>231</v>
      </c>
      <c r="B73" s="86" t="s">
        <v>227</v>
      </c>
      <c r="C73" s="86">
        <v>4</v>
      </c>
      <c r="D73" s="120">
        <v>0.003282401740513972</v>
      </c>
      <c r="E73" s="120">
        <v>2.051597724415536</v>
      </c>
      <c r="F73" s="86" t="s">
        <v>1006</v>
      </c>
      <c r="G73" s="86" t="b">
        <v>0</v>
      </c>
      <c r="H73" s="86" t="b">
        <v>0</v>
      </c>
      <c r="I73" s="86" t="b">
        <v>0</v>
      </c>
      <c r="J73" s="86" t="b">
        <v>0</v>
      </c>
      <c r="K73" s="86" t="b">
        <v>0</v>
      </c>
      <c r="L73" s="86" t="b">
        <v>0</v>
      </c>
    </row>
    <row r="74" spans="1:12" ht="15">
      <c r="A74" s="86" t="s">
        <v>227</v>
      </c>
      <c r="B74" s="86" t="s">
        <v>234</v>
      </c>
      <c r="C74" s="86">
        <v>4</v>
      </c>
      <c r="D74" s="120">
        <v>0.003282401740513972</v>
      </c>
      <c r="E74" s="120">
        <v>2.051597724415536</v>
      </c>
      <c r="F74" s="86" t="s">
        <v>1006</v>
      </c>
      <c r="G74" s="86" t="b">
        <v>0</v>
      </c>
      <c r="H74" s="86" t="b">
        <v>0</v>
      </c>
      <c r="I74" s="86" t="b">
        <v>0</v>
      </c>
      <c r="J74" s="86" t="b">
        <v>0</v>
      </c>
      <c r="K74" s="86" t="b">
        <v>0</v>
      </c>
      <c r="L74" s="86" t="b">
        <v>0</v>
      </c>
    </row>
    <row r="75" spans="1:12" ht="15">
      <c r="A75" s="86" t="s">
        <v>234</v>
      </c>
      <c r="B75" s="86" t="s">
        <v>983</v>
      </c>
      <c r="C75" s="86">
        <v>4</v>
      </c>
      <c r="D75" s="120">
        <v>0.003282401740513972</v>
      </c>
      <c r="E75" s="120">
        <v>2.5634810853944106</v>
      </c>
      <c r="F75" s="86" t="s">
        <v>1006</v>
      </c>
      <c r="G75" s="86" t="b">
        <v>0</v>
      </c>
      <c r="H75" s="86" t="b">
        <v>0</v>
      </c>
      <c r="I75" s="86" t="b">
        <v>0</v>
      </c>
      <c r="J75" s="86" t="b">
        <v>0</v>
      </c>
      <c r="K75" s="86" t="b">
        <v>0</v>
      </c>
      <c r="L75" s="86" t="b">
        <v>0</v>
      </c>
    </row>
    <row r="76" spans="1:12" ht="15">
      <c r="A76" s="86" t="s">
        <v>983</v>
      </c>
      <c r="B76" s="86" t="s">
        <v>976</v>
      </c>
      <c r="C76" s="86">
        <v>4</v>
      </c>
      <c r="D76" s="120">
        <v>0.003282401740513972</v>
      </c>
      <c r="E76" s="120">
        <v>2.4665710723863543</v>
      </c>
      <c r="F76" s="86" t="s">
        <v>1006</v>
      </c>
      <c r="G76" s="86" t="b">
        <v>0</v>
      </c>
      <c r="H76" s="86" t="b">
        <v>0</v>
      </c>
      <c r="I76" s="86" t="b">
        <v>0</v>
      </c>
      <c r="J76" s="86" t="b">
        <v>0</v>
      </c>
      <c r="K76" s="86" t="b">
        <v>0</v>
      </c>
      <c r="L76" s="86" t="b">
        <v>0</v>
      </c>
    </row>
    <row r="77" spans="1:12" ht="15">
      <c r="A77" s="86" t="s">
        <v>233</v>
      </c>
      <c r="B77" s="86" t="s">
        <v>979</v>
      </c>
      <c r="C77" s="86">
        <v>4</v>
      </c>
      <c r="D77" s="120">
        <v>0.003282401740513972</v>
      </c>
      <c r="E77" s="120">
        <v>2.369661059378298</v>
      </c>
      <c r="F77" s="86" t="s">
        <v>1006</v>
      </c>
      <c r="G77" s="86" t="b">
        <v>0</v>
      </c>
      <c r="H77" s="86" t="b">
        <v>0</v>
      </c>
      <c r="I77" s="86" t="b">
        <v>0</v>
      </c>
      <c r="J77" s="86" t="b">
        <v>0</v>
      </c>
      <c r="K77" s="86" t="b">
        <v>0</v>
      </c>
      <c r="L77" s="86" t="b">
        <v>0</v>
      </c>
    </row>
    <row r="78" spans="1:12" ht="15">
      <c r="A78" s="86" t="s">
        <v>232</v>
      </c>
      <c r="B78" s="86" t="s">
        <v>834</v>
      </c>
      <c r="C78" s="86">
        <v>4</v>
      </c>
      <c r="D78" s="120">
        <v>0.003282401740513972</v>
      </c>
      <c r="E78" s="120">
        <v>1.4039890881581911</v>
      </c>
      <c r="F78" s="86" t="s">
        <v>1006</v>
      </c>
      <c r="G78" s="86" t="b">
        <v>0</v>
      </c>
      <c r="H78" s="86" t="b">
        <v>0</v>
      </c>
      <c r="I78" s="86" t="b">
        <v>0</v>
      </c>
      <c r="J78" s="86" t="b">
        <v>0</v>
      </c>
      <c r="K78" s="86" t="b">
        <v>0</v>
      </c>
      <c r="L78" s="86" t="b">
        <v>0</v>
      </c>
    </row>
    <row r="79" spans="1:12" ht="15">
      <c r="A79" s="86" t="s">
        <v>832</v>
      </c>
      <c r="B79" s="86" t="s">
        <v>230</v>
      </c>
      <c r="C79" s="86">
        <v>3</v>
      </c>
      <c r="D79" s="120">
        <v>0.002705663510866871</v>
      </c>
      <c r="E79" s="120">
        <v>0.2556286301596724</v>
      </c>
      <c r="F79" s="86" t="s">
        <v>1006</v>
      </c>
      <c r="G79" s="86" t="b">
        <v>0</v>
      </c>
      <c r="H79" s="86" t="b">
        <v>0</v>
      </c>
      <c r="I79" s="86" t="b">
        <v>0</v>
      </c>
      <c r="J79" s="86" t="b">
        <v>0</v>
      </c>
      <c r="K79" s="86" t="b">
        <v>0</v>
      </c>
      <c r="L79" s="86" t="b">
        <v>0</v>
      </c>
    </row>
    <row r="80" spans="1:12" ht="15">
      <c r="A80" s="86" t="s">
        <v>984</v>
      </c>
      <c r="B80" s="86" t="s">
        <v>985</v>
      </c>
      <c r="C80" s="86">
        <v>2</v>
      </c>
      <c r="D80" s="120">
        <v>0.002032911990184092</v>
      </c>
      <c r="E80" s="120">
        <v>2.864511081058392</v>
      </c>
      <c r="F80" s="86" t="s">
        <v>1006</v>
      </c>
      <c r="G80" s="86" t="b">
        <v>0</v>
      </c>
      <c r="H80" s="86" t="b">
        <v>0</v>
      </c>
      <c r="I80" s="86" t="b">
        <v>0</v>
      </c>
      <c r="J80" s="86" t="b">
        <v>0</v>
      </c>
      <c r="K80" s="86" t="b">
        <v>0</v>
      </c>
      <c r="L80" s="86" t="b">
        <v>0</v>
      </c>
    </row>
    <row r="81" spans="1:12" ht="15">
      <c r="A81" s="86" t="s">
        <v>985</v>
      </c>
      <c r="B81" s="86" t="s">
        <v>986</v>
      </c>
      <c r="C81" s="86">
        <v>2</v>
      </c>
      <c r="D81" s="120">
        <v>0.002032911990184092</v>
      </c>
      <c r="E81" s="120">
        <v>2.864511081058392</v>
      </c>
      <c r="F81" s="86" t="s">
        <v>1006</v>
      </c>
      <c r="G81" s="86" t="b">
        <v>0</v>
      </c>
      <c r="H81" s="86" t="b">
        <v>0</v>
      </c>
      <c r="I81" s="86" t="b">
        <v>0</v>
      </c>
      <c r="J81" s="86" t="b">
        <v>0</v>
      </c>
      <c r="K81" s="86" t="b">
        <v>0</v>
      </c>
      <c r="L81" s="86" t="b">
        <v>0</v>
      </c>
    </row>
    <row r="82" spans="1:12" ht="15">
      <c r="A82" s="86" t="s">
        <v>986</v>
      </c>
      <c r="B82" s="86" t="s">
        <v>833</v>
      </c>
      <c r="C82" s="86">
        <v>2</v>
      </c>
      <c r="D82" s="120">
        <v>0.002032911990184092</v>
      </c>
      <c r="E82" s="120">
        <v>1.2624510897304295</v>
      </c>
      <c r="F82" s="86" t="s">
        <v>1006</v>
      </c>
      <c r="G82" s="86" t="b">
        <v>0</v>
      </c>
      <c r="H82" s="86" t="b">
        <v>0</v>
      </c>
      <c r="I82" s="86" t="b">
        <v>0</v>
      </c>
      <c r="J82" s="86" t="b">
        <v>0</v>
      </c>
      <c r="K82" s="86" t="b">
        <v>0</v>
      </c>
      <c r="L82" s="86" t="b">
        <v>0</v>
      </c>
    </row>
    <row r="83" spans="1:12" ht="15">
      <c r="A83" s="86" t="s">
        <v>833</v>
      </c>
      <c r="B83" s="86" t="s">
        <v>987</v>
      </c>
      <c r="C83" s="86">
        <v>2</v>
      </c>
      <c r="D83" s="120">
        <v>0.002032911990184092</v>
      </c>
      <c r="E83" s="120">
        <v>1.2624510897304295</v>
      </c>
      <c r="F83" s="86" t="s">
        <v>1006</v>
      </c>
      <c r="G83" s="86" t="b">
        <v>0</v>
      </c>
      <c r="H83" s="86" t="b">
        <v>0</v>
      </c>
      <c r="I83" s="86" t="b">
        <v>0</v>
      </c>
      <c r="J83" s="86" t="b">
        <v>0</v>
      </c>
      <c r="K83" s="86" t="b">
        <v>0</v>
      </c>
      <c r="L83" s="86" t="b">
        <v>0</v>
      </c>
    </row>
    <row r="84" spans="1:12" ht="15">
      <c r="A84" s="86" t="s">
        <v>987</v>
      </c>
      <c r="B84" s="86" t="s">
        <v>988</v>
      </c>
      <c r="C84" s="86">
        <v>2</v>
      </c>
      <c r="D84" s="120">
        <v>0.002032911990184092</v>
      </c>
      <c r="E84" s="120">
        <v>2.864511081058392</v>
      </c>
      <c r="F84" s="86" t="s">
        <v>1006</v>
      </c>
      <c r="G84" s="86" t="b">
        <v>0</v>
      </c>
      <c r="H84" s="86" t="b">
        <v>0</v>
      </c>
      <c r="I84" s="86" t="b">
        <v>0</v>
      </c>
      <c r="J84" s="86" t="b">
        <v>0</v>
      </c>
      <c r="K84" s="86" t="b">
        <v>0</v>
      </c>
      <c r="L84" s="86" t="b">
        <v>0</v>
      </c>
    </row>
    <row r="85" spans="1:12" ht="15">
      <c r="A85" s="86" t="s">
        <v>988</v>
      </c>
      <c r="B85" s="86" t="s">
        <v>989</v>
      </c>
      <c r="C85" s="86">
        <v>2</v>
      </c>
      <c r="D85" s="120">
        <v>0.002032911990184092</v>
      </c>
      <c r="E85" s="120">
        <v>2.864511081058392</v>
      </c>
      <c r="F85" s="86" t="s">
        <v>1006</v>
      </c>
      <c r="G85" s="86" t="b">
        <v>0</v>
      </c>
      <c r="H85" s="86" t="b">
        <v>0</v>
      </c>
      <c r="I85" s="86" t="b">
        <v>0</v>
      </c>
      <c r="J85" s="86" t="b">
        <v>0</v>
      </c>
      <c r="K85" s="86" t="b">
        <v>0</v>
      </c>
      <c r="L85" s="86" t="b">
        <v>0</v>
      </c>
    </row>
    <row r="86" spans="1:12" ht="15">
      <c r="A86" s="86" t="s">
        <v>989</v>
      </c>
      <c r="B86" s="86" t="s">
        <v>844</v>
      </c>
      <c r="C86" s="86">
        <v>2</v>
      </c>
      <c r="D86" s="120">
        <v>0.002032911990184092</v>
      </c>
      <c r="E86" s="120">
        <v>1.4331473168994044</v>
      </c>
      <c r="F86" s="86" t="s">
        <v>1006</v>
      </c>
      <c r="G86" s="86" t="b">
        <v>0</v>
      </c>
      <c r="H86" s="86" t="b">
        <v>0</v>
      </c>
      <c r="I86" s="86" t="b">
        <v>0</v>
      </c>
      <c r="J86" s="86" t="b">
        <v>0</v>
      </c>
      <c r="K86" s="86" t="b">
        <v>0</v>
      </c>
      <c r="L86" s="86" t="b">
        <v>0</v>
      </c>
    </row>
    <row r="87" spans="1:12" ht="15">
      <c r="A87" s="86" t="s">
        <v>844</v>
      </c>
      <c r="B87" s="86" t="s">
        <v>990</v>
      </c>
      <c r="C87" s="86">
        <v>2</v>
      </c>
      <c r="D87" s="120">
        <v>0.002032911990184092</v>
      </c>
      <c r="E87" s="120">
        <v>1.441265207121584</v>
      </c>
      <c r="F87" s="86" t="s">
        <v>1006</v>
      </c>
      <c r="G87" s="86" t="b">
        <v>0</v>
      </c>
      <c r="H87" s="86" t="b">
        <v>0</v>
      </c>
      <c r="I87" s="86" t="b">
        <v>0</v>
      </c>
      <c r="J87" s="86" t="b">
        <v>0</v>
      </c>
      <c r="K87" s="86" t="b">
        <v>0</v>
      </c>
      <c r="L87" s="86" t="b">
        <v>0</v>
      </c>
    </row>
    <row r="88" spans="1:12" ht="15">
      <c r="A88" s="86" t="s">
        <v>990</v>
      </c>
      <c r="B88" s="86" t="s">
        <v>834</v>
      </c>
      <c r="C88" s="86">
        <v>2</v>
      </c>
      <c r="D88" s="120">
        <v>0.002032911990184092</v>
      </c>
      <c r="E88" s="120">
        <v>1.8433217819884538</v>
      </c>
      <c r="F88" s="86" t="s">
        <v>1006</v>
      </c>
      <c r="G88" s="86" t="b">
        <v>0</v>
      </c>
      <c r="H88" s="86" t="b">
        <v>0</v>
      </c>
      <c r="I88" s="86" t="b">
        <v>0</v>
      </c>
      <c r="J88" s="86" t="b">
        <v>0</v>
      </c>
      <c r="K88" s="86" t="b">
        <v>0</v>
      </c>
      <c r="L88" s="86" t="b">
        <v>0</v>
      </c>
    </row>
    <row r="89" spans="1:12" ht="15">
      <c r="A89" s="86" t="s">
        <v>834</v>
      </c>
      <c r="B89" s="86" t="s">
        <v>982</v>
      </c>
      <c r="C89" s="86">
        <v>2</v>
      </c>
      <c r="D89" s="120">
        <v>0.002032911990184092</v>
      </c>
      <c r="E89" s="120">
        <v>1.001188220937936</v>
      </c>
      <c r="F89" s="86" t="s">
        <v>1006</v>
      </c>
      <c r="G89" s="86" t="b">
        <v>0</v>
      </c>
      <c r="H89" s="86" t="b">
        <v>0</v>
      </c>
      <c r="I89" s="86" t="b">
        <v>0</v>
      </c>
      <c r="J89" s="86" t="b">
        <v>0</v>
      </c>
      <c r="K89" s="86" t="b">
        <v>0</v>
      </c>
      <c r="L89" s="86" t="b">
        <v>0</v>
      </c>
    </row>
    <row r="90" spans="1:12" ht="15">
      <c r="A90" s="86" t="s">
        <v>982</v>
      </c>
      <c r="B90" s="86" t="s">
        <v>832</v>
      </c>
      <c r="C90" s="86">
        <v>2</v>
      </c>
      <c r="D90" s="120">
        <v>0.002032911990184092</v>
      </c>
      <c r="E90" s="120">
        <v>0.8392052157936216</v>
      </c>
      <c r="F90" s="86" t="s">
        <v>1006</v>
      </c>
      <c r="G90" s="86" t="b">
        <v>0</v>
      </c>
      <c r="H90" s="86" t="b">
        <v>0</v>
      </c>
      <c r="I90" s="86" t="b">
        <v>0</v>
      </c>
      <c r="J90" s="86" t="b">
        <v>0</v>
      </c>
      <c r="K90" s="86" t="b">
        <v>0</v>
      </c>
      <c r="L90" s="86" t="b">
        <v>0</v>
      </c>
    </row>
    <row r="91" spans="1:12" ht="15">
      <c r="A91" s="86" t="s">
        <v>230</v>
      </c>
      <c r="B91" s="86" t="s">
        <v>991</v>
      </c>
      <c r="C91" s="86">
        <v>2</v>
      </c>
      <c r="D91" s="120">
        <v>0.002032911990184092</v>
      </c>
      <c r="E91" s="120">
        <v>1.8038132407047802</v>
      </c>
      <c r="F91" s="86" t="s">
        <v>1006</v>
      </c>
      <c r="G91" s="86" t="b">
        <v>0</v>
      </c>
      <c r="H91" s="86" t="b">
        <v>0</v>
      </c>
      <c r="I91" s="86" t="b">
        <v>0</v>
      </c>
      <c r="J91" s="86" t="b">
        <v>0</v>
      </c>
      <c r="K91" s="86" t="b">
        <v>0</v>
      </c>
      <c r="L91" s="86" t="b">
        <v>0</v>
      </c>
    </row>
    <row r="92" spans="1:12" ht="15">
      <c r="A92" s="86" t="s">
        <v>991</v>
      </c>
      <c r="B92" s="86" t="s">
        <v>992</v>
      </c>
      <c r="C92" s="86">
        <v>2</v>
      </c>
      <c r="D92" s="120">
        <v>0.002032911990184092</v>
      </c>
      <c r="E92" s="120">
        <v>2.864511081058392</v>
      </c>
      <c r="F92" s="86" t="s">
        <v>1006</v>
      </c>
      <c r="G92" s="86" t="b">
        <v>0</v>
      </c>
      <c r="H92" s="86" t="b">
        <v>0</v>
      </c>
      <c r="I92" s="86" t="b">
        <v>0</v>
      </c>
      <c r="J92" s="86" t="b">
        <v>0</v>
      </c>
      <c r="K92" s="86" t="b">
        <v>0</v>
      </c>
      <c r="L92" s="86" t="b">
        <v>0</v>
      </c>
    </row>
    <row r="93" spans="1:12" ht="15">
      <c r="A93" s="86" t="s">
        <v>992</v>
      </c>
      <c r="B93" s="86" t="s">
        <v>993</v>
      </c>
      <c r="C93" s="86">
        <v>2</v>
      </c>
      <c r="D93" s="120">
        <v>0.002032911990184092</v>
      </c>
      <c r="E93" s="120">
        <v>2.864511081058392</v>
      </c>
      <c r="F93" s="86" t="s">
        <v>1006</v>
      </c>
      <c r="G93" s="86" t="b">
        <v>0</v>
      </c>
      <c r="H93" s="86" t="b">
        <v>0</v>
      </c>
      <c r="I93" s="86" t="b">
        <v>0</v>
      </c>
      <c r="J93" s="86" t="b">
        <v>0</v>
      </c>
      <c r="K93" s="86" t="b">
        <v>0</v>
      </c>
      <c r="L93" s="86" t="b">
        <v>0</v>
      </c>
    </row>
    <row r="94" spans="1:12" ht="15">
      <c r="A94" s="86" t="s">
        <v>993</v>
      </c>
      <c r="B94" s="86" t="s">
        <v>994</v>
      </c>
      <c r="C94" s="86">
        <v>2</v>
      </c>
      <c r="D94" s="120">
        <v>0.002032911990184092</v>
      </c>
      <c r="E94" s="120">
        <v>2.864511081058392</v>
      </c>
      <c r="F94" s="86" t="s">
        <v>1006</v>
      </c>
      <c r="G94" s="86" t="b">
        <v>0</v>
      </c>
      <c r="H94" s="86" t="b">
        <v>0</v>
      </c>
      <c r="I94" s="86" t="b">
        <v>0</v>
      </c>
      <c r="J94" s="86" t="b">
        <v>0</v>
      </c>
      <c r="K94" s="86" t="b">
        <v>0</v>
      </c>
      <c r="L94" s="86" t="b">
        <v>0</v>
      </c>
    </row>
    <row r="95" spans="1:12" ht="15">
      <c r="A95" s="86" t="s">
        <v>994</v>
      </c>
      <c r="B95" s="86" t="s">
        <v>995</v>
      </c>
      <c r="C95" s="86">
        <v>2</v>
      </c>
      <c r="D95" s="120">
        <v>0.002032911990184092</v>
      </c>
      <c r="E95" s="120">
        <v>2.864511081058392</v>
      </c>
      <c r="F95" s="86" t="s">
        <v>1006</v>
      </c>
      <c r="G95" s="86" t="b">
        <v>0</v>
      </c>
      <c r="H95" s="86" t="b">
        <v>0</v>
      </c>
      <c r="I95" s="86" t="b">
        <v>0</v>
      </c>
      <c r="J95" s="86" t="b">
        <v>0</v>
      </c>
      <c r="K95" s="86" t="b">
        <v>0</v>
      </c>
      <c r="L95" s="86" t="b">
        <v>0</v>
      </c>
    </row>
    <row r="96" spans="1:12" ht="15">
      <c r="A96" s="86" t="s">
        <v>995</v>
      </c>
      <c r="B96" s="86" t="s">
        <v>982</v>
      </c>
      <c r="C96" s="86">
        <v>2</v>
      </c>
      <c r="D96" s="120">
        <v>0.002032911990184092</v>
      </c>
      <c r="E96" s="120">
        <v>2.5634810853944106</v>
      </c>
      <c r="F96" s="86" t="s">
        <v>1006</v>
      </c>
      <c r="G96" s="86" t="b">
        <v>0</v>
      </c>
      <c r="H96" s="86" t="b">
        <v>0</v>
      </c>
      <c r="I96" s="86" t="b">
        <v>0</v>
      </c>
      <c r="J96" s="86" t="b">
        <v>0</v>
      </c>
      <c r="K96" s="86" t="b">
        <v>0</v>
      </c>
      <c r="L96" s="86" t="b">
        <v>0</v>
      </c>
    </row>
    <row r="97" spans="1:12" ht="15">
      <c r="A97" s="86" t="s">
        <v>982</v>
      </c>
      <c r="B97" s="86" t="s">
        <v>996</v>
      </c>
      <c r="C97" s="86">
        <v>2</v>
      </c>
      <c r="D97" s="120">
        <v>0.002032911990184092</v>
      </c>
      <c r="E97" s="120">
        <v>2.5634810853944106</v>
      </c>
      <c r="F97" s="86" t="s">
        <v>1006</v>
      </c>
      <c r="G97" s="86" t="b">
        <v>0</v>
      </c>
      <c r="H97" s="86" t="b">
        <v>0</v>
      </c>
      <c r="I97" s="86" t="b">
        <v>0</v>
      </c>
      <c r="J97" s="86" t="b">
        <v>0</v>
      </c>
      <c r="K97" s="86" t="b">
        <v>0</v>
      </c>
      <c r="L97" s="86" t="b">
        <v>0</v>
      </c>
    </row>
    <row r="98" spans="1:12" ht="15">
      <c r="A98" s="86" t="s">
        <v>996</v>
      </c>
      <c r="B98" s="86" t="s">
        <v>997</v>
      </c>
      <c r="C98" s="86">
        <v>2</v>
      </c>
      <c r="D98" s="120">
        <v>0.002032911990184092</v>
      </c>
      <c r="E98" s="120">
        <v>2.864511081058392</v>
      </c>
      <c r="F98" s="86" t="s">
        <v>1006</v>
      </c>
      <c r="G98" s="86" t="b">
        <v>0</v>
      </c>
      <c r="H98" s="86" t="b">
        <v>0</v>
      </c>
      <c r="I98" s="86" t="b">
        <v>0</v>
      </c>
      <c r="J98" s="86" t="b">
        <v>0</v>
      </c>
      <c r="K98" s="86" t="b">
        <v>0</v>
      </c>
      <c r="L98" s="86" t="b">
        <v>0</v>
      </c>
    </row>
    <row r="99" spans="1:12" ht="15">
      <c r="A99" s="86" t="s">
        <v>997</v>
      </c>
      <c r="B99" s="86" t="s">
        <v>998</v>
      </c>
      <c r="C99" s="86">
        <v>2</v>
      </c>
      <c r="D99" s="120">
        <v>0.002032911990184092</v>
      </c>
      <c r="E99" s="120">
        <v>2.864511081058392</v>
      </c>
      <c r="F99" s="86" t="s">
        <v>1006</v>
      </c>
      <c r="G99" s="86" t="b">
        <v>0</v>
      </c>
      <c r="H99" s="86" t="b">
        <v>0</v>
      </c>
      <c r="I99" s="86" t="b">
        <v>0</v>
      </c>
      <c r="J99" s="86" t="b">
        <v>0</v>
      </c>
      <c r="K99" s="86" t="b">
        <v>0</v>
      </c>
      <c r="L99" s="86" t="b">
        <v>0</v>
      </c>
    </row>
    <row r="100" spans="1:12" ht="15">
      <c r="A100" s="86" t="s">
        <v>998</v>
      </c>
      <c r="B100" s="86" t="s">
        <v>999</v>
      </c>
      <c r="C100" s="86">
        <v>2</v>
      </c>
      <c r="D100" s="120">
        <v>0.002032911990184092</v>
      </c>
      <c r="E100" s="120">
        <v>2.864511081058392</v>
      </c>
      <c r="F100" s="86" t="s">
        <v>1006</v>
      </c>
      <c r="G100" s="86" t="b">
        <v>0</v>
      </c>
      <c r="H100" s="86" t="b">
        <v>0</v>
      </c>
      <c r="I100" s="86" t="b">
        <v>0</v>
      </c>
      <c r="J100" s="86" t="b">
        <v>0</v>
      </c>
      <c r="K100" s="86" t="b">
        <v>0</v>
      </c>
      <c r="L100" s="86" t="b">
        <v>0</v>
      </c>
    </row>
    <row r="101" spans="1:12" ht="15">
      <c r="A101" s="86" t="s">
        <v>999</v>
      </c>
      <c r="B101" s="86" t="s">
        <v>1000</v>
      </c>
      <c r="C101" s="86">
        <v>2</v>
      </c>
      <c r="D101" s="120">
        <v>0.002032911990184092</v>
      </c>
      <c r="E101" s="120">
        <v>2.864511081058392</v>
      </c>
      <c r="F101" s="86" t="s">
        <v>1006</v>
      </c>
      <c r="G101" s="86" t="b">
        <v>0</v>
      </c>
      <c r="H101" s="86" t="b">
        <v>0</v>
      </c>
      <c r="I101" s="86" t="b">
        <v>0</v>
      </c>
      <c r="J101" s="86" t="b">
        <v>0</v>
      </c>
      <c r="K101" s="86" t="b">
        <v>0</v>
      </c>
      <c r="L101" s="86" t="b">
        <v>0</v>
      </c>
    </row>
    <row r="102" spans="1:12" ht="15">
      <c r="A102" s="86" t="s">
        <v>1000</v>
      </c>
      <c r="B102" s="86" t="s">
        <v>227</v>
      </c>
      <c r="C102" s="86">
        <v>2</v>
      </c>
      <c r="D102" s="120">
        <v>0.002032911990184092</v>
      </c>
      <c r="E102" s="120">
        <v>2.051597724415536</v>
      </c>
      <c r="F102" s="86" t="s">
        <v>1006</v>
      </c>
      <c r="G102" s="86" t="b">
        <v>0</v>
      </c>
      <c r="H102" s="86" t="b">
        <v>0</v>
      </c>
      <c r="I102" s="86" t="b">
        <v>0</v>
      </c>
      <c r="J102" s="86" t="b">
        <v>0</v>
      </c>
      <c r="K102" s="86" t="b">
        <v>0</v>
      </c>
      <c r="L102" s="86" t="b">
        <v>0</v>
      </c>
    </row>
    <row r="103" spans="1:12" ht="15">
      <c r="A103" s="86" t="s">
        <v>227</v>
      </c>
      <c r="B103" s="86" t="s">
        <v>1001</v>
      </c>
      <c r="C103" s="86">
        <v>2</v>
      </c>
      <c r="D103" s="120">
        <v>0.002032911990184092</v>
      </c>
      <c r="E103" s="120">
        <v>2.051597724415536</v>
      </c>
      <c r="F103" s="86" t="s">
        <v>1006</v>
      </c>
      <c r="G103" s="86" t="b">
        <v>0</v>
      </c>
      <c r="H103" s="86" t="b">
        <v>0</v>
      </c>
      <c r="I103" s="86" t="b">
        <v>0</v>
      </c>
      <c r="J103" s="86" t="b">
        <v>0</v>
      </c>
      <c r="K103" s="86" t="b">
        <v>0</v>
      </c>
      <c r="L103" s="86" t="b">
        <v>0</v>
      </c>
    </row>
    <row r="104" spans="1:12" ht="15">
      <c r="A104" s="86" t="s">
        <v>1001</v>
      </c>
      <c r="B104" s="86" t="s">
        <v>1002</v>
      </c>
      <c r="C104" s="86">
        <v>2</v>
      </c>
      <c r="D104" s="120">
        <v>0.002032911990184092</v>
      </c>
      <c r="E104" s="120">
        <v>2.864511081058392</v>
      </c>
      <c r="F104" s="86" t="s">
        <v>1006</v>
      </c>
      <c r="G104" s="86" t="b">
        <v>0</v>
      </c>
      <c r="H104" s="86" t="b">
        <v>0</v>
      </c>
      <c r="I104" s="86" t="b">
        <v>0</v>
      </c>
      <c r="J104" s="86" t="b">
        <v>0</v>
      </c>
      <c r="K104" s="86" t="b">
        <v>0</v>
      </c>
      <c r="L104" s="86" t="b">
        <v>0</v>
      </c>
    </row>
    <row r="105" spans="1:12" ht="15">
      <c r="A105" s="86" t="s">
        <v>952</v>
      </c>
      <c r="B105" s="86" t="s">
        <v>1003</v>
      </c>
      <c r="C105" s="86">
        <v>2</v>
      </c>
      <c r="D105" s="120">
        <v>0.002032911990184092</v>
      </c>
      <c r="E105" s="120">
        <v>1.449537733087574</v>
      </c>
      <c r="F105" s="86" t="s">
        <v>1006</v>
      </c>
      <c r="G105" s="86" t="b">
        <v>0</v>
      </c>
      <c r="H105" s="86" t="b">
        <v>0</v>
      </c>
      <c r="I105" s="86" t="b">
        <v>0</v>
      </c>
      <c r="J105" s="86" t="b">
        <v>0</v>
      </c>
      <c r="K105" s="86" t="b">
        <v>0</v>
      </c>
      <c r="L105" s="86" t="b">
        <v>0</v>
      </c>
    </row>
    <row r="106" spans="1:12" ht="15">
      <c r="A106" s="86" t="s">
        <v>1003</v>
      </c>
      <c r="B106" s="86" t="s">
        <v>832</v>
      </c>
      <c r="C106" s="86">
        <v>2</v>
      </c>
      <c r="D106" s="120">
        <v>0.002032911990184092</v>
      </c>
      <c r="E106" s="120">
        <v>1.1402352114576029</v>
      </c>
      <c r="F106" s="86" t="s">
        <v>1006</v>
      </c>
      <c r="G106" s="86" t="b">
        <v>0</v>
      </c>
      <c r="H106" s="86" t="b">
        <v>0</v>
      </c>
      <c r="I106" s="86" t="b">
        <v>0</v>
      </c>
      <c r="J106" s="86" t="b">
        <v>0</v>
      </c>
      <c r="K106" s="86" t="b">
        <v>0</v>
      </c>
      <c r="L106" s="86" t="b">
        <v>0</v>
      </c>
    </row>
    <row r="107" spans="1:12" ht="15">
      <c r="A107" s="86" t="s">
        <v>833</v>
      </c>
      <c r="B107" s="86" t="s">
        <v>831</v>
      </c>
      <c r="C107" s="86">
        <v>24</v>
      </c>
      <c r="D107" s="120">
        <v>0</v>
      </c>
      <c r="E107" s="120">
        <v>1.0666201296062594</v>
      </c>
      <c r="F107" s="86" t="s">
        <v>778</v>
      </c>
      <c r="G107" s="86" t="b">
        <v>0</v>
      </c>
      <c r="H107" s="86" t="b">
        <v>0</v>
      </c>
      <c r="I107" s="86" t="b">
        <v>0</v>
      </c>
      <c r="J107" s="86" t="b">
        <v>0</v>
      </c>
      <c r="K107" s="86" t="b">
        <v>0</v>
      </c>
      <c r="L107" s="86" t="b">
        <v>0</v>
      </c>
    </row>
    <row r="108" spans="1:12" ht="15">
      <c r="A108" s="86" t="s">
        <v>834</v>
      </c>
      <c r="B108" s="86" t="s">
        <v>832</v>
      </c>
      <c r="C108" s="86">
        <v>13</v>
      </c>
      <c r="D108" s="120">
        <v>0.00638759413053721</v>
      </c>
      <c r="E108" s="120">
        <v>1.002951049736882</v>
      </c>
      <c r="F108" s="86" t="s">
        <v>778</v>
      </c>
      <c r="G108" s="86" t="b">
        <v>0</v>
      </c>
      <c r="H108" s="86" t="b">
        <v>0</v>
      </c>
      <c r="I108" s="86" t="b">
        <v>0</v>
      </c>
      <c r="J108" s="86" t="b">
        <v>0</v>
      </c>
      <c r="K108" s="86" t="b">
        <v>0</v>
      </c>
      <c r="L108" s="86" t="b">
        <v>0</v>
      </c>
    </row>
    <row r="109" spans="1:12" ht="15">
      <c r="A109" s="86" t="s">
        <v>832</v>
      </c>
      <c r="B109" s="86" t="s">
        <v>833</v>
      </c>
      <c r="C109" s="86">
        <v>13</v>
      </c>
      <c r="D109" s="120">
        <v>0.00638759413053721</v>
      </c>
      <c r="E109" s="120">
        <v>0.9651624888474823</v>
      </c>
      <c r="F109" s="86" t="s">
        <v>778</v>
      </c>
      <c r="G109" s="86" t="b">
        <v>0</v>
      </c>
      <c r="H109" s="86" t="b">
        <v>0</v>
      </c>
      <c r="I109" s="86" t="b">
        <v>0</v>
      </c>
      <c r="J109" s="86" t="b">
        <v>0</v>
      </c>
      <c r="K109" s="86" t="b">
        <v>0</v>
      </c>
      <c r="L109" s="86" t="b">
        <v>0</v>
      </c>
    </row>
    <row r="110" spans="1:12" ht="15">
      <c r="A110" s="86" t="s">
        <v>831</v>
      </c>
      <c r="B110" s="86" t="s">
        <v>838</v>
      </c>
      <c r="C110" s="86">
        <v>13</v>
      </c>
      <c r="D110" s="120">
        <v>0.00638759413053721</v>
      </c>
      <c r="E110" s="120">
        <v>1.0666201296062594</v>
      </c>
      <c r="F110" s="86" t="s">
        <v>778</v>
      </c>
      <c r="G110" s="86" t="b">
        <v>0</v>
      </c>
      <c r="H110" s="86" t="b">
        <v>0</v>
      </c>
      <c r="I110" s="86" t="b">
        <v>0</v>
      </c>
      <c r="J110" s="86" t="b">
        <v>0</v>
      </c>
      <c r="K110" s="86" t="b">
        <v>0</v>
      </c>
      <c r="L110" s="86" t="b">
        <v>0</v>
      </c>
    </row>
    <row r="111" spans="1:12" ht="15">
      <c r="A111" s="86" t="s">
        <v>838</v>
      </c>
      <c r="B111" s="86" t="s">
        <v>839</v>
      </c>
      <c r="C111" s="86">
        <v>13</v>
      </c>
      <c r="D111" s="120">
        <v>0.00638759413053721</v>
      </c>
      <c r="E111" s="120">
        <v>1.5324603739162328</v>
      </c>
      <c r="F111" s="86" t="s">
        <v>778</v>
      </c>
      <c r="G111" s="86" t="b">
        <v>0</v>
      </c>
      <c r="H111" s="86" t="b">
        <v>0</v>
      </c>
      <c r="I111" s="86" t="b">
        <v>0</v>
      </c>
      <c r="J111" s="86" t="b">
        <v>1</v>
      </c>
      <c r="K111" s="86" t="b">
        <v>0</v>
      </c>
      <c r="L111" s="86" t="b">
        <v>0</v>
      </c>
    </row>
    <row r="112" spans="1:12" ht="15">
      <c r="A112" s="86" t="s">
        <v>840</v>
      </c>
      <c r="B112" s="86" t="s">
        <v>951</v>
      </c>
      <c r="C112" s="86">
        <v>13</v>
      </c>
      <c r="D112" s="120">
        <v>0.00638759413053721</v>
      </c>
      <c r="E112" s="120">
        <v>1.5324603739162328</v>
      </c>
      <c r="F112" s="86" t="s">
        <v>778</v>
      </c>
      <c r="G112" s="86" t="b">
        <v>0</v>
      </c>
      <c r="H112" s="86" t="b">
        <v>0</v>
      </c>
      <c r="I112" s="86" t="b">
        <v>0</v>
      </c>
      <c r="J112" s="86" t="b">
        <v>0</v>
      </c>
      <c r="K112" s="86" t="b">
        <v>0</v>
      </c>
      <c r="L112" s="86" t="b">
        <v>0</v>
      </c>
    </row>
    <row r="113" spans="1:12" ht="15">
      <c r="A113" s="86" t="s">
        <v>951</v>
      </c>
      <c r="B113" s="86" t="s">
        <v>952</v>
      </c>
      <c r="C113" s="86">
        <v>13</v>
      </c>
      <c r="D113" s="120">
        <v>0.00638759413053721</v>
      </c>
      <c r="E113" s="120">
        <v>1.5324603739162328</v>
      </c>
      <c r="F113" s="86" t="s">
        <v>778</v>
      </c>
      <c r="G113" s="86" t="b">
        <v>0</v>
      </c>
      <c r="H113" s="86" t="b">
        <v>0</v>
      </c>
      <c r="I113" s="86" t="b">
        <v>0</v>
      </c>
      <c r="J113" s="86" t="b">
        <v>0</v>
      </c>
      <c r="K113" s="86" t="b">
        <v>0</v>
      </c>
      <c r="L113" s="86" t="b">
        <v>0</v>
      </c>
    </row>
    <row r="114" spans="1:12" ht="15">
      <c r="A114" s="86" t="s">
        <v>952</v>
      </c>
      <c r="B114" s="86" t="s">
        <v>229</v>
      </c>
      <c r="C114" s="86">
        <v>13</v>
      </c>
      <c r="D114" s="120">
        <v>0.00638759413053721</v>
      </c>
      <c r="E114" s="120">
        <v>1.5324603739162328</v>
      </c>
      <c r="F114" s="86" t="s">
        <v>778</v>
      </c>
      <c r="G114" s="86" t="b">
        <v>0</v>
      </c>
      <c r="H114" s="86" t="b">
        <v>0</v>
      </c>
      <c r="I114" s="86" t="b">
        <v>0</v>
      </c>
      <c r="J114" s="86" t="b">
        <v>0</v>
      </c>
      <c r="K114" s="86" t="b">
        <v>0</v>
      </c>
      <c r="L114" s="86" t="b">
        <v>0</v>
      </c>
    </row>
    <row r="115" spans="1:12" ht="15">
      <c r="A115" s="86" t="s">
        <v>229</v>
      </c>
      <c r="B115" s="86" t="s">
        <v>225</v>
      </c>
      <c r="C115" s="86">
        <v>13</v>
      </c>
      <c r="D115" s="120">
        <v>0.00638759413053721</v>
      </c>
      <c r="E115" s="120">
        <v>1.3039810454008633</v>
      </c>
      <c r="F115" s="86" t="s">
        <v>778</v>
      </c>
      <c r="G115" s="86" t="b">
        <v>0</v>
      </c>
      <c r="H115" s="86" t="b">
        <v>0</v>
      </c>
      <c r="I115" s="86" t="b">
        <v>0</v>
      </c>
      <c r="J115" s="86" t="b">
        <v>0</v>
      </c>
      <c r="K115" s="86" t="b">
        <v>0</v>
      </c>
      <c r="L115" s="86" t="b">
        <v>0</v>
      </c>
    </row>
    <row r="116" spans="1:12" ht="15">
      <c r="A116" s="86" t="s">
        <v>225</v>
      </c>
      <c r="B116" s="86" t="s">
        <v>832</v>
      </c>
      <c r="C116" s="86">
        <v>13</v>
      </c>
      <c r="D116" s="120">
        <v>0.00638759413053721</v>
      </c>
      <c r="E116" s="120">
        <v>1.0666201296062594</v>
      </c>
      <c r="F116" s="86" t="s">
        <v>778</v>
      </c>
      <c r="G116" s="86" t="b">
        <v>0</v>
      </c>
      <c r="H116" s="86" t="b">
        <v>0</v>
      </c>
      <c r="I116" s="86" t="b">
        <v>0</v>
      </c>
      <c r="J116" s="86" t="b">
        <v>0</v>
      </c>
      <c r="K116" s="86" t="b">
        <v>0</v>
      </c>
      <c r="L116" s="86" t="b">
        <v>0</v>
      </c>
    </row>
    <row r="117" spans="1:12" ht="15">
      <c r="A117" s="86" t="s">
        <v>832</v>
      </c>
      <c r="B117" s="86" t="s">
        <v>953</v>
      </c>
      <c r="C117" s="86">
        <v>13</v>
      </c>
      <c r="D117" s="120">
        <v>0.00638759413053721</v>
      </c>
      <c r="E117" s="120">
        <v>1.2314303782522515</v>
      </c>
      <c r="F117" s="86" t="s">
        <v>778</v>
      </c>
      <c r="G117" s="86" t="b">
        <v>0</v>
      </c>
      <c r="H117" s="86" t="b">
        <v>0</v>
      </c>
      <c r="I117" s="86" t="b">
        <v>0</v>
      </c>
      <c r="J117" s="86" t="b">
        <v>0</v>
      </c>
      <c r="K117" s="86" t="b">
        <v>0</v>
      </c>
      <c r="L117" s="86" t="b">
        <v>0</v>
      </c>
    </row>
    <row r="118" spans="1:12" ht="15">
      <c r="A118" s="86" t="s">
        <v>953</v>
      </c>
      <c r="B118" s="86" t="s">
        <v>835</v>
      </c>
      <c r="C118" s="86">
        <v>13</v>
      </c>
      <c r="D118" s="120">
        <v>0.00638759413053721</v>
      </c>
      <c r="E118" s="120">
        <v>1.4703124671673884</v>
      </c>
      <c r="F118" s="86" t="s">
        <v>778</v>
      </c>
      <c r="G118" s="86" t="b">
        <v>0</v>
      </c>
      <c r="H118" s="86" t="b">
        <v>0</v>
      </c>
      <c r="I118" s="86" t="b">
        <v>0</v>
      </c>
      <c r="J118" s="86" t="b">
        <v>0</v>
      </c>
      <c r="K118" s="86" t="b">
        <v>0</v>
      </c>
      <c r="L118" s="86" t="b">
        <v>0</v>
      </c>
    </row>
    <row r="119" spans="1:12" ht="15">
      <c r="A119" s="86" t="s">
        <v>835</v>
      </c>
      <c r="B119" s="86" t="s">
        <v>954</v>
      </c>
      <c r="C119" s="86">
        <v>13</v>
      </c>
      <c r="D119" s="120">
        <v>0.00638759413053721</v>
      </c>
      <c r="E119" s="120">
        <v>1.3039810454008633</v>
      </c>
      <c r="F119" s="86" t="s">
        <v>778</v>
      </c>
      <c r="G119" s="86" t="b">
        <v>0</v>
      </c>
      <c r="H119" s="86" t="b">
        <v>0</v>
      </c>
      <c r="I119" s="86" t="b">
        <v>0</v>
      </c>
      <c r="J119" s="86" t="b">
        <v>0</v>
      </c>
      <c r="K119" s="86" t="b">
        <v>0</v>
      </c>
      <c r="L119" s="86" t="b">
        <v>0</v>
      </c>
    </row>
    <row r="120" spans="1:12" ht="15">
      <c r="A120" s="86" t="s">
        <v>954</v>
      </c>
      <c r="B120" s="86" t="s">
        <v>955</v>
      </c>
      <c r="C120" s="86">
        <v>13</v>
      </c>
      <c r="D120" s="120">
        <v>0.00638759413053721</v>
      </c>
      <c r="E120" s="120">
        <v>1.5324603739162328</v>
      </c>
      <c r="F120" s="86" t="s">
        <v>778</v>
      </c>
      <c r="G120" s="86" t="b">
        <v>0</v>
      </c>
      <c r="H120" s="86" t="b">
        <v>0</v>
      </c>
      <c r="I120" s="86" t="b">
        <v>0</v>
      </c>
      <c r="J120" s="86" t="b">
        <v>0</v>
      </c>
      <c r="K120" s="86" t="b">
        <v>0</v>
      </c>
      <c r="L120" s="86" t="b">
        <v>0</v>
      </c>
    </row>
    <row r="121" spans="1:12" ht="15">
      <c r="A121" s="86" t="s">
        <v>955</v>
      </c>
      <c r="B121" s="86" t="s">
        <v>844</v>
      </c>
      <c r="C121" s="86">
        <v>13</v>
      </c>
      <c r="D121" s="120">
        <v>0.00638759413053721</v>
      </c>
      <c r="E121" s="120">
        <v>1.5324603739162328</v>
      </c>
      <c r="F121" s="86" t="s">
        <v>778</v>
      </c>
      <c r="G121" s="86" t="b">
        <v>0</v>
      </c>
      <c r="H121" s="86" t="b">
        <v>0</v>
      </c>
      <c r="I121" s="86" t="b">
        <v>0</v>
      </c>
      <c r="J121" s="86" t="b">
        <v>0</v>
      </c>
      <c r="K121" s="86" t="b">
        <v>0</v>
      </c>
      <c r="L121" s="86" t="b">
        <v>0</v>
      </c>
    </row>
    <row r="122" spans="1:12" ht="15">
      <c r="A122" s="86" t="s">
        <v>844</v>
      </c>
      <c r="B122" s="86" t="s">
        <v>837</v>
      </c>
      <c r="C122" s="86">
        <v>13</v>
      </c>
      <c r="D122" s="120">
        <v>0.00638759413053721</v>
      </c>
      <c r="E122" s="120">
        <v>1.3911312211197635</v>
      </c>
      <c r="F122" s="86" t="s">
        <v>778</v>
      </c>
      <c r="G122" s="86" t="b">
        <v>0</v>
      </c>
      <c r="H122" s="86" t="b">
        <v>0</v>
      </c>
      <c r="I122" s="86" t="b">
        <v>0</v>
      </c>
      <c r="J122" s="86" t="b">
        <v>0</v>
      </c>
      <c r="K122" s="86" t="b">
        <v>0</v>
      </c>
      <c r="L122" s="86" t="b">
        <v>0</v>
      </c>
    </row>
    <row r="123" spans="1:12" ht="15">
      <c r="A123" s="86" t="s">
        <v>839</v>
      </c>
      <c r="B123" s="86" t="s">
        <v>956</v>
      </c>
      <c r="C123" s="86">
        <v>8</v>
      </c>
      <c r="D123" s="120">
        <v>0.0075584119368647335</v>
      </c>
      <c r="E123" s="120">
        <v>1.5324603739162328</v>
      </c>
      <c r="F123" s="86" t="s">
        <v>778</v>
      </c>
      <c r="G123" s="86" t="b">
        <v>1</v>
      </c>
      <c r="H123" s="86" t="b">
        <v>0</v>
      </c>
      <c r="I123" s="86" t="b">
        <v>0</v>
      </c>
      <c r="J123" s="86" t="b">
        <v>0</v>
      </c>
      <c r="K123" s="86" t="b">
        <v>0</v>
      </c>
      <c r="L123" s="86" t="b">
        <v>0</v>
      </c>
    </row>
    <row r="124" spans="1:12" ht="15">
      <c r="A124" s="86" t="s">
        <v>956</v>
      </c>
      <c r="B124" s="86" t="s">
        <v>957</v>
      </c>
      <c r="C124" s="86">
        <v>8</v>
      </c>
      <c r="D124" s="120">
        <v>0.0075584119368647335</v>
      </c>
      <c r="E124" s="120">
        <v>1.743313739231126</v>
      </c>
      <c r="F124" s="86" t="s">
        <v>778</v>
      </c>
      <c r="G124" s="86" t="b">
        <v>0</v>
      </c>
      <c r="H124" s="86" t="b">
        <v>0</v>
      </c>
      <c r="I124" s="86" t="b">
        <v>0</v>
      </c>
      <c r="J124" s="86" t="b">
        <v>0</v>
      </c>
      <c r="K124" s="86" t="b">
        <v>0</v>
      </c>
      <c r="L124" s="86" t="b">
        <v>0</v>
      </c>
    </row>
    <row r="125" spans="1:12" ht="15">
      <c r="A125" s="86" t="s">
        <v>957</v>
      </c>
      <c r="B125" s="86" t="s">
        <v>840</v>
      </c>
      <c r="C125" s="86">
        <v>8</v>
      </c>
      <c r="D125" s="120">
        <v>0.0075584119368647335</v>
      </c>
      <c r="E125" s="120">
        <v>1.5324603739162328</v>
      </c>
      <c r="F125" s="86" t="s">
        <v>778</v>
      </c>
      <c r="G125" s="86" t="b">
        <v>0</v>
      </c>
      <c r="H125" s="86" t="b">
        <v>0</v>
      </c>
      <c r="I125" s="86" t="b">
        <v>0</v>
      </c>
      <c r="J125" s="86" t="b">
        <v>0</v>
      </c>
      <c r="K125" s="86" t="b">
        <v>0</v>
      </c>
      <c r="L125" s="86" t="b">
        <v>0</v>
      </c>
    </row>
    <row r="126" spans="1:12" ht="15">
      <c r="A126" s="86" t="s">
        <v>835</v>
      </c>
      <c r="B126" s="86" t="s">
        <v>958</v>
      </c>
      <c r="C126" s="86">
        <v>7</v>
      </c>
      <c r="D126" s="120">
        <v>0.0074866074960336475</v>
      </c>
      <c r="E126" s="120">
        <v>1.3039810454008633</v>
      </c>
      <c r="F126" s="86" t="s">
        <v>778</v>
      </c>
      <c r="G126" s="86" t="b">
        <v>0</v>
      </c>
      <c r="H126" s="86" t="b">
        <v>0</v>
      </c>
      <c r="I126" s="86" t="b">
        <v>0</v>
      </c>
      <c r="J126" s="86" t="b">
        <v>0</v>
      </c>
      <c r="K126" s="86" t="b">
        <v>0</v>
      </c>
      <c r="L126" s="86" t="b">
        <v>0</v>
      </c>
    </row>
    <row r="127" spans="1:12" ht="15">
      <c r="A127" s="86" t="s">
        <v>958</v>
      </c>
      <c r="B127" s="86" t="s">
        <v>959</v>
      </c>
      <c r="C127" s="86">
        <v>7</v>
      </c>
      <c r="D127" s="120">
        <v>0.0074866074960336475</v>
      </c>
      <c r="E127" s="120">
        <v>1.8013056862088128</v>
      </c>
      <c r="F127" s="86" t="s">
        <v>778</v>
      </c>
      <c r="G127" s="86" t="b">
        <v>0</v>
      </c>
      <c r="H127" s="86" t="b">
        <v>0</v>
      </c>
      <c r="I127" s="86" t="b">
        <v>0</v>
      </c>
      <c r="J127" s="86" t="b">
        <v>0</v>
      </c>
      <c r="K127" s="86" t="b">
        <v>0</v>
      </c>
      <c r="L127" s="86" t="b">
        <v>0</v>
      </c>
    </row>
    <row r="128" spans="1:12" ht="15">
      <c r="A128" s="86" t="s">
        <v>834</v>
      </c>
      <c r="B128" s="86" t="s">
        <v>804</v>
      </c>
      <c r="C128" s="86">
        <v>7</v>
      </c>
      <c r="D128" s="120">
        <v>0.0074866074960336475</v>
      </c>
      <c r="E128" s="120">
        <v>1.3039810454008633</v>
      </c>
      <c r="F128" s="86" t="s">
        <v>778</v>
      </c>
      <c r="G128" s="86" t="b">
        <v>0</v>
      </c>
      <c r="H128" s="86" t="b">
        <v>0</v>
      </c>
      <c r="I128" s="86" t="b">
        <v>0</v>
      </c>
      <c r="J128" s="86" t="b">
        <v>0</v>
      </c>
      <c r="K128" s="86" t="b">
        <v>0</v>
      </c>
      <c r="L128" s="86" t="b">
        <v>0</v>
      </c>
    </row>
    <row r="129" spans="1:12" ht="15">
      <c r="A129" s="86" t="s">
        <v>804</v>
      </c>
      <c r="B129" s="86" t="s">
        <v>833</v>
      </c>
      <c r="C129" s="86">
        <v>7</v>
      </c>
      <c r="D129" s="120">
        <v>0.0074866074960336475</v>
      </c>
      <c r="E129" s="120">
        <v>1.2661924845114636</v>
      </c>
      <c r="F129" s="86" t="s">
        <v>778</v>
      </c>
      <c r="G129" s="86" t="b">
        <v>0</v>
      </c>
      <c r="H129" s="86" t="b">
        <v>0</v>
      </c>
      <c r="I129" s="86" t="b">
        <v>0</v>
      </c>
      <c r="J129" s="86" t="b">
        <v>0</v>
      </c>
      <c r="K129" s="86" t="b">
        <v>0</v>
      </c>
      <c r="L129" s="86" t="b">
        <v>0</v>
      </c>
    </row>
    <row r="130" spans="1:12" ht="15">
      <c r="A130" s="86" t="s">
        <v>831</v>
      </c>
      <c r="B130" s="86" t="s">
        <v>225</v>
      </c>
      <c r="C130" s="86">
        <v>7</v>
      </c>
      <c r="D130" s="120">
        <v>0.0074866074960336475</v>
      </c>
      <c r="E130" s="120">
        <v>0.56929548879831</v>
      </c>
      <c r="F130" s="86" t="s">
        <v>778</v>
      </c>
      <c r="G130" s="86" t="b">
        <v>0</v>
      </c>
      <c r="H130" s="86" t="b">
        <v>0</v>
      </c>
      <c r="I130" s="86" t="b">
        <v>0</v>
      </c>
      <c r="J130" s="86" t="b">
        <v>0</v>
      </c>
      <c r="K130" s="86" t="b">
        <v>0</v>
      </c>
      <c r="L130" s="86" t="b">
        <v>0</v>
      </c>
    </row>
    <row r="131" spans="1:12" ht="15">
      <c r="A131" s="86" t="s">
        <v>960</v>
      </c>
      <c r="B131" s="86" t="s">
        <v>961</v>
      </c>
      <c r="C131" s="86">
        <v>7</v>
      </c>
      <c r="D131" s="120">
        <v>0.0074866074960336475</v>
      </c>
      <c r="E131" s="120">
        <v>1.8013056862088128</v>
      </c>
      <c r="F131" s="86" t="s">
        <v>778</v>
      </c>
      <c r="G131" s="86" t="b">
        <v>0</v>
      </c>
      <c r="H131" s="86" t="b">
        <v>0</v>
      </c>
      <c r="I131" s="86" t="b">
        <v>0</v>
      </c>
      <c r="J131" s="86" t="b">
        <v>0</v>
      </c>
      <c r="K131" s="86" t="b">
        <v>0</v>
      </c>
      <c r="L131" s="86" t="b">
        <v>0</v>
      </c>
    </row>
    <row r="132" spans="1:12" ht="15">
      <c r="A132" s="86" t="s">
        <v>961</v>
      </c>
      <c r="B132" s="86" t="s">
        <v>831</v>
      </c>
      <c r="C132" s="86">
        <v>7</v>
      </c>
      <c r="D132" s="120">
        <v>0.0074866074960336475</v>
      </c>
      <c r="E132" s="120">
        <v>1.0666201296062594</v>
      </c>
      <c r="F132" s="86" t="s">
        <v>778</v>
      </c>
      <c r="G132" s="86" t="b">
        <v>0</v>
      </c>
      <c r="H132" s="86" t="b">
        <v>0</v>
      </c>
      <c r="I132" s="86" t="b">
        <v>0</v>
      </c>
      <c r="J132" s="86" t="b">
        <v>0</v>
      </c>
      <c r="K132" s="86" t="b">
        <v>0</v>
      </c>
      <c r="L132" s="86" t="b">
        <v>0</v>
      </c>
    </row>
    <row r="133" spans="1:12" ht="15">
      <c r="A133" s="86" t="s">
        <v>831</v>
      </c>
      <c r="B133" s="86" t="s">
        <v>962</v>
      </c>
      <c r="C133" s="86">
        <v>7</v>
      </c>
      <c r="D133" s="120">
        <v>0.0074866074960336475</v>
      </c>
      <c r="E133" s="120">
        <v>1.0666201296062594</v>
      </c>
      <c r="F133" s="86" t="s">
        <v>778</v>
      </c>
      <c r="G133" s="86" t="b">
        <v>0</v>
      </c>
      <c r="H133" s="86" t="b">
        <v>0</v>
      </c>
      <c r="I133" s="86" t="b">
        <v>0</v>
      </c>
      <c r="J133" s="86" t="b">
        <v>0</v>
      </c>
      <c r="K133" s="86" t="b">
        <v>0</v>
      </c>
      <c r="L133" s="86" t="b">
        <v>0</v>
      </c>
    </row>
    <row r="134" spans="1:12" ht="15">
      <c r="A134" s="86" t="s">
        <v>962</v>
      </c>
      <c r="B134" s="86" t="s">
        <v>963</v>
      </c>
      <c r="C134" s="86">
        <v>7</v>
      </c>
      <c r="D134" s="120">
        <v>0.0074866074960336475</v>
      </c>
      <c r="E134" s="120">
        <v>1.8013056862088128</v>
      </c>
      <c r="F134" s="86" t="s">
        <v>778</v>
      </c>
      <c r="G134" s="86" t="b">
        <v>0</v>
      </c>
      <c r="H134" s="86" t="b">
        <v>0</v>
      </c>
      <c r="I134" s="86" t="b">
        <v>0</v>
      </c>
      <c r="J134" s="86" t="b">
        <v>0</v>
      </c>
      <c r="K134" s="86" t="b">
        <v>0</v>
      </c>
      <c r="L134" s="86" t="b">
        <v>0</v>
      </c>
    </row>
    <row r="135" spans="1:12" ht="15">
      <c r="A135" s="86" t="s">
        <v>963</v>
      </c>
      <c r="B135" s="86" t="s">
        <v>232</v>
      </c>
      <c r="C135" s="86">
        <v>7</v>
      </c>
      <c r="D135" s="120">
        <v>0.0074866074960336475</v>
      </c>
      <c r="E135" s="120">
        <v>1.8013056862088128</v>
      </c>
      <c r="F135" s="86" t="s">
        <v>778</v>
      </c>
      <c r="G135" s="86" t="b">
        <v>0</v>
      </c>
      <c r="H135" s="86" t="b">
        <v>0</v>
      </c>
      <c r="I135" s="86" t="b">
        <v>0</v>
      </c>
      <c r="J135" s="86" t="b">
        <v>0</v>
      </c>
      <c r="K135" s="86" t="b">
        <v>0</v>
      </c>
      <c r="L135" s="86" t="b">
        <v>0</v>
      </c>
    </row>
    <row r="136" spans="1:12" ht="15">
      <c r="A136" s="86" t="s">
        <v>839</v>
      </c>
      <c r="B136" s="86" t="s">
        <v>837</v>
      </c>
      <c r="C136" s="86">
        <v>5</v>
      </c>
      <c r="D136" s="120">
        <v>0.006918845983722446</v>
      </c>
      <c r="E136" s="120">
        <v>0.9761578731489455</v>
      </c>
      <c r="F136" s="86" t="s">
        <v>778</v>
      </c>
      <c r="G136" s="86" t="b">
        <v>1</v>
      </c>
      <c r="H136" s="86" t="b">
        <v>0</v>
      </c>
      <c r="I136" s="86" t="b">
        <v>0</v>
      </c>
      <c r="J136" s="86" t="b">
        <v>0</v>
      </c>
      <c r="K136" s="86" t="b">
        <v>0</v>
      </c>
      <c r="L136" s="86" t="b">
        <v>0</v>
      </c>
    </row>
    <row r="137" spans="1:12" ht="15">
      <c r="A137" s="86" t="s">
        <v>837</v>
      </c>
      <c r="B137" s="86" t="s">
        <v>840</v>
      </c>
      <c r="C137" s="86">
        <v>5</v>
      </c>
      <c r="D137" s="120">
        <v>0.006918845983722446</v>
      </c>
      <c r="E137" s="120">
        <v>1.5324603739162328</v>
      </c>
      <c r="F137" s="86" t="s">
        <v>778</v>
      </c>
      <c r="G137" s="86" t="b">
        <v>0</v>
      </c>
      <c r="H137" s="86" t="b">
        <v>0</v>
      </c>
      <c r="I137" s="86" t="b">
        <v>0</v>
      </c>
      <c r="J137" s="86" t="b">
        <v>0</v>
      </c>
      <c r="K137" s="86" t="b">
        <v>0</v>
      </c>
      <c r="L137" s="86" t="b">
        <v>0</v>
      </c>
    </row>
    <row r="138" spans="1:12" ht="15">
      <c r="A138" s="86" t="s">
        <v>959</v>
      </c>
      <c r="B138" s="86" t="s">
        <v>227</v>
      </c>
      <c r="C138" s="86">
        <v>4</v>
      </c>
      <c r="D138" s="120">
        <v>0.0063687113074773665</v>
      </c>
      <c r="E138" s="120">
        <v>1.5582676375225182</v>
      </c>
      <c r="F138" s="86" t="s">
        <v>778</v>
      </c>
      <c r="G138" s="86" t="b">
        <v>0</v>
      </c>
      <c r="H138" s="86" t="b">
        <v>0</v>
      </c>
      <c r="I138" s="86" t="b">
        <v>0</v>
      </c>
      <c r="J138" s="86" t="b">
        <v>0</v>
      </c>
      <c r="K138" s="86" t="b">
        <v>0</v>
      </c>
      <c r="L138" s="86" t="b">
        <v>0</v>
      </c>
    </row>
    <row r="139" spans="1:12" ht="15">
      <c r="A139" s="86" t="s">
        <v>227</v>
      </c>
      <c r="B139" s="86" t="s">
        <v>230</v>
      </c>
      <c r="C139" s="86">
        <v>4</v>
      </c>
      <c r="D139" s="120">
        <v>0.0063687113074773665</v>
      </c>
      <c r="E139" s="120">
        <v>1.4491231680974501</v>
      </c>
      <c r="F139" s="86" t="s">
        <v>778</v>
      </c>
      <c r="G139" s="86" t="b">
        <v>0</v>
      </c>
      <c r="H139" s="86" t="b">
        <v>0</v>
      </c>
      <c r="I139" s="86" t="b">
        <v>0</v>
      </c>
      <c r="J139" s="86" t="b">
        <v>0</v>
      </c>
      <c r="K139" s="86" t="b">
        <v>0</v>
      </c>
      <c r="L139" s="86" t="b">
        <v>0</v>
      </c>
    </row>
    <row r="140" spans="1:12" ht="15">
      <c r="A140" s="86" t="s">
        <v>230</v>
      </c>
      <c r="B140" s="86" t="s">
        <v>228</v>
      </c>
      <c r="C140" s="86">
        <v>4</v>
      </c>
      <c r="D140" s="120">
        <v>0.0063687113074773665</v>
      </c>
      <c r="E140" s="120">
        <v>1.4491231680974501</v>
      </c>
      <c r="F140" s="86" t="s">
        <v>778</v>
      </c>
      <c r="G140" s="86" t="b">
        <v>0</v>
      </c>
      <c r="H140" s="86" t="b">
        <v>0</v>
      </c>
      <c r="I140" s="86" t="b">
        <v>0</v>
      </c>
      <c r="J140" s="86" t="b">
        <v>0</v>
      </c>
      <c r="K140" s="86" t="b">
        <v>0</v>
      </c>
      <c r="L140" s="86" t="b">
        <v>0</v>
      </c>
    </row>
    <row r="141" spans="1:12" ht="15">
      <c r="A141" s="86" t="s">
        <v>228</v>
      </c>
      <c r="B141" s="86" t="s">
        <v>834</v>
      </c>
      <c r="C141" s="86">
        <v>4</v>
      </c>
      <c r="D141" s="120">
        <v>0.0063687113074773665</v>
      </c>
      <c r="E141" s="120">
        <v>1.4491231680974501</v>
      </c>
      <c r="F141" s="86" t="s">
        <v>778</v>
      </c>
      <c r="G141" s="86" t="b">
        <v>0</v>
      </c>
      <c r="H141" s="86" t="b">
        <v>0</v>
      </c>
      <c r="I141" s="86" t="b">
        <v>0</v>
      </c>
      <c r="J141" s="86" t="b">
        <v>0</v>
      </c>
      <c r="K141" s="86" t="b">
        <v>0</v>
      </c>
      <c r="L141" s="86" t="b">
        <v>0</v>
      </c>
    </row>
    <row r="142" spans="1:12" ht="15">
      <c r="A142" s="86" t="s">
        <v>225</v>
      </c>
      <c r="B142" s="86" t="s">
        <v>960</v>
      </c>
      <c r="C142" s="86">
        <v>4</v>
      </c>
      <c r="D142" s="120">
        <v>0.0063687113074773665</v>
      </c>
      <c r="E142" s="120">
        <v>1.124612076583946</v>
      </c>
      <c r="F142" s="86" t="s">
        <v>778</v>
      </c>
      <c r="G142" s="86" t="b">
        <v>0</v>
      </c>
      <c r="H142" s="86" t="b">
        <v>0</v>
      </c>
      <c r="I142" s="86" t="b">
        <v>0</v>
      </c>
      <c r="J142" s="86" t="b">
        <v>0</v>
      </c>
      <c r="K142" s="86" t="b">
        <v>0</v>
      </c>
      <c r="L142" s="86" t="b">
        <v>0</v>
      </c>
    </row>
    <row r="143" spans="1:12" ht="15">
      <c r="A143" s="86" t="s">
        <v>232</v>
      </c>
      <c r="B143" s="86" t="s">
        <v>238</v>
      </c>
      <c r="C143" s="86">
        <v>4</v>
      </c>
      <c r="D143" s="120">
        <v>0.0063687113074773665</v>
      </c>
      <c r="E143" s="120">
        <v>1.8013056862088126</v>
      </c>
      <c r="F143" s="86" t="s">
        <v>778</v>
      </c>
      <c r="G143" s="86" t="b">
        <v>0</v>
      </c>
      <c r="H143" s="86" t="b">
        <v>0</v>
      </c>
      <c r="I143" s="86" t="b">
        <v>0</v>
      </c>
      <c r="J143" s="86" t="b">
        <v>0</v>
      </c>
      <c r="K143" s="86" t="b">
        <v>0</v>
      </c>
      <c r="L143" s="86" t="b">
        <v>0</v>
      </c>
    </row>
    <row r="144" spans="1:12" ht="15">
      <c r="A144" s="86" t="s">
        <v>959</v>
      </c>
      <c r="B144" s="86" t="s">
        <v>228</v>
      </c>
      <c r="C144" s="86">
        <v>3</v>
      </c>
      <c r="D144" s="120">
        <v>0.005582589845822863</v>
      </c>
      <c r="E144" s="120">
        <v>1.4333289009142183</v>
      </c>
      <c r="F144" s="86" t="s">
        <v>778</v>
      </c>
      <c r="G144" s="86" t="b">
        <v>0</v>
      </c>
      <c r="H144" s="86" t="b">
        <v>0</v>
      </c>
      <c r="I144" s="86" t="b">
        <v>0</v>
      </c>
      <c r="J144" s="86" t="b">
        <v>0</v>
      </c>
      <c r="K144" s="86" t="b">
        <v>0</v>
      </c>
      <c r="L144" s="86" t="b">
        <v>0</v>
      </c>
    </row>
    <row r="145" spans="1:12" ht="15">
      <c r="A145" s="86" t="s">
        <v>228</v>
      </c>
      <c r="B145" s="86" t="s">
        <v>230</v>
      </c>
      <c r="C145" s="86">
        <v>3</v>
      </c>
      <c r="D145" s="120">
        <v>0.005582589845822863</v>
      </c>
      <c r="E145" s="120">
        <v>1.3241844314891502</v>
      </c>
      <c r="F145" s="86" t="s">
        <v>778</v>
      </c>
      <c r="G145" s="86" t="b">
        <v>0</v>
      </c>
      <c r="H145" s="86" t="b">
        <v>0</v>
      </c>
      <c r="I145" s="86" t="b">
        <v>0</v>
      </c>
      <c r="J145" s="86" t="b">
        <v>0</v>
      </c>
      <c r="K145" s="86" t="b">
        <v>0</v>
      </c>
      <c r="L145" s="86" t="b">
        <v>0</v>
      </c>
    </row>
    <row r="146" spans="1:12" ht="15">
      <c r="A146" s="86" t="s">
        <v>230</v>
      </c>
      <c r="B146" s="86" t="s">
        <v>231</v>
      </c>
      <c r="C146" s="86">
        <v>3</v>
      </c>
      <c r="D146" s="120">
        <v>0.005582589845822863</v>
      </c>
      <c r="E146" s="120">
        <v>1.6921612167837448</v>
      </c>
      <c r="F146" s="86" t="s">
        <v>778</v>
      </c>
      <c r="G146" s="86" t="b">
        <v>0</v>
      </c>
      <c r="H146" s="86" t="b">
        <v>0</v>
      </c>
      <c r="I146" s="86" t="b">
        <v>0</v>
      </c>
      <c r="J146" s="86" t="b">
        <v>0</v>
      </c>
      <c r="K146" s="86" t="b">
        <v>0</v>
      </c>
      <c r="L146" s="86" t="b">
        <v>0</v>
      </c>
    </row>
    <row r="147" spans="1:12" ht="15">
      <c r="A147" s="86" t="s">
        <v>231</v>
      </c>
      <c r="B147" s="86" t="s">
        <v>227</v>
      </c>
      <c r="C147" s="86">
        <v>3</v>
      </c>
      <c r="D147" s="120">
        <v>0.005582589845822863</v>
      </c>
      <c r="E147" s="120">
        <v>1.8013056862088128</v>
      </c>
      <c r="F147" s="86" t="s">
        <v>778</v>
      </c>
      <c r="G147" s="86" t="b">
        <v>0</v>
      </c>
      <c r="H147" s="86" t="b">
        <v>0</v>
      </c>
      <c r="I147" s="86" t="b">
        <v>0</v>
      </c>
      <c r="J147" s="86" t="b">
        <v>0</v>
      </c>
      <c r="K147" s="86" t="b">
        <v>0</v>
      </c>
      <c r="L147" s="86" t="b">
        <v>0</v>
      </c>
    </row>
    <row r="148" spans="1:12" ht="15">
      <c r="A148" s="86" t="s">
        <v>227</v>
      </c>
      <c r="B148" s="86" t="s">
        <v>234</v>
      </c>
      <c r="C148" s="86">
        <v>3</v>
      </c>
      <c r="D148" s="120">
        <v>0.005582589845822863</v>
      </c>
      <c r="E148" s="120">
        <v>1.8013056862088128</v>
      </c>
      <c r="F148" s="86" t="s">
        <v>778</v>
      </c>
      <c r="G148" s="86" t="b">
        <v>0</v>
      </c>
      <c r="H148" s="86" t="b">
        <v>0</v>
      </c>
      <c r="I148" s="86" t="b">
        <v>0</v>
      </c>
      <c r="J148" s="86" t="b">
        <v>0</v>
      </c>
      <c r="K148" s="86" t="b">
        <v>0</v>
      </c>
      <c r="L148" s="86" t="b">
        <v>0</v>
      </c>
    </row>
    <row r="149" spans="1:12" ht="15">
      <c r="A149" s="86" t="s">
        <v>234</v>
      </c>
      <c r="B149" s="86" t="s">
        <v>983</v>
      </c>
      <c r="C149" s="86">
        <v>3</v>
      </c>
      <c r="D149" s="120">
        <v>0.005582589845822863</v>
      </c>
      <c r="E149" s="120">
        <v>2.1692824715034074</v>
      </c>
      <c r="F149" s="86" t="s">
        <v>778</v>
      </c>
      <c r="G149" s="86" t="b">
        <v>0</v>
      </c>
      <c r="H149" s="86" t="b">
        <v>0</v>
      </c>
      <c r="I149" s="86" t="b">
        <v>0</v>
      </c>
      <c r="J149" s="86" t="b">
        <v>0</v>
      </c>
      <c r="K149" s="86" t="b">
        <v>0</v>
      </c>
      <c r="L149" s="86" t="b">
        <v>0</v>
      </c>
    </row>
    <row r="150" spans="1:12" ht="15">
      <c r="A150" s="86" t="s">
        <v>983</v>
      </c>
      <c r="B150" s="86" t="s">
        <v>976</v>
      </c>
      <c r="C150" s="86">
        <v>3</v>
      </c>
      <c r="D150" s="120">
        <v>0.005582589845822863</v>
      </c>
      <c r="E150" s="120">
        <v>2.1692824715034074</v>
      </c>
      <c r="F150" s="86" t="s">
        <v>778</v>
      </c>
      <c r="G150" s="86" t="b">
        <v>0</v>
      </c>
      <c r="H150" s="86" t="b">
        <v>0</v>
      </c>
      <c r="I150" s="86" t="b">
        <v>0</v>
      </c>
      <c r="J150" s="86" t="b">
        <v>0</v>
      </c>
      <c r="K150" s="86" t="b">
        <v>0</v>
      </c>
      <c r="L150" s="86" t="b">
        <v>0</v>
      </c>
    </row>
    <row r="151" spans="1:12" ht="15">
      <c r="A151" s="86" t="s">
        <v>976</v>
      </c>
      <c r="B151" s="86" t="s">
        <v>977</v>
      </c>
      <c r="C151" s="86">
        <v>3</v>
      </c>
      <c r="D151" s="120">
        <v>0.005582589845822863</v>
      </c>
      <c r="E151" s="120">
        <v>2.1692824715034074</v>
      </c>
      <c r="F151" s="86" t="s">
        <v>778</v>
      </c>
      <c r="G151" s="86" t="b">
        <v>0</v>
      </c>
      <c r="H151" s="86" t="b">
        <v>0</v>
      </c>
      <c r="I151" s="86" t="b">
        <v>0</v>
      </c>
      <c r="J151" s="86" t="b">
        <v>0</v>
      </c>
      <c r="K151" s="86" t="b">
        <v>0</v>
      </c>
      <c r="L151" s="86" t="b">
        <v>0</v>
      </c>
    </row>
    <row r="152" spans="1:12" ht="15">
      <c r="A152" s="86" t="s">
        <v>977</v>
      </c>
      <c r="B152" s="86" t="s">
        <v>978</v>
      </c>
      <c r="C152" s="86">
        <v>3</v>
      </c>
      <c r="D152" s="120">
        <v>0.005582589845822863</v>
      </c>
      <c r="E152" s="120">
        <v>2.1692824715034074</v>
      </c>
      <c r="F152" s="86" t="s">
        <v>778</v>
      </c>
      <c r="G152" s="86" t="b">
        <v>0</v>
      </c>
      <c r="H152" s="86" t="b">
        <v>0</v>
      </c>
      <c r="I152" s="86" t="b">
        <v>0</v>
      </c>
      <c r="J152" s="86" t="b">
        <v>0</v>
      </c>
      <c r="K152" s="86" t="b">
        <v>0</v>
      </c>
      <c r="L152" s="86" t="b">
        <v>0</v>
      </c>
    </row>
    <row r="153" spans="1:12" ht="15">
      <c r="A153" s="86" t="s">
        <v>978</v>
      </c>
      <c r="B153" s="86" t="s">
        <v>831</v>
      </c>
      <c r="C153" s="86">
        <v>3</v>
      </c>
      <c r="D153" s="120">
        <v>0.005582589845822863</v>
      </c>
      <c r="E153" s="120">
        <v>1.0666201296062594</v>
      </c>
      <c r="F153" s="86" t="s">
        <v>778</v>
      </c>
      <c r="G153" s="86" t="b">
        <v>0</v>
      </c>
      <c r="H153" s="86" t="b">
        <v>0</v>
      </c>
      <c r="I153" s="86" t="b">
        <v>0</v>
      </c>
      <c r="J153" s="86" t="b">
        <v>0</v>
      </c>
      <c r="K153" s="86" t="b">
        <v>0</v>
      </c>
      <c r="L153" s="86" t="b">
        <v>0</v>
      </c>
    </row>
    <row r="154" spans="1:12" ht="15">
      <c r="A154" s="86" t="s">
        <v>831</v>
      </c>
      <c r="B154" s="86" t="s">
        <v>233</v>
      </c>
      <c r="C154" s="86">
        <v>3</v>
      </c>
      <c r="D154" s="120">
        <v>0.005582589845822863</v>
      </c>
      <c r="E154" s="120">
        <v>1.0666201296062594</v>
      </c>
      <c r="F154" s="86" t="s">
        <v>778</v>
      </c>
      <c r="G154" s="86" t="b">
        <v>0</v>
      </c>
      <c r="H154" s="86" t="b">
        <v>0</v>
      </c>
      <c r="I154" s="86" t="b">
        <v>0</v>
      </c>
      <c r="J154" s="86" t="b">
        <v>0</v>
      </c>
      <c r="K154" s="86" t="b">
        <v>0</v>
      </c>
      <c r="L154" s="86" t="b">
        <v>0</v>
      </c>
    </row>
    <row r="155" spans="1:12" ht="15">
      <c r="A155" s="86" t="s">
        <v>233</v>
      </c>
      <c r="B155" s="86" t="s">
        <v>979</v>
      </c>
      <c r="C155" s="86">
        <v>3</v>
      </c>
      <c r="D155" s="120">
        <v>0.005582589845822863</v>
      </c>
      <c r="E155" s="120">
        <v>2.1692824715034074</v>
      </c>
      <c r="F155" s="86" t="s">
        <v>778</v>
      </c>
      <c r="G155" s="86" t="b">
        <v>0</v>
      </c>
      <c r="H155" s="86" t="b">
        <v>0</v>
      </c>
      <c r="I155" s="86" t="b">
        <v>0</v>
      </c>
      <c r="J155" s="86" t="b">
        <v>0</v>
      </c>
      <c r="K155" s="86" t="b">
        <v>0</v>
      </c>
      <c r="L155" s="86" t="b">
        <v>0</v>
      </c>
    </row>
    <row r="156" spans="1:12" ht="15">
      <c r="A156" s="86" t="s">
        <v>979</v>
      </c>
      <c r="B156" s="86" t="s">
        <v>980</v>
      </c>
      <c r="C156" s="86">
        <v>3</v>
      </c>
      <c r="D156" s="120">
        <v>0.005582589845822863</v>
      </c>
      <c r="E156" s="120">
        <v>2.1692824715034074</v>
      </c>
      <c r="F156" s="86" t="s">
        <v>778</v>
      </c>
      <c r="G156" s="86" t="b">
        <v>0</v>
      </c>
      <c r="H156" s="86" t="b">
        <v>0</v>
      </c>
      <c r="I156" s="86" t="b">
        <v>0</v>
      </c>
      <c r="J156" s="86" t="b">
        <v>0</v>
      </c>
      <c r="K156" s="86" t="b">
        <v>0</v>
      </c>
      <c r="L156" s="86" t="b">
        <v>0</v>
      </c>
    </row>
    <row r="157" spans="1:12" ht="15">
      <c r="A157" s="86" t="s">
        <v>980</v>
      </c>
      <c r="B157" s="86" t="s">
        <v>981</v>
      </c>
      <c r="C157" s="86">
        <v>3</v>
      </c>
      <c r="D157" s="120">
        <v>0.005582589845822863</v>
      </c>
      <c r="E157" s="120">
        <v>2.1692824715034074</v>
      </c>
      <c r="F157" s="86" t="s">
        <v>778</v>
      </c>
      <c r="G157" s="86" t="b">
        <v>0</v>
      </c>
      <c r="H157" s="86" t="b">
        <v>0</v>
      </c>
      <c r="I157" s="86" t="b">
        <v>0</v>
      </c>
      <c r="J157" s="86" t="b">
        <v>0</v>
      </c>
      <c r="K157" s="86" t="b">
        <v>0</v>
      </c>
      <c r="L157" s="86" t="b">
        <v>0</v>
      </c>
    </row>
    <row r="158" spans="1:12" ht="15">
      <c r="A158" s="86" t="s">
        <v>981</v>
      </c>
      <c r="B158" s="86" t="s">
        <v>960</v>
      </c>
      <c r="C158" s="86">
        <v>3</v>
      </c>
      <c r="D158" s="120">
        <v>0.005582589845822863</v>
      </c>
      <c r="E158" s="120">
        <v>1.8013056862088128</v>
      </c>
      <c r="F158" s="86" t="s">
        <v>778</v>
      </c>
      <c r="G158" s="86" t="b">
        <v>0</v>
      </c>
      <c r="H158" s="86" t="b">
        <v>0</v>
      </c>
      <c r="I158" s="86" t="b">
        <v>0</v>
      </c>
      <c r="J158" s="86" t="b">
        <v>0</v>
      </c>
      <c r="K158" s="86" t="b">
        <v>0</v>
      </c>
      <c r="L158" s="86" t="b">
        <v>0</v>
      </c>
    </row>
    <row r="159" spans="1:12" ht="15">
      <c r="A159" s="86" t="s">
        <v>232</v>
      </c>
      <c r="B159" s="86" t="s">
        <v>834</v>
      </c>
      <c r="C159" s="86">
        <v>3</v>
      </c>
      <c r="D159" s="120">
        <v>0.005582589845822863</v>
      </c>
      <c r="E159" s="120">
        <v>1.3241844314891502</v>
      </c>
      <c r="F159" s="86" t="s">
        <v>778</v>
      </c>
      <c r="G159" s="86" t="b">
        <v>0</v>
      </c>
      <c r="H159" s="86" t="b">
        <v>0</v>
      </c>
      <c r="I159" s="86" t="b">
        <v>0</v>
      </c>
      <c r="J159" s="86" t="b">
        <v>0</v>
      </c>
      <c r="K159" s="86" t="b">
        <v>0</v>
      </c>
      <c r="L159" s="86" t="b">
        <v>0</v>
      </c>
    </row>
    <row r="160" spans="1:12" ht="15">
      <c r="A160" s="86" t="s">
        <v>964</v>
      </c>
      <c r="B160" s="86" t="s">
        <v>965</v>
      </c>
      <c r="C160" s="86">
        <v>2</v>
      </c>
      <c r="D160" s="120">
        <v>0.004479108323261183</v>
      </c>
      <c r="E160" s="120">
        <v>2.3453737305590883</v>
      </c>
      <c r="F160" s="86" t="s">
        <v>778</v>
      </c>
      <c r="G160" s="86" t="b">
        <v>0</v>
      </c>
      <c r="H160" s="86" t="b">
        <v>0</v>
      </c>
      <c r="I160" s="86" t="b">
        <v>0</v>
      </c>
      <c r="J160" s="86" t="b">
        <v>0</v>
      </c>
      <c r="K160" s="86" t="b">
        <v>0</v>
      </c>
      <c r="L160" s="86" t="b">
        <v>0</v>
      </c>
    </row>
    <row r="161" spans="1:12" ht="15">
      <c r="A161" s="86" t="s">
        <v>965</v>
      </c>
      <c r="B161" s="86" t="s">
        <v>966</v>
      </c>
      <c r="C161" s="86">
        <v>2</v>
      </c>
      <c r="D161" s="120">
        <v>0.004479108323261183</v>
      </c>
      <c r="E161" s="120">
        <v>2.3453737305590883</v>
      </c>
      <c r="F161" s="86" t="s">
        <v>778</v>
      </c>
      <c r="G161" s="86" t="b">
        <v>0</v>
      </c>
      <c r="H161" s="86" t="b">
        <v>0</v>
      </c>
      <c r="I161" s="86" t="b">
        <v>0</v>
      </c>
      <c r="J161" s="86" t="b">
        <v>0</v>
      </c>
      <c r="K161" s="86" t="b">
        <v>0</v>
      </c>
      <c r="L161" s="86" t="b">
        <v>0</v>
      </c>
    </row>
    <row r="162" spans="1:12" ht="15">
      <c r="A162" s="86" t="s">
        <v>966</v>
      </c>
      <c r="B162" s="86" t="s">
        <v>967</v>
      </c>
      <c r="C162" s="86">
        <v>2</v>
      </c>
      <c r="D162" s="120">
        <v>0.004479108323261183</v>
      </c>
      <c r="E162" s="120">
        <v>2.3453737305590883</v>
      </c>
      <c r="F162" s="86" t="s">
        <v>778</v>
      </c>
      <c r="G162" s="86" t="b">
        <v>0</v>
      </c>
      <c r="H162" s="86" t="b">
        <v>0</v>
      </c>
      <c r="I162" s="86" t="b">
        <v>0</v>
      </c>
      <c r="J162" s="86" t="b">
        <v>0</v>
      </c>
      <c r="K162" s="86" t="b">
        <v>0</v>
      </c>
      <c r="L162" s="86" t="b">
        <v>0</v>
      </c>
    </row>
    <row r="163" spans="1:12" ht="15">
      <c r="A163" s="86" t="s">
        <v>967</v>
      </c>
      <c r="B163" s="86" t="s">
        <v>968</v>
      </c>
      <c r="C163" s="86">
        <v>2</v>
      </c>
      <c r="D163" s="120">
        <v>0.004479108323261183</v>
      </c>
      <c r="E163" s="120">
        <v>2.3453737305590883</v>
      </c>
      <c r="F163" s="86" t="s">
        <v>778</v>
      </c>
      <c r="G163" s="86" t="b">
        <v>0</v>
      </c>
      <c r="H163" s="86" t="b">
        <v>0</v>
      </c>
      <c r="I163" s="86" t="b">
        <v>0</v>
      </c>
      <c r="J163" s="86" t="b">
        <v>0</v>
      </c>
      <c r="K163" s="86" t="b">
        <v>0</v>
      </c>
      <c r="L163" s="86" t="b">
        <v>0</v>
      </c>
    </row>
    <row r="164" spans="1:12" ht="15">
      <c r="A164" s="86" t="s">
        <v>968</v>
      </c>
      <c r="B164" s="86" t="s">
        <v>969</v>
      </c>
      <c r="C164" s="86">
        <v>2</v>
      </c>
      <c r="D164" s="120">
        <v>0.004479108323261183</v>
      </c>
      <c r="E164" s="120">
        <v>2.3453737305590883</v>
      </c>
      <c r="F164" s="86" t="s">
        <v>778</v>
      </c>
      <c r="G164" s="86" t="b">
        <v>0</v>
      </c>
      <c r="H164" s="86" t="b">
        <v>0</v>
      </c>
      <c r="I164" s="86" t="b">
        <v>0</v>
      </c>
      <c r="J164" s="86" t="b">
        <v>0</v>
      </c>
      <c r="K164" s="86" t="b">
        <v>0</v>
      </c>
      <c r="L164" s="86" t="b">
        <v>0</v>
      </c>
    </row>
    <row r="165" spans="1:12" ht="15">
      <c r="A165" s="86" t="s">
        <v>969</v>
      </c>
      <c r="B165" s="86" t="s">
        <v>970</v>
      </c>
      <c r="C165" s="86">
        <v>2</v>
      </c>
      <c r="D165" s="120">
        <v>0.004479108323261183</v>
      </c>
      <c r="E165" s="120">
        <v>2.3453737305590883</v>
      </c>
      <c r="F165" s="86" t="s">
        <v>778</v>
      </c>
      <c r="G165" s="86" t="b">
        <v>0</v>
      </c>
      <c r="H165" s="86" t="b">
        <v>0</v>
      </c>
      <c r="I165" s="86" t="b">
        <v>0</v>
      </c>
      <c r="J165" s="86" t="b">
        <v>0</v>
      </c>
      <c r="K165" s="86" t="b">
        <v>0</v>
      </c>
      <c r="L165" s="86" t="b">
        <v>0</v>
      </c>
    </row>
    <row r="166" spans="1:12" ht="15">
      <c r="A166" s="86" t="s">
        <v>970</v>
      </c>
      <c r="B166" s="86" t="s">
        <v>833</v>
      </c>
      <c r="C166" s="86">
        <v>2</v>
      </c>
      <c r="D166" s="120">
        <v>0.004479108323261183</v>
      </c>
      <c r="E166" s="120">
        <v>1.2661924845114636</v>
      </c>
      <c r="F166" s="86" t="s">
        <v>778</v>
      </c>
      <c r="G166" s="86" t="b">
        <v>0</v>
      </c>
      <c r="H166" s="86" t="b">
        <v>0</v>
      </c>
      <c r="I166" s="86" t="b">
        <v>0</v>
      </c>
      <c r="J166" s="86" t="b">
        <v>0</v>
      </c>
      <c r="K166" s="86" t="b">
        <v>0</v>
      </c>
      <c r="L166" s="86" t="b">
        <v>0</v>
      </c>
    </row>
    <row r="167" spans="1:12" ht="15">
      <c r="A167" s="86" t="s">
        <v>831</v>
      </c>
      <c r="B167" s="86" t="s">
        <v>971</v>
      </c>
      <c r="C167" s="86">
        <v>2</v>
      </c>
      <c r="D167" s="120">
        <v>0.004479108323261183</v>
      </c>
      <c r="E167" s="120">
        <v>1.0666201296062594</v>
      </c>
      <c r="F167" s="86" t="s">
        <v>778</v>
      </c>
      <c r="G167" s="86" t="b">
        <v>0</v>
      </c>
      <c r="H167" s="86" t="b">
        <v>0</v>
      </c>
      <c r="I167" s="86" t="b">
        <v>0</v>
      </c>
      <c r="J167" s="86" t="b">
        <v>0</v>
      </c>
      <c r="K167" s="86" t="b">
        <v>0</v>
      </c>
      <c r="L167" s="86" t="b">
        <v>0</v>
      </c>
    </row>
    <row r="168" spans="1:12" ht="15">
      <c r="A168" s="86" t="s">
        <v>971</v>
      </c>
      <c r="B168" s="86" t="s">
        <v>237</v>
      </c>
      <c r="C168" s="86">
        <v>2</v>
      </c>
      <c r="D168" s="120">
        <v>0.004479108323261183</v>
      </c>
      <c r="E168" s="120">
        <v>2.3453737305590883</v>
      </c>
      <c r="F168" s="86" t="s">
        <v>778</v>
      </c>
      <c r="G168" s="86" t="b">
        <v>0</v>
      </c>
      <c r="H168" s="86" t="b">
        <v>0</v>
      </c>
      <c r="I168" s="86" t="b">
        <v>0</v>
      </c>
      <c r="J168" s="86" t="b">
        <v>0</v>
      </c>
      <c r="K168" s="86" t="b">
        <v>0</v>
      </c>
      <c r="L168" s="86" t="b">
        <v>0</v>
      </c>
    </row>
    <row r="169" spans="1:12" ht="15">
      <c r="A169" s="86" t="s">
        <v>237</v>
      </c>
      <c r="B169" s="86" t="s">
        <v>833</v>
      </c>
      <c r="C169" s="86">
        <v>2</v>
      </c>
      <c r="D169" s="120">
        <v>0.004479108323261183</v>
      </c>
      <c r="E169" s="120">
        <v>1.2661924845114636</v>
      </c>
      <c r="F169" s="86" t="s">
        <v>778</v>
      </c>
      <c r="G169" s="86" t="b">
        <v>0</v>
      </c>
      <c r="H169" s="86" t="b">
        <v>0</v>
      </c>
      <c r="I169" s="86" t="b">
        <v>0</v>
      </c>
      <c r="J169" s="86" t="b">
        <v>0</v>
      </c>
      <c r="K169" s="86" t="b">
        <v>0</v>
      </c>
      <c r="L169" s="86" t="b">
        <v>0</v>
      </c>
    </row>
    <row r="170" spans="1:12" ht="15">
      <c r="A170" s="86" t="s">
        <v>831</v>
      </c>
      <c r="B170" s="86" t="s">
        <v>834</v>
      </c>
      <c r="C170" s="86">
        <v>2</v>
      </c>
      <c r="D170" s="120">
        <v>0.004479108323261183</v>
      </c>
      <c r="E170" s="120">
        <v>0.41340761583091573</v>
      </c>
      <c r="F170" s="86" t="s">
        <v>778</v>
      </c>
      <c r="G170" s="86" t="b">
        <v>0</v>
      </c>
      <c r="H170" s="86" t="b">
        <v>0</v>
      </c>
      <c r="I170" s="86" t="b">
        <v>0</v>
      </c>
      <c r="J170" s="86" t="b">
        <v>0</v>
      </c>
      <c r="K170" s="86" t="b">
        <v>0</v>
      </c>
      <c r="L170" s="86" t="b">
        <v>0</v>
      </c>
    </row>
    <row r="171" spans="1:12" ht="15">
      <c r="A171" s="86" t="s">
        <v>834</v>
      </c>
      <c r="B171" s="86" t="s">
        <v>225</v>
      </c>
      <c r="C171" s="86">
        <v>2</v>
      </c>
      <c r="D171" s="120">
        <v>0.004479108323261183</v>
      </c>
      <c r="E171" s="120">
        <v>0.26258836024263826</v>
      </c>
      <c r="F171" s="86" t="s">
        <v>778</v>
      </c>
      <c r="G171" s="86" t="b">
        <v>0</v>
      </c>
      <c r="H171" s="86" t="b">
        <v>0</v>
      </c>
      <c r="I171" s="86" t="b">
        <v>0</v>
      </c>
      <c r="J171" s="86" t="b">
        <v>0</v>
      </c>
      <c r="K171" s="86" t="b">
        <v>0</v>
      </c>
      <c r="L171" s="86" t="b">
        <v>0</v>
      </c>
    </row>
    <row r="172" spans="1:12" ht="15">
      <c r="A172" s="86" t="s">
        <v>225</v>
      </c>
      <c r="B172" s="86" t="s">
        <v>230</v>
      </c>
      <c r="C172" s="86">
        <v>2</v>
      </c>
      <c r="D172" s="120">
        <v>0.004479108323261183</v>
      </c>
      <c r="E172" s="120">
        <v>0.7144376114948969</v>
      </c>
      <c r="F172" s="86" t="s">
        <v>778</v>
      </c>
      <c r="G172" s="86" t="b">
        <v>0</v>
      </c>
      <c r="H172" s="86" t="b">
        <v>0</v>
      </c>
      <c r="I172" s="86" t="b">
        <v>0</v>
      </c>
      <c r="J172" s="86" t="b">
        <v>0</v>
      </c>
      <c r="K172" s="86" t="b">
        <v>0</v>
      </c>
      <c r="L172" s="86" t="b">
        <v>0</v>
      </c>
    </row>
    <row r="173" spans="1:12" ht="15">
      <c r="A173" s="86" t="s">
        <v>230</v>
      </c>
      <c r="B173" s="86" t="s">
        <v>835</v>
      </c>
      <c r="C173" s="86">
        <v>2</v>
      </c>
      <c r="D173" s="120">
        <v>0.004479108323261183</v>
      </c>
      <c r="E173" s="120">
        <v>0.8170999533920446</v>
      </c>
      <c r="F173" s="86" t="s">
        <v>778</v>
      </c>
      <c r="G173" s="86" t="b">
        <v>0</v>
      </c>
      <c r="H173" s="86" t="b">
        <v>0</v>
      </c>
      <c r="I173" s="86" t="b">
        <v>0</v>
      </c>
      <c r="J173" s="86" t="b">
        <v>0</v>
      </c>
      <c r="K173" s="86" t="b">
        <v>0</v>
      </c>
      <c r="L173" s="86" t="b">
        <v>0</v>
      </c>
    </row>
    <row r="174" spans="1:12" ht="15">
      <c r="A174" s="86" t="s">
        <v>835</v>
      </c>
      <c r="B174" s="86" t="s">
        <v>842</v>
      </c>
      <c r="C174" s="86">
        <v>2</v>
      </c>
      <c r="D174" s="120">
        <v>0.004479108323261183</v>
      </c>
      <c r="E174" s="120">
        <v>1.002951049736882</v>
      </c>
      <c r="F174" s="86" t="s">
        <v>778</v>
      </c>
      <c r="G174" s="86" t="b">
        <v>0</v>
      </c>
      <c r="H174" s="86" t="b">
        <v>0</v>
      </c>
      <c r="I174" s="86" t="b">
        <v>0</v>
      </c>
      <c r="J174" s="86" t="b">
        <v>0</v>
      </c>
      <c r="K174" s="86" t="b">
        <v>0</v>
      </c>
      <c r="L174" s="86" t="b">
        <v>0</v>
      </c>
    </row>
    <row r="175" spans="1:12" ht="15">
      <c r="A175" s="86" t="s">
        <v>842</v>
      </c>
      <c r="B175" s="86" t="s">
        <v>831</v>
      </c>
      <c r="C175" s="86">
        <v>2</v>
      </c>
      <c r="D175" s="120">
        <v>0.004479108323261183</v>
      </c>
      <c r="E175" s="120">
        <v>0.7655901339422782</v>
      </c>
      <c r="F175" s="86" t="s">
        <v>778</v>
      </c>
      <c r="G175" s="86" t="b">
        <v>0</v>
      </c>
      <c r="H175" s="86" t="b">
        <v>0</v>
      </c>
      <c r="I175" s="86" t="b">
        <v>0</v>
      </c>
      <c r="J175" s="86" t="b">
        <v>0</v>
      </c>
      <c r="K175" s="86" t="b">
        <v>0</v>
      </c>
      <c r="L175" s="86" t="b">
        <v>0</v>
      </c>
    </row>
    <row r="176" spans="1:12" ht="15">
      <c r="A176" s="86" t="s">
        <v>831</v>
      </c>
      <c r="B176" s="86" t="s">
        <v>972</v>
      </c>
      <c r="C176" s="86">
        <v>2</v>
      </c>
      <c r="D176" s="120">
        <v>0.004479108323261183</v>
      </c>
      <c r="E176" s="120">
        <v>1.0666201296062594</v>
      </c>
      <c r="F176" s="86" t="s">
        <v>778</v>
      </c>
      <c r="G176" s="86" t="b">
        <v>0</v>
      </c>
      <c r="H176" s="86" t="b">
        <v>0</v>
      </c>
      <c r="I176" s="86" t="b">
        <v>0</v>
      </c>
      <c r="J176" s="86" t="b">
        <v>0</v>
      </c>
      <c r="K176" s="86" t="b">
        <v>0</v>
      </c>
      <c r="L176" s="86" t="b">
        <v>0</v>
      </c>
    </row>
    <row r="177" spans="1:12" ht="15">
      <c r="A177" s="86" t="s">
        <v>972</v>
      </c>
      <c r="B177" s="86" t="s">
        <v>973</v>
      </c>
      <c r="C177" s="86">
        <v>2</v>
      </c>
      <c r="D177" s="120">
        <v>0.004479108323261183</v>
      </c>
      <c r="E177" s="120">
        <v>2.3453737305590883</v>
      </c>
      <c r="F177" s="86" t="s">
        <v>778</v>
      </c>
      <c r="G177" s="86" t="b">
        <v>0</v>
      </c>
      <c r="H177" s="86" t="b">
        <v>0</v>
      </c>
      <c r="I177" s="86" t="b">
        <v>0</v>
      </c>
      <c r="J177" s="86" t="b">
        <v>0</v>
      </c>
      <c r="K177" s="86" t="b">
        <v>0</v>
      </c>
      <c r="L177" s="86" t="b">
        <v>0</v>
      </c>
    </row>
    <row r="178" spans="1:12" ht="15">
      <c r="A178" s="86" t="s">
        <v>973</v>
      </c>
      <c r="B178" s="86" t="s">
        <v>236</v>
      </c>
      <c r="C178" s="86">
        <v>2</v>
      </c>
      <c r="D178" s="120">
        <v>0.004479108323261183</v>
      </c>
      <c r="E178" s="120">
        <v>2.3453737305590883</v>
      </c>
      <c r="F178" s="86" t="s">
        <v>778</v>
      </c>
      <c r="G178" s="86" t="b">
        <v>0</v>
      </c>
      <c r="H178" s="86" t="b">
        <v>0</v>
      </c>
      <c r="I178" s="86" t="b">
        <v>0</v>
      </c>
      <c r="J178" s="86" t="b">
        <v>0</v>
      </c>
      <c r="K178" s="86" t="b">
        <v>0</v>
      </c>
      <c r="L178" s="86" t="b">
        <v>0</v>
      </c>
    </row>
    <row r="179" spans="1:12" ht="15">
      <c r="A179" s="86" t="s">
        <v>236</v>
      </c>
      <c r="B179" s="86" t="s">
        <v>842</v>
      </c>
      <c r="C179" s="86">
        <v>2</v>
      </c>
      <c r="D179" s="120">
        <v>0.004479108323261183</v>
      </c>
      <c r="E179" s="120">
        <v>2.044343734895107</v>
      </c>
      <c r="F179" s="86" t="s">
        <v>778</v>
      </c>
      <c r="G179" s="86" t="b">
        <v>0</v>
      </c>
      <c r="H179" s="86" t="b">
        <v>0</v>
      </c>
      <c r="I179" s="86" t="b">
        <v>0</v>
      </c>
      <c r="J179" s="86" t="b">
        <v>0</v>
      </c>
      <c r="K179" s="86" t="b">
        <v>0</v>
      </c>
      <c r="L179" s="86" t="b">
        <v>0</v>
      </c>
    </row>
    <row r="180" spans="1:12" ht="15">
      <c r="A180" s="86" t="s">
        <v>842</v>
      </c>
      <c r="B180" s="86" t="s">
        <v>974</v>
      </c>
      <c r="C180" s="86">
        <v>2</v>
      </c>
      <c r="D180" s="120">
        <v>0.004479108323261183</v>
      </c>
      <c r="E180" s="120">
        <v>2.044343734895107</v>
      </c>
      <c r="F180" s="86" t="s">
        <v>778</v>
      </c>
      <c r="G180" s="86" t="b">
        <v>0</v>
      </c>
      <c r="H180" s="86" t="b">
        <v>0</v>
      </c>
      <c r="I180" s="86" t="b">
        <v>0</v>
      </c>
      <c r="J180" s="86" t="b">
        <v>0</v>
      </c>
      <c r="K180" s="86" t="b">
        <v>0</v>
      </c>
      <c r="L180" s="86" t="b">
        <v>0</v>
      </c>
    </row>
    <row r="181" spans="1:12" ht="15">
      <c r="A181" s="86" t="s">
        <v>974</v>
      </c>
      <c r="B181" s="86" t="s">
        <v>831</v>
      </c>
      <c r="C181" s="86">
        <v>2</v>
      </c>
      <c r="D181" s="120">
        <v>0.004479108323261183</v>
      </c>
      <c r="E181" s="120">
        <v>1.0666201296062594</v>
      </c>
      <c r="F181" s="86" t="s">
        <v>778</v>
      </c>
      <c r="G181" s="86" t="b">
        <v>0</v>
      </c>
      <c r="H181" s="86" t="b">
        <v>0</v>
      </c>
      <c r="I181" s="86" t="b">
        <v>0</v>
      </c>
      <c r="J181" s="86" t="b">
        <v>0</v>
      </c>
      <c r="K181" s="86" t="b">
        <v>0</v>
      </c>
      <c r="L181" s="86" t="b">
        <v>0</v>
      </c>
    </row>
    <row r="182" spans="1:12" ht="15">
      <c r="A182" s="86" t="s">
        <v>831</v>
      </c>
      <c r="B182" s="86" t="s">
        <v>975</v>
      </c>
      <c r="C182" s="86">
        <v>2</v>
      </c>
      <c r="D182" s="120">
        <v>0.004479108323261183</v>
      </c>
      <c r="E182" s="120">
        <v>1.0666201296062594</v>
      </c>
      <c r="F182" s="86" t="s">
        <v>778</v>
      </c>
      <c r="G182" s="86" t="b">
        <v>0</v>
      </c>
      <c r="H182" s="86" t="b">
        <v>0</v>
      </c>
      <c r="I182" s="86" t="b">
        <v>0</v>
      </c>
      <c r="J182" s="86" t="b">
        <v>0</v>
      </c>
      <c r="K182" s="86" t="b">
        <v>0</v>
      </c>
      <c r="L182" s="86" t="b">
        <v>0</v>
      </c>
    </row>
    <row r="183" spans="1:12" ht="15">
      <c r="A183" s="86" t="s">
        <v>975</v>
      </c>
      <c r="B183" s="86" t="s">
        <v>235</v>
      </c>
      <c r="C183" s="86">
        <v>2</v>
      </c>
      <c r="D183" s="120">
        <v>0.004479108323261183</v>
      </c>
      <c r="E183" s="120">
        <v>2.3453737305590883</v>
      </c>
      <c r="F183" s="86" t="s">
        <v>778</v>
      </c>
      <c r="G183" s="86" t="b">
        <v>0</v>
      </c>
      <c r="H183" s="86" t="b">
        <v>0</v>
      </c>
      <c r="I183" s="86" t="b">
        <v>0</v>
      </c>
      <c r="J183" s="86" t="b">
        <v>0</v>
      </c>
      <c r="K183" s="86" t="b">
        <v>0</v>
      </c>
      <c r="L183" s="86" t="b">
        <v>0</v>
      </c>
    </row>
    <row r="184" spans="1:12" ht="15">
      <c r="A184" s="86" t="s">
        <v>833</v>
      </c>
      <c r="B184" s="86" t="s">
        <v>831</v>
      </c>
      <c r="C184" s="86">
        <v>15</v>
      </c>
      <c r="D184" s="120">
        <v>0</v>
      </c>
      <c r="E184" s="120">
        <v>0.9503648543761231</v>
      </c>
      <c r="F184" s="86" t="s">
        <v>779</v>
      </c>
      <c r="G184" s="86" t="b">
        <v>0</v>
      </c>
      <c r="H184" s="86" t="b">
        <v>0</v>
      </c>
      <c r="I184" s="86" t="b">
        <v>0</v>
      </c>
      <c r="J184" s="86" t="b">
        <v>0</v>
      </c>
      <c r="K184" s="86" t="b">
        <v>0</v>
      </c>
      <c r="L184" s="86" t="b">
        <v>0</v>
      </c>
    </row>
    <row r="185" spans="1:12" ht="15">
      <c r="A185" s="86" t="s">
        <v>834</v>
      </c>
      <c r="B185" s="86" t="s">
        <v>832</v>
      </c>
      <c r="C185" s="86">
        <v>5</v>
      </c>
      <c r="D185" s="120">
        <v>0.006459871151587579</v>
      </c>
      <c r="E185" s="120">
        <v>1.0472748673841794</v>
      </c>
      <c r="F185" s="86" t="s">
        <v>779</v>
      </c>
      <c r="G185" s="86" t="b">
        <v>0</v>
      </c>
      <c r="H185" s="86" t="b">
        <v>0</v>
      </c>
      <c r="I185" s="86" t="b">
        <v>0</v>
      </c>
      <c r="J185" s="86" t="b">
        <v>0</v>
      </c>
      <c r="K185" s="86" t="b">
        <v>0</v>
      </c>
      <c r="L185" s="86" t="b">
        <v>0</v>
      </c>
    </row>
    <row r="186" spans="1:12" ht="15">
      <c r="A186" s="86" t="s">
        <v>832</v>
      </c>
      <c r="B186" s="86" t="s">
        <v>833</v>
      </c>
      <c r="C186" s="86">
        <v>5</v>
      </c>
      <c r="D186" s="120">
        <v>0.006459871151587579</v>
      </c>
      <c r="E186" s="120">
        <v>0.8711836083284983</v>
      </c>
      <c r="F186" s="86" t="s">
        <v>779</v>
      </c>
      <c r="G186" s="86" t="b">
        <v>0</v>
      </c>
      <c r="H186" s="86" t="b">
        <v>0</v>
      </c>
      <c r="I186" s="86" t="b">
        <v>0</v>
      </c>
      <c r="J186" s="86" t="b">
        <v>0</v>
      </c>
      <c r="K186" s="86" t="b">
        <v>0</v>
      </c>
      <c r="L186" s="86" t="b">
        <v>0</v>
      </c>
    </row>
    <row r="187" spans="1:12" ht="15">
      <c r="A187" s="86" t="s">
        <v>831</v>
      </c>
      <c r="B187" s="86" t="s">
        <v>838</v>
      </c>
      <c r="C187" s="86">
        <v>5</v>
      </c>
      <c r="D187" s="120">
        <v>0.006459871151587579</v>
      </c>
      <c r="E187" s="120">
        <v>0.9503648543761231</v>
      </c>
      <c r="F187" s="86" t="s">
        <v>779</v>
      </c>
      <c r="G187" s="86" t="b">
        <v>0</v>
      </c>
      <c r="H187" s="86" t="b">
        <v>0</v>
      </c>
      <c r="I187" s="86" t="b">
        <v>0</v>
      </c>
      <c r="J187" s="86" t="b">
        <v>0</v>
      </c>
      <c r="K187" s="86" t="b">
        <v>0</v>
      </c>
      <c r="L187" s="86" t="b">
        <v>0</v>
      </c>
    </row>
    <row r="188" spans="1:12" ht="15">
      <c r="A188" s="86" t="s">
        <v>838</v>
      </c>
      <c r="B188" s="86" t="s">
        <v>839</v>
      </c>
      <c r="C188" s="86">
        <v>5</v>
      </c>
      <c r="D188" s="120">
        <v>0.006459871151587579</v>
      </c>
      <c r="E188" s="120">
        <v>1.649334858712142</v>
      </c>
      <c r="F188" s="86" t="s">
        <v>779</v>
      </c>
      <c r="G188" s="86" t="b">
        <v>0</v>
      </c>
      <c r="H188" s="86" t="b">
        <v>0</v>
      </c>
      <c r="I188" s="86" t="b">
        <v>0</v>
      </c>
      <c r="J188" s="86" t="b">
        <v>1</v>
      </c>
      <c r="K188" s="86" t="b">
        <v>0</v>
      </c>
      <c r="L188" s="86" t="b">
        <v>0</v>
      </c>
    </row>
    <row r="189" spans="1:12" ht="15">
      <c r="A189" s="86" t="s">
        <v>840</v>
      </c>
      <c r="B189" s="86" t="s">
        <v>951</v>
      </c>
      <c r="C189" s="86">
        <v>5</v>
      </c>
      <c r="D189" s="120">
        <v>0.006459871151587579</v>
      </c>
      <c r="E189" s="120">
        <v>1.649334858712142</v>
      </c>
      <c r="F189" s="86" t="s">
        <v>779</v>
      </c>
      <c r="G189" s="86" t="b">
        <v>0</v>
      </c>
      <c r="H189" s="86" t="b">
        <v>0</v>
      </c>
      <c r="I189" s="86" t="b">
        <v>0</v>
      </c>
      <c r="J189" s="86" t="b">
        <v>0</v>
      </c>
      <c r="K189" s="86" t="b">
        <v>0</v>
      </c>
      <c r="L189" s="86" t="b">
        <v>0</v>
      </c>
    </row>
    <row r="190" spans="1:12" ht="15">
      <c r="A190" s="86" t="s">
        <v>951</v>
      </c>
      <c r="B190" s="86" t="s">
        <v>952</v>
      </c>
      <c r="C190" s="86">
        <v>5</v>
      </c>
      <c r="D190" s="120">
        <v>0.006459871151587579</v>
      </c>
      <c r="E190" s="120">
        <v>1.649334858712142</v>
      </c>
      <c r="F190" s="86" t="s">
        <v>779</v>
      </c>
      <c r="G190" s="86" t="b">
        <v>0</v>
      </c>
      <c r="H190" s="86" t="b">
        <v>0</v>
      </c>
      <c r="I190" s="86" t="b">
        <v>0</v>
      </c>
      <c r="J190" s="86" t="b">
        <v>0</v>
      </c>
      <c r="K190" s="86" t="b">
        <v>0</v>
      </c>
      <c r="L190" s="86" t="b">
        <v>0</v>
      </c>
    </row>
    <row r="191" spans="1:12" ht="15">
      <c r="A191" s="86" t="s">
        <v>952</v>
      </c>
      <c r="B191" s="86" t="s">
        <v>229</v>
      </c>
      <c r="C191" s="86">
        <v>5</v>
      </c>
      <c r="D191" s="120">
        <v>0.006459871151587579</v>
      </c>
      <c r="E191" s="120">
        <v>1.649334858712142</v>
      </c>
      <c r="F191" s="86" t="s">
        <v>779</v>
      </c>
      <c r="G191" s="86" t="b">
        <v>0</v>
      </c>
      <c r="H191" s="86" t="b">
        <v>0</v>
      </c>
      <c r="I191" s="86" t="b">
        <v>0</v>
      </c>
      <c r="J191" s="86" t="b">
        <v>0</v>
      </c>
      <c r="K191" s="86" t="b">
        <v>0</v>
      </c>
      <c r="L191" s="86" t="b">
        <v>0</v>
      </c>
    </row>
    <row r="192" spans="1:12" ht="15">
      <c r="A192" s="86" t="s">
        <v>229</v>
      </c>
      <c r="B192" s="86" t="s">
        <v>225</v>
      </c>
      <c r="C192" s="86">
        <v>5</v>
      </c>
      <c r="D192" s="120">
        <v>0.006459871151587579</v>
      </c>
      <c r="E192" s="120">
        <v>1.3483048630481607</v>
      </c>
      <c r="F192" s="86" t="s">
        <v>779</v>
      </c>
      <c r="G192" s="86" t="b">
        <v>0</v>
      </c>
      <c r="H192" s="86" t="b">
        <v>0</v>
      </c>
      <c r="I192" s="86" t="b">
        <v>0</v>
      </c>
      <c r="J192" s="86" t="b">
        <v>0</v>
      </c>
      <c r="K192" s="86" t="b">
        <v>0</v>
      </c>
      <c r="L192" s="86" t="b">
        <v>0</v>
      </c>
    </row>
    <row r="193" spans="1:12" ht="15">
      <c r="A193" s="86" t="s">
        <v>225</v>
      </c>
      <c r="B193" s="86" t="s">
        <v>832</v>
      </c>
      <c r="C193" s="86">
        <v>5</v>
      </c>
      <c r="D193" s="120">
        <v>0.006459871151587579</v>
      </c>
      <c r="E193" s="120">
        <v>1.0472748673841794</v>
      </c>
      <c r="F193" s="86" t="s">
        <v>779</v>
      </c>
      <c r="G193" s="86" t="b">
        <v>0</v>
      </c>
      <c r="H193" s="86" t="b">
        <v>0</v>
      </c>
      <c r="I193" s="86" t="b">
        <v>0</v>
      </c>
      <c r="J193" s="86" t="b">
        <v>0</v>
      </c>
      <c r="K193" s="86" t="b">
        <v>0</v>
      </c>
      <c r="L193" s="86" t="b">
        <v>0</v>
      </c>
    </row>
    <row r="194" spans="1:12" ht="15">
      <c r="A194" s="86" t="s">
        <v>832</v>
      </c>
      <c r="B194" s="86" t="s">
        <v>953</v>
      </c>
      <c r="C194" s="86">
        <v>5</v>
      </c>
      <c r="D194" s="120">
        <v>0.006459871151587579</v>
      </c>
      <c r="E194" s="120">
        <v>1.3483048630481607</v>
      </c>
      <c r="F194" s="86" t="s">
        <v>779</v>
      </c>
      <c r="G194" s="86" t="b">
        <v>0</v>
      </c>
      <c r="H194" s="86" t="b">
        <v>0</v>
      </c>
      <c r="I194" s="86" t="b">
        <v>0</v>
      </c>
      <c r="J194" s="86" t="b">
        <v>0</v>
      </c>
      <c r="K194" s="86" t="b">
        <v>0</v>
      </c>
      <c r="L194" s="86" t="b">
        <v>0</v>
      </c>
    </row>
    <row r="195" spans="1:12" ht="15">
      <c r="A195" s="86" t="s">
        <v>953</v>
      </c>
      <c r="B195" s="86" t="s">
        <v>835</v>
      </c>
      <c r="C195" s="86">
        <v>5</v>
      </c>
      <c r="D195" s="120">
        <v>0.006459871151587579</v>
      </c>
      <c r="E195" s="120">
        <v>1.3483048630481607</v>
      </c>
      <c r="F195" s="86" t="s">
        <v>779</v>
      </c>
      <c r="G195" s="86" t="b">
        <v>0</v>
      </c>
      <c r="H195" s="86" t="b">
        <v>0</v>
      </c>
      <c r="I195" s="86" t="b">
        <v>0</v>
      </c>
      <c r="J195" s="86" t="b">
        <v>0</v>
      </c>
      <c r="K195" s="86" t="b">
        <v>0</v>
      </c>
      <c r="L195" s="86" t="b">
        <v>0</v>
      </c>
    </row>
    <row r="196" spans="1:12" ht="15">
      <c r="A196" s="86" t="s">
        <v>835</v>
      </c>
      <c r="B196" s="86" t="s">
        <v>954</v>
      </c>
      <c r="C196" s="86">
        <v>5</v>
      </c>
      <c r="D196" s="120">
        <v>0.006459871151587579</v>
      </c>
      <c r="E196" s="120">
        <v>1.3483048630481607</v>
      </c>
      <c r="F196" s="86" t="s">
        <v>779</v>
      </c>
      <c r="G196" s="86" t="b">
        <v>0</v>
      </c>
      <c r="H196" s="86" t="b">
        <v>0</v>
      </c>
      <c r="I196" s="86" t="b">
        <v>0</v>
      </c>
      <c r="J196" s="86" t="b">
        <v>0</v>
      </c>
      <c r="K196" s="86" t="b">
        <v>0</v>
      </c>
      <c r="L196" s="86" t="b">
        <v>0</v>
      </c>
    </row>
    <row r="197" spans="1:12" ht="15">
      <c r="A197" s="86" t="s">
        <v>954</v>
      </c>
      <c r="B197" s="86" t="s">
        <v>955</v>
      </c>
      <c r="C197" s="86">
        <v>5</v>
      </c>
      <c r="D197" s="120">
        <v>0.006459871151587579</v>
      </c>
      <c r="E197" s="120">
        <v>1.649334858712142</v>
      </c>
      <c r="F197" s="86" t="s">
        <v>779</v>
      </c>
      <c r="G197" s="86" t="b">
        <v>0</v>
      </c>
      <c r="H197" s="86" t="b">
        <v>0</v>
      </c>
      <c r="I197" s="86" t="b">
        <v>0</v>
      </c>
      <c r="J197" s="86" t="b">
        <v>0</v>
      </c>
      <c r="K197" s="86" t="b">
        <v>0</v>
      </c>
      <c r="L197" s="86" t="b">
        <v>0</v>
      </c>
    </row>
    <row r="198" spans="1:12" ht="15">
      <c r="A198" s="86" t="s">
        <v>955</v>
      </c>
      <c r="B198" s="86" t="s">
        <v>844</v>
      </c>
      <c r="C198" s="86">
        <v>5</v>
      </c>
      <c r="D198" s="120">
        <v>0.006459871151587579</v>
      </c>
      <c r="E198" s="120">
        <v>1.649334858712142</v>
      </c>
      <c r="F198" s="86" t="s">
        <v>779</v>
      </c>
      <c r="G198" s="86" t="b">
        <v>0</v>
      </c>
      <c r="H198" s="86" t="b">
        <v>0</v>
      </c>
      <c r="I198" s="86" t="b">
        <v>0</v>
      </c>
      <c r="J198" s="86" t="b">
        <v>0</v>
      </c>
      <c r="K198" s="86" t="b">
        <v>0</v>
      </c>
      <c r="L198" s="86" t="b">
        <v>0</v>
      </c>
    </row>
    <row r="199" spans="1:12" ht="15">
      <c r="A199" s="86" t="s">
        <v>844</v>
      </c>
      <c r="B199" s="86" t="s">
        <v>837</v>
      </c>
      <c r="C199" s="86">
        <v>5</v>
      </c>
      <c r="D199" s="120">
        <v>0.006459871151587579</v>
      </c>
      <c r="E199" s="120">
        <v>1.503206823033904</v>
      </c>
      <c r="F199" s="86" t="s">
        <v>779</v>
      </c>
      <c r="G199" s="86" t="b">
        <v>0</v>
      </c>
      <c r="H199" s="86" t="b">
        <v>0</v>
      </c>
      <c r="I199" s="86" t="b">
        <v>0</v>
      </c>
      <c r="J199" s="86" t="b">
        <v>0</v>
      </c>
      <c r="K199" s="86" t="b">
        <v>0</v>
      </c>
      <c r="L199" s="86" t="b">
        <v>0</v>
      </c>
    </row>
    <row r="200" spans="1:12" ht="15">
      <c r="A200" s="86" t="s">
        <v>964</v>
      </c>
      <c r="B200" s="86" t="s">
        <v>965</v>
      </c>
      <c r="C200" s="86">
        <v>5</v>
      </c>
      <c r="D200" s="120">
        <v>0.006459871151587579</v>
      </c>
      <c r="E200" s="120">
        <v>1.649334858712142</v>
      </c>
      <c r="F200" s="86" t="s">
        <v>779</v>
      </c>
      <c r="G200" s="86" t="b">
        <v>0</v>
      </c>
      <c r="H200" s="86" t="b">
        <v>0</v>
      </c>
      <c r="I200" s="86" t="b">
        <v>0</v>
      </c>
      <c r="J200" s="86" t="b">
        <v>0</v>
      </c>
      <c r="K200" s="86" t="b">
        <v>0</v>
      </c>
      <c r="L200" s="86" t="b">
        <v>0</v>
      </c>
    </row>
    <row r="201" spans="1:12" ht="15">
      <c r="A201" s="86" t="s">
        <v>965</v>
      </c>
      <c r="B201" s="86" t="s">
        <v>966</v>
      </c>
      <c r="C201" s="86">
        <v>5</v>
      </c>
      <c r="D201" s="120">
        <v>0.006459871151587579</v>
      </c>
      <c r="E201" s="120">
        <v>1.649334858712142</v>
      </c>
      <c r="F201" s="86" t="s">
        <v>779</v>
      </c>
      <c r="G201" s="86" t="b">
        <v>0</v>
      </c>
      <c r="H201" s="86" t="b">
        <v>0</v>
      </c>
      <c r="I201" s="86" t="b">
        <v>0</v>
      </c>
      <c r="J201" s="86" t="b">
        <v>0</v>
      </c>
      <c r="K201" s="86" t="b">
        <v>0</v>
      </c>
      <c r="L201" s="86" t="b">
        <v>0</v>
      </c>
    </row>
    <row r="202" spans="1:12" ht="15">
      <c r="A202" s="86" t="s">
        <v>966</v>
      </c>
      <c r="B202" s="86" t="s">
        <v>967</v>
      </c>
      <c r="C202" s="86">
        <v>5</v>
      </c>
      <c r="D202" s="120">
        <v>0.006459871151587579</v>
      </c>
      <c r="E202" s="120">
        <v>1.649334858712142</v>
      </c>
      <c r="F202" s="86" t="s">
        <v>779</v>
      </c>
      <c r="G202" s="86" t="b">
        <v>0</v>
      </c>
      <c r="H202" s="86" t="b">
        <v>0</v>
      </c>
      <c r="I202" s="86" t="b">
        <v>0</v>
      </c>
      <c r="J202" s="86" t="b">
        <v>0</v>
      </c>
      <c r="K202" s="86" t="b">
        <v>0</v>
      </c>
      <c r="L202" s="86" t="b">
        <v>0</v>
      </c>
    </row>
    <row r="203" spans="1:12" ht="15">
      <c r="A203" s="86" t="s">
        <v>967</v>
      </c>
      <c r="B203" s="86" t="s">
        <v>968</v>
      </c>
      <c r="C203" s="86">
        <v>5</v>
      </c>
      <c r="D203" s="120">
        <v>0.006459871151587579</v>
      </c>
      <c r="E203" s="120">
        <v>1.649334858712142</v>
      </c>
      <c r="F203" s="86" t="s">
        <v>779</v>
      </c>
      <c r="G203" s="86" t="b">
        <v>0</v>
      </c>
      <c r="H203" s="86" t="b">
        <v>0</v>
      </c>
      <c r="I203" s="86" t="b">
        <v>0</v>
      </c>
      <c r="J203" s="86" t="b">
        <v>0</v>
      </c>
      <c r="K203" s="86" t="b">
        <v>0</v>
      </c>
      <c r="L203" s="86" t="b">
        <v>0</v>
      </c>
    </row>
    <row r="204" spans="1:12" ht="15">
      <c r="A204" s="86" t="s">
        <v>968</v>
      </c>
      <c r="B204" s="86" t="s">
        <v>969</v>
      </c>
      <c r="C204" s="86">
        <v>5</v>
      </c>
      <c r="D204" s="120">
        <v>0.006459871151587579</v>
      </c>
      <c r="E204" s="120">
        <v>1.649334858712142</v>
      </c>
      <c r="F204" s="86" t="s">
        <v>779</v>
      </c>
      <c r="G204" s="86" t="b">
        <v>0</v>
      </c>
      <c r="H204" s="86" t="b">
        <v>0</v>
      </c>
      <c r="I204" s="86" t="b">
        <v>0</v>
      </c>
      <c r="J204" s="86" t="b">
        <v>0</v>
      </c>
      <c r="K204" s="86" t="b">
        <v>0</v>
      </c>
      <c r="L204" s="86" t="b">
        <v>0</v>
      </c>
    </row>
    <row r="205" spans="1:12" ht="15">
      <c r="A205" s="86" t="s">
        <v>969</v>
      </c>
      <c r="B205" s="86" t="s">
        <v>970</v>
      </c>
      <c r="C205" s="86">
        <v>5</v>
      </c>
      <c r="D205" s="120">
        <v>0.006459871151587579</v>
      </c>
      <c r="E205" s="120">
        <v>1.649334858712142</v>
      </c>
      <c r="F205" s="86" t="s">
        <v>779</v>
      </c>
      <c r="G205" s="86" t="b">
        <v>0</v>
      </c>
      <c r="H205" s="86" t="b">
        <v>0</v>
      </c>
      <c r="I205" s="86" t="b">
        <v>0</v>
      </c>
      <c r="J205" s="86" t="b">
        <v>0</v>
      </c>
      <c r="K205" s="86" t="b">
        <v>0</v>
      </c>
      <c r="L205" s="86" t="b">
        <v>0</v>
      </c>
    </row>
    <row r="206" spans="1:12" ht="15">
      <c r="A206" s="86" t="s">
        <v>970</v>
      </c>
      <c r="B206" s="86" t="s">
        <v>833</v>
      </c>
      <c r="C206" s="86">
        <v>5</v>
      </c>
      <c r="D206" s="120">
        <v>0.006459871151587579</v>
      </c>
      <c r="E206" s="120">
        <v>1.1722136039924795</v>
      </c>
      <c r="F206" s="86" t="s">
        <v>779</v>
      </c>
      <c r="G206" s="86" t="b">
        <v>0</v>
      </c>
      <c r="H206" s="86" t="b">
        <v>0</v>
      </c>
      <c r="I206" s="86" t="b">
        <v>0</v>
      </c>
      <c r="J206" s="86" t="b">
        <v>0</v>
      </c>
      <c r="K206" s="86" t="b">
        <v>0</v>
      </c>
      <c r="L206" s="86" t="b">
        <v>0</v>
      </c>
    </row>
    <row r="207" spans="1:12" ht="15">
      <c r="A207" s="86" t="s">
        <v>831</v>
      </c>
      <c r="B207" s="86" t="s">
        <v>971</v>
      </c>
      <c r="C207" s="86">
        <v>5</v>
      </c>
      <c r="D207" s="120">
        <v>0.006459871151587579</v>
      </c>
      <c r="E207" s="120">
        <v>0.9503648543761231</v>
      </c>
      <c r="F207" s="86" t="s">
        <v>779</v>
      </c>
      <c r="G207" s="86" t="b">
        <v>0</v>
      </c>
      <c r="H207" s="86" t="b">
        <v>0</v>
      </c>
      <c r="I207" s="86" t="b">
        <v>0</v>
      </c>
      <c r="J207" s="86" t="b">
        <v>0</v>
      </c>
      <c r="K207" s="86" t="b">
        <v>0</v>
      </c>
      <c r="L207" s="86" t="b">
        <v>0</v>
      </c>
    </row>
    <row r="208" spans="1:12" ht="15">
      <c r="A208" s="86" t="s">
        <v>971</v>
      </c>
      <c r="B208" s="86" t="s">
        <v>237</v>
      </c>
      <c r="C208" s="86">
        <v>5</v>
      </c>
      <c r="D208" s="120">
        <v>0.006459871151587579</v>
      </c>
      <c r="E208" s="120">
        <v>1.649334858712142</v>
      </c>
      <c r="F208" s="86" t="s">
        <v>779</v>
      </c>
      <c r="G208" s="86" t="b">
        <v>0</v>
      </c>
      <c r="H208" s="86" t="b">
        <v>0</v>
      </c>
      <c r="I208" s="86" t="b">
        <v>0</v>
      </c>
      <c r="J208" s="86" t="b">
        <v>0</v>
      </c>
      <c r="K208" s="86" t="b">
        <v>0</v>
      </c>
      <c r="L208" s="86" t="b">
        <v>0</v>
      </c>
    </row>
    <row r="209" spans="1:12" ht="15">
      <c r="A209" s="86" t="s">
        <v>237</v>
      </c>
      <c r="B209" s="86" t="s">
        <v>833</v>
      </c>
      <c r="C209" s="86">
        <v>5</v>
      </c>
      <c r="D209" s="120">
        <v>0.006459871151587579</v>
      </c>
      <c r="E209" s="120">
        <v>1.1722136039924795</v>
      </c>
      <c r="F209" s="86" t="s">
        <v>779</v>
      </c>
      <c r="G209" s="86" t="b">
        <v>0</v>
      </c>
      <c r="H209" s="86" t="b">
        <v>0</v>
      </c>
      <c r="I209" s="86" t="b">
        <v>0</v>
      </c>
      <c r="J209" s="86" t="b">
        <v>0</v>
      </c>
      <c r="K209" s="86" t="b">
        <v>0</v>
      </c>
      <c r="L209" s="86" t="b">
        <v>0</v>
      </c>
    </row>
    <row r="210" spans="1:12" ht="15">
      <c r="A210" s="86" t="s">
        <v>831</v>
      </c>
      <c r="B210" s="86" t="s">
        <v>834</v>
      </c>
      <c r="C210" s="86">
        <v>5</v>
      </c>
      <c r="D210" s="120">
        <v>0.006459871151587579</v>
      </c>
      <c r="E210" s="120">
        <v>0.9503648543761231</v>
      </c>
      <c r="F210" s="86" t="s">
        <v>779</v>
      </c>
      <c r="G210" s="86" t="b">
        <v>0</v>
      </c>
      <c r="H210" s="86" t="b">
        <v>0</v>
      </c>
      <c r="I210" s="86" t="b">
        <v>0</v>
      </c>
      <c r="J210" s="86" t="b">
        <v>0</v>
      </c>
      <c r="K210" s="86" t="b">
        <v>0</v>
      </c>
      <c r="L210" s="86" t="b">
        <v>0</v>
      </c>
    </row>
    <row r="211" spans="1:12" ht="15">
      <c r="A211" s="86" t="s">
        <v>834</v>
      </c>
      <c r="B211" s="86" t="s">
        <v>225</v>
      </c>
      <c r="C211" s="86">
        <v>5</v>
      </c>
      <c r="D211" s="120">
        <v>0.006459871151587579</v>
      </c>
      <c r="E211" s="120">
        <v>1.0472748673841794</v>
      </c>
      <c r="F211" s="86" t="s">
        <v>779</v>
      </c>
      <c r="G211" s="86" t="b">
        <v>0</v>
      </c>
      <c r="H211" s="86" t="b">
        <v>0</v>
      </c>
      <c r="I211" s="86" t="b">
        <v>0</v>
      </c>
      <c r="J211" s="86" t="b">
        <v>0</v>
      </c>
      <c r="K211" s="86" t="b">
        <v>0</v>
      </c>
      <c r="L211" s="86" t="b">
        <v>0</v>
      </c>
    </row>
    <row r="212" spans="1:12" ht="15">
      <c r="A212" s="86" t="s">
        <v>225</v>
      </c>
      <c r="B212" s="86" t="s">
        <v>230</v>
      </c>
      <c r="C212" s="86">
        <v>5</v>
      </c>
      <c r="D212" s="120">
        <v>0.006459871151587579</v>
      </c>
      <c r="E212" s="120">
        <v>1.3483048630481607</v>
      </c>
      <c r="F212" s="86" t="s">
        <v>779</v>
      </c>
      <c r="G212" s="86" t="b">
        <v>0</v>
      </c>
      <c r="H212" s="86" t="b">
        <v>0</v>
      </c>
      <c r="I212" s="86" t="b">
        <v>0</v>
      </c>
      <c r="J212" s="86" t="b">
        <v>0</v>
      </c>
      <c r="K212" s="86" t="b">
        <v>0</v>
      </c>
      <c r="L212" s="86" t="b">
        <v>0</v>
      </c>
    </row>
    <row r="213" spans="1:12" ht="15">
      <c r="A213" s="86" t="s">
        <v>230</v>
      </c>
      <c r="B213" s="86" t="s">
        <v>835</v>
      </c>
      <c r="C213" s="86">
        <v>5</v>
      </c>
      <c r="D213" s="120">
        <v>0.006459871151587579</v>
      </c>
      <c r="E213" s="120">
        <v>1.3483048630481607</v>
      </c>
      <c r="F213" s="86" t="s">
        <v>779</v>
      </c>
      <c r="G213" s="86" t="b">
        <v>0</v>
      </c>
      <c r="H213" s="86" t="b">
        <v>0</v>
      </c>
      <c r="I213" s="86" t="b">
        <v>0</v>
      </c>
      <c r="J213" s="86" t="b">
        <v>0</v>
      </c>
      <c r="K213" s="86" t="b">
        <v>0</v>
      </c>
      <c r="L213" s="86" t="b">
        <v>0</v>
      </c>
    </row>
    <row r="214" spans="1:12" ht="15">
      <c r="A214" s="86" t="s">
        <v>835</v>
      </c>
      <c r="B214" s="86" t="s">
        <v>842</v>
      </c>
      <c r="C214" s="86">
        <v>5</v>
      </c>
      <c r="D214" s="120">
        <v>0.006459871151587579</v>
      </c>
      <c r="E214" s="120">
        <v>1.0472748673841794</v>
      </c>
      <c r="F214" s="86" t="s">
        <v>779</v>
      </c>
      <c r="G214" s="86" t="b">
        <v>0</v>
      </c>
      <c r="H214" s="86" t="b">
        <v>0</v>
      </c>
      <c r="I214" s="86" t="b">
        <v>0</v>
      </c>
      <c r="J214" s="86" t="b">
        <v>0</v>
      </c>
      <c r="K214" s="86" t="b">
        <v>0</v>
      </c>
      <c r="L214" s="86" t="b">
        <v>0</v>
      </c>
    </row>
    <row r="215" spans="1:12" ht="15">
      <c r="A215" s="86" t="s">
        <v>842</v>
      </c>
      <c r="B215" s="86" t="s">
        <v>831</v>
      </c>
      <c r="C215" s="86">
        <v>5</v>
      </c>
      <c r="D215" s="120">
        <v>0.006459871151587579</v>
      </c>
      <c r="E215" s="120">
        <v>0.6493348587121419</v>
      </c>
      <c r="F215" s="86" t="s">
        <v>779</v>
      </c>
      <c r="G215" s="86" t="b">
        <v>0</v>
      </c>
      <c r="H215" s="86" t="b">
        <v>0</v>
      </c>
      <c r="I215" s="86" t="b">
        <v>0</v>
      </c>
      <c r="J215" s="86" t="b">
        <v>0</v>
      </c>
      <c r="K215" s="86" t="b">
        <v>0</v>
      </c>
      <c r="L215" s="86" t="b">
        <v>0</v>
      </c>
    </row>
    <row r="216" spans="1:12" ht="15">
      <c r="A216" s="86" t="s">
        <v>831</v>
      </c>
      <c r="B216" s="86" t="s">
        <v>972</v>
      </c>
      <c r="C216" s="86">
        <v>5</v>
      </c>
      <c r="D216" s="120">
        <v>0.006459871151587579</v>
      </c>
      <c r="E216" s="120">
        <v>0.9503648543761231</v>
      </c>
      <c r="F216" s="86" t="s">
        <v>779</v>
      </c>
      <c r="G216" s="86" t="b">
        <v>0</v>
      </c>
      <c r="H216" s="86" t="b">
        <v>0</v>
      </c>
      <c r="I216" s="86" t="b">
        <v>0</v>
      </c>
      <c r="J216" s="86" t="b">
        <v>0</v>
      </c>
      <c r="K216" s="86" t="b">
        <v>0</v>
      </c>
      <c r="L216" s="86" t="b">
        <v>0</v>
      </c>
    </row>
    <row r="217" spans="1:12" ht="15">
      <c r="A217" s="86" t="s">
        <v>972</v>
      </c>
      <c r="B217" s="86" t="s">
        <v>973</v>
      </c>
      <c r="C217" s="86">
        <v>5</v>
      </c>
      <c r="D217" s="120">
        <v>0.006459871151587579</v>
      </c>
      <c r="E217" s="120">
        <v>1.649334858712142</v>
      </c>
      <c r="F217" s="86" t="s">
        <v>779</v>
      </c>
      <c r="G217" s="86" t="b">
        <v>0</v>
      </c>
      <c r="H217" s="86" t="b">
        <v>0</v>
      </c>
      <c r="I217" s="86" t="b">
        <v>0</v>
      </c>
      <c r="J217" s="86" t="b">
        <v>0</v>
      </c>
      <c r="K217" s="86" t="b">
        <v>0</v>
      </c>
      <c r="L217" s="86" t="b">
        <v>0</v>
      </c>
    </row>
    <row r="218" spans="1:12" ht="15">
      <c r="A218" s="86" t="s">
        <v>973</v>
      </c>
      <c r="B218" s="86" t="s">
        <v>236</v>
      </c>
      <c r="C218" s="86">
        <v>5</v>
      </c>
      <c r="D218" s="120">
        <v>0.006459871151587579</v>
      </c>
      <c r="E218" s="120">
        <v>1.649334858712142</v>
      </c>
      <c r="F218" s="86" t="s">
        <v>779</v>
      </c>
      <c r="G218" s="86" t="b">
        <v>0</v>
      </c>
      <c r="H218" s="86" t="b">
        <v>0</v>
      </c>
      <c r="I218" s="86" t="b">
        <v>0</v>
      </c>
      <c r="J218" s="86" t="b">
        <v>0</v>
      </c>
      <c r="K218" s="86" t="b">
        <v>0</v>
      </c>
      <c r="L218" s="86" t="b">
        <v>0</v>
      </c>
    </row>
    <row r="219" spans="1:12" ht="15">
      <c r="A219" s="86" t="s">
        <v>236</v>
      </c>
      <c r="B219" s="86" t="s">
        <v>842</v>
      </c>
      <c r="C219" s="86">
        <v>5</v>
      </c>
      <c r="D219" s="120">
        <v>0.006459871151587579</v>
      </c>
      <c r="E219" s="120">
        <v>1.3483048630481607</v>
      </c>
      <c r="F219" s="86" t="s">
        <v>779</v>
      </c>
      <c r="G219" s="86" t="b">
        <v>0</v>
      </c>
      <c r="H219" s="86" t="b">
        <v>0</v>
      </c>
      <c r="I219" s="86" t="b">
        <v>0</v>
      </c>
      <c r="J219" s="86" t="b">
        <v>0</v>
      </c>
      <c r="K219" s="86" t="b">
        <v>0</v>
      </c>
      <c r="L219" s="86" t="b">
        <v>0</v>
      </c>
    </row>
    <row r="220" spans="1:12" ht="15">
      <c r="A220" s="86" t="s">
        <v>842</v>
      </c>
      <c r="B220" s="86" t="s">
        <v>974</v>
      </c>
      <c r="C220" s="86">
        <v>5</v>
      </c>
      <c r="D220" s="120">
        <v>0.006459871151587579</v>
      </c>
      <c r="E220" s="120">
        <v>1.3483048630481607</v>
      </c>
      <c r="F220" s="86" t="s">
        <v>779</v>
      </c>
      <c r="G220" s="86" t="b">
        <v>0</v>
      </c>
      <c r="H220" s="86" t="b">
        <v>0</v>
      </c>
      <c r="I220" s="86" t="b">
        <v>0</v>
      </c>
      <c r="J220" s="86" t="b">
        <v>0</v>
      </c>
      <c r="K220" s="86" t="b">
        <v>0</v>
      </c>
      <c r="L220" s="86" t="b">
        <v>0</v>
      </c>
    </row>
    <row r="221" spans="1:12" ht="15">
      <c r="A221" s="86" t="s">
        <v>974</v>
      </c>
      <c r="B221" s="86" t="s">
        <v>831</v>
      </c>
      <c r="C221" s="86">
        <v>5</v>
      </c>
      <c r="D221" s="120">
        <v>0.006459871151587579</v>
      </c>
      <c r="E221" s="120">
        <v>0.9503648543761231</v>
      </c>
      <c r="F221" s="86" t="s">
        <v>779</v>
      </c>
      <c r="G221" s="86" t="b">
        <v>0</v>
      </c>
      <c r="H221" s="86" t="b">
        <v>0</v>
      </c>
      <c r="I221" s="86" t="b">
        <v>0</v>
      </c>
      <c r="J221" s="86" t="b">
        <v>0</v>
      </c>
      <c r="K221" s="86" t="b">
        <v>0</v>
      </c>
      <c r="L221" s="86" t="b">
        <v>0</v>
      </c>
    </row>
    <row r="222" spans="1:12" ht="15">
      <c r="A222" s="86" t="s">
        <v>831</v>
      </c>
      <c r="B222" s="86" t="s">
        <v>975</v>
      </c>
      <c r="C222" s="86">
        <v>5</v>
      </c>
      <c r="D222" s="120">
        <v>0.006459871151587579</v>
      </c>
      <c r="E222" s="120">
        <v>0.9503648543761231</v>
      </c>
      <c r="F222" s="86" t="s">
        <v>779</v>
      </c>
      <c r="G222" s="86" t="b">
        <v>0</v>
      </c>
      <c r="H222" s="86" t="b">
        <v>0</v>
      </c>
      <c r="I222" s="86" t="b">
        <v>0</v>
      </c>
      <c r="J222" s="86" t="b">
        <v>0</v>
      </c>
      <c r="K222" s="86" t="b">
        <v>0</v>
      </c>
      <c r="L222" s="86" t="b">
        <v>0</v>
      </c>
    </row>
    <row r="223" spans="1:12" ht="15">
      <c r="A223" s="86" t="s">
        <v>975</v>
      </c>
      <c r="B223" s="86" t="s">
        <v>235</v>
      </c>
      <c r="C223" s="86">
        <v>5</v>
      </c>
      <c r="D223" s="120">
        <v>0.006459871151587579</v>
      </c>
      <c r="E223" s="120">
        <v>1.649334858712142</v>
      </c>
      <c r="F223" s="86" t="s">
        <v>779</v>
      </c>
      <c r="G223" s="86" t="b">
        <v>0</v>
      </c>
      <c r="H223" s="86" t="b">
        <v>0</v>
      </c>
      <c r="I223" s="86" t="b">
        <v>0</v>
      </c>
      <c r="J223" s="86" t="b">
        <v>0</v>
      </c>
      <c r="K223" s="86" t="b">
        <v>0</v>
      </c>
      <c r="L223" s="86" t="b">
        <v>0</v>
      </c>
    </row>
    <row r="224" spans="1:12" ht="15">
      <c r="A224" s="86" t="s">
        <v>839</v>
      </c>
      <c r="B224" s="86" t="s">
        <v>956</v>
      </c>
      <c r="C224" s="86">
        <v>3</v>
      </c>
      <c r="D224" s="120">
        <v>0.0067323443598326736</v>
      </c>
      <c r="E224" s="120">
        <v>1.649334858712142</v>
      </c>
      <c r="F224" s="86" t="s">
        <v>779</v>
      </c>
      <c r="G224" s="86" t="b">
        <v>1</v>
      </c>
      <c r="H224" s="86" t="b">
        <v>0</v>
      </c>
      <c r="I224" s="86" t="b">
        <v>0</v>
      </c>
      <c r="J224" s="86" t="b">
        <v>0</v>
      </c>
      <c r="K224" s="86" t="b">
        <v>0</v>
      </c>
      <c r="L224" s="86" t="b">
        <v>0</v>
      </c>
    </row>
    <row r="225" spans="1:12" ht="15">
      <c r="A225" s="86" t="s">
        <v>956</v>
      </c>
      <c r="B225" s="86" t="s">
        <v>957</v>
      </c>
      <c r="C225" s="86">
        <v>3</v>
      </c>
      <c r="D225" s="120">
        <v>0.0067323443598326736</v>
      </c>
      <c r="E225" s="120">
        <v>1.8711836083284983</v>
      </c>
      <c r="F225" s="86" t="s">
        <v>779</v>
      </c>
      <c r="G225" s="86" t="b">
        <v>0</v>
      </c>
      <c r="H225" s="86" t="b">
        <v>0</v>
      </c>
      <c r="I225" s="86" t="b">
        <v>0</v>
      </c>
      <c r="J225" s="86" t="b">
        <v>0</v>
      </c>
      <c r="K225" s="86" t="b">
        <v>0</v>
      </c>
      <c r="L225" s="86" t="b">
        <v>0</v>
      </c>
    </row>
    <row r="226" spans="1:12" ht="15">
      <c r="A226" s="86" t="s">
        <v>957</v>
      </c>
      <c r="B226" s="86" t="s">
        <v>840</v>
      </c>
      <c r="C226" s="86">
        <v>3</v>
      </c>
      <c r="D226" s="120">
        <v>0.0067323443598326736</v>
      </c>
      <c r="E226" s="120">
        <v>1.649334858712142</v>
      </c>
      <c r="F226" s="86" t="s">
        <v>779</v>
      </c>
      <c r="G226" s="86" t="b">
        <v>0</v>
      </c>
      <c r="H226" s="86" t="b">
        <v>0</v>
      </c>
      <c r="I226" s="86" t="b">
        <v>0</v>
      </c>
      <c r="J226" s="86" t="b">
        <v>0</v>
      </c>
      <c r="K226" s="86" t="b">
        <v>0</v>
      </c>
      <c r="L226" s="86" t="b">
        <v>0</v>
      </c>
    </row>
    <row r="227" spans="1:12" ht="15">
      <c r="A227" s="86" t="s">
        <v>839</v>
      </c>
      <c r="B227" s="86" t="s">
        <v>837</v>
      </c>
      <c r="C227" s="86">
        <v>2</v>
      </c>
      <c r="D227" s="120">
        <v>0.0059997425264894325</v>
      </c>
      <c r="E227" s="120">
        <v>1.1052668143618662</v>
      </c>
      <c r="F227" s="86" t="s">
        <v>779</v>
      </c>
      <c r="G227" s="86" t="b">
        <v>1</v>
      </c>
      <c r="H227" s="86" t="b">
        <v>0</v>
      </c>
      <c r="I227" s="86" t="b">
        <v>0</v>
      </c>
      <c r="J227" s="86" t="b">
        <v>0</v>
      </c>
      <c r="K227" s="86" t="b">
        <v>0</v>
      </c>
      <c r="L227" s="86" t="b">
        <v>0</v>
      </c>
    </row>
    <row r="228" spans="1:12" ht="15">
      <c r="A228" s="86" t="s">
        <v>837</v>
      </c>
      <c r="B228" s="86" t="s">
        <v>840</v>
      </c>
      <c r="C228" s="86">
        <v>2</v>
      </c>
      <c r="D228" s="120">
        <v>0.0059997425264894325</v>
      </c>
      <c r="E228" s="120">
        <v>1.649334858712142</v>
      </c>
      <c r="F228" s="86" t="s">
        <v>779</v>
      </c>
      <c r="G228" s="86" t="b">
        <v>0</v>
      </c>
      <c r="H228" s="86" t="b">
        <v>0</v>
      </c>
      <c r="I228" s="86" t="b">
        <v>0</v>
      </c>
      <c r="J228" s="86" t="b">
        <v>0</v>
      </c>
      <c r="K228" s="86" t="b">
        <v>0</v>
      </c>
      <c r="L228" s="86" t="b">
        <v>0</v>
      </c>
    </row>
    <row r="229" spans="1:12" ht="15">
      <c r="A229" s="86" t="s">
        <v>833</v>
      </c>
      <c r="B229" s="86" t="s">
        <v>831</v>
      </c>
      <c r="C229" s="86">
        <v>39</v>
      </c>
      <c r="D229" s="120">
        <v>0.0015339811013278767</v>
      </c>
      <c r="E229" s="120">
        <v>1.2081857837217758</v>
      </c>
      <c r="F229" s="86" t="s">
        <v>780</v>
      </c>
      <c r="G229" s="86" t="b">
        <v>0</v>
      </c>
      <c r="H229" s="86" t="b">
        <v>0</v>
      </c>
      <c r="I229" s="86" t="b">
        <v>0</v>
      </c>
      <c r="J229" s="86" t="b">
        <v>0</v>
      </c>
      <c r="K229" s="86" t="b">
        <v>0</v>
      </c>
      <c r="L229" s="86" t="b">
        <v>0</v>
      </c>
    </row>
    <row r="230" spans="1:12" ht="15">
      <c r="A230" s="86" t="s">
        <v>834</v>
      </c>
      <c r="B230" s="86" t="s">
        <v>832</v>
      </c>
      <c r="C230" s="86">
        <v>34</v>
      </c>
      <c r="D230" s="120">
        <v>0.0032948366496237565</v>
      </c>
      <c r="E230" s="120">
        <v>0.9755999116589922</v>
      </c>
      <c r="F230" s="86" t="s">
        <v>780</v>
      </c>
      <c r="G230" s="86" t="b">
        <v>0</v>
      </c>
      <c r="H230" s="86" t="b">
        <v>0</v>
      </c>
      <c r="I230" s="86" t="b">
        <v>0</v>
      </c>
      <c r="J230" s="86" t="b">
        <v>0</v>
      </c>
      <c r="K230" s="86" t="b">
        <v>0</v>
      </c>
      <c r="L230" s="86" t="b">
        <v>0</v>
      </c>
    </row>
    <row r="231" spans="1:12" ht="15">
      <c r="A231" s="86" t="s">
        <v>838</v>
      </c>
      <c r="B231" s="86" t="s">
        <v>839</v>
      </c>
      <c r="C231" s="86">
        <v>34</v>
      </c>
      <c r="D231" s="120">
        <v>0.0032948366496237565</v>
      </c>
      <c r="E231" s="120">
        <v>1.3705239743084743</v>
      </c>
      <c r="F231" s="86" t="s">
        <v>780</v>
      </c>
      <c r="G231" s="86" t="b">
        <v>0</v>
      </c>
      <c r="H231" s="86" t="b">
        <v>0</v>
      </c>
      <c r="I231" s="86" t="b">
        <v>0</v>
      </c>
      <c r="J231" s="86" t="b">
        <v>1</v>
      </c>
      <c r="K231" s="86" t="b">
        <v>0</v>
      </c>
      <c r="L231" s="86" t="b">
        <v>0</v>
      </c>
    </row>
    <row r="232" spans="1:12" ht="15">
      <c r="A232" s="86" t="s">
        <v>840</v>
      </c>
      <c r="B232" s="86" t="s">
        <v>951</v>
      </c>
      <c r="C232" s="86">
        <v>34</v>
      </c>
      <c r="D232" s="120">
        <v>0.0032948366496237565</v>
      </c>
      <c r="E232" s="120">
        <v>1.3705239743084743</v>
      </c>
      <c r="F232" s="86" t="s">
        <v>780</v>
      </c>
      <c r="G232" s="86" t="b">
        <v>0</v>
      </c>
      <c r="H232" s="86" t="b">
        <v>0</v>
      </c>
      <c r="I232" s="86" t="b">
        <v>0</v>
      </c>
      <c r="J232" s="86" t="b">
        <v>0</v>
      </c>
      <c r="K232" s="86" t="b">
        <v>0</v>
      </c>
      <c r="L232" s="86" t="b">
        <v>0</v>
      </c>
    </row>
    <row r="233" spans="1:12" ht="15">
      <c r="A233" s="86" t="s">
        <v>951</v>
      </c>
      <c r="B233" s="86" t="s">
        <v>952</v>
      </c>
      <c r="C233" s="86">
        <v>34</v>
      </c>
      <c r="D233" s="120">
        <v>0.0032948366496237565</v>
      </c>
      <c r="E233" s="120">
        <v>1.3705239743084743</v>
      </c>
      <c r="F233" s="86" t="s">
        <v>780</v>
      </c>
      <c r="G233" s="86" t="b">
        <v>0</v>
      </c>
      <c r="H233" s="86" t="b">
        <v>0</v>
      </c>
      <c r="I233" s="86" t="b">
        <v>0</v>
      </c>
      <c r="J233" s="86" t="b">
        <v>0</v>
      </c>
      <c r="K233" s="86" t="b">
        <v>0</v>
      </c>
      <c r="L233" s="86" t="b">
        <v>0</v>
      </c>
    </row>
    <row r="234" spans="1:12" ht="15">
      <c r="A234" s="86" t="s">
        <v>832</v>
      </c>
      <c r="B234" s="86" t="s">
        <v>953</v>
      </c>
      <c r="C234" s="86">
        <v>34</v>
      </c>
      <c r="D234" s="120">
        <v>0.0032948366496237565</v>
      </c>
      <c r="E234" s="120">
        <v>1.0569048513364727</v>
      </c>
      <c r="F234" s="86" t="s">
        <v>780</v>
      </c>
      <c r="G234" s="86" t="b">
        <v>0</v>
      </c>
      <c r="H234" s="86" t="b">
        <v>0</v>
      </c>
      <c r="I234" s="86" t="b">
        <v>0</v>
      </c>
      <c r="J234" s="86" t="b">
        <v>0</v>
      </c>
      <c r="K234" s="86" t="b">
        <v>0</v>
      </c>
      <c r="L234" s="86" t="b">
        <v>0</v>
      </c>
    </row>
    <row r="235" spans="1:12" ht="15">
      <c r="A235" s="86" t="s">
        <v>953</v>
      </c>
      <c r="B235" s="86" t="s">
        <v>835</v>
      </c>
      <c r="C235" s="86">
        <v>34</v>
      </c>
      <c r="D235" s="120">
        <v>0.0032948366496237565</v>
      </c>
      <c r="E235" s="120">
        <v>1.357934847000454</v>
      </c>
      <c r="F235" s="86" t="s">
        <v>780</v>
      </c>
      <c r="G235" s="86" t="b">
        <v>0</v>
      </c>
      <c r="H235" s="86" t="b">
        <v>0</v>
      </c>
      <c r="I235" s="86" t="b">
        <v>0</v>
      </c>
      <c r="J235" s="86" t="b">
        <v>0</v>
      </c>
      <c r="K235" s="86" t="b">
        <v>0</v>
      </c>
      <c r="L235" s="86" t="b">
        <v>0</v>
      </c>
    </row>
    <row r="236" spans="1:12" ht="15">
      <c r="A236" s="86" t="s">
        <v>832</v>
      </c>
      <c r="B236" s="86" t="s">
        <v>833</v>
      </c>
      <c r="C236" s="86">
        <v>33</v>
      </c>
      <c r="D236" s="120">
        <v>0.0037078751558772163</v>
      </c>
      <c r="E236" s="120">
        <v>0.9626349344946246</v>
      </c>
      <c r="F236" s="86" t="s">
        <v>780</v>
      </c>
      <c r="G236" s="86" t="b">
        <v>0</v>
      </c>
      <c r="H236" s="86" t="b">
        <v>0</v>
      </c>
      <c r="I236" s="86" t="b">
        <v>0</v>
      </c>
      <c r="J236" s="86" t="b">
        <v>0</v>
      </c>
      <c r="K236" s="86" t="b">
        <v>0</v>
      </c>
      <c r="L236" s="86" t="b">
        <v>0</v>
      </c>
    </row>
    <row r="237" spans="1:12" ht="15">
      <c r="A237" s="86" t="s">
        <v>831</v>
      </c>
      <c r="B237" s="86" t="s">
        <v>838</v>
      </c>
      <c r="C237" s="86">
        <v>33</v>
      </c>
      <c r="D237" s="120">
        <v>0.0037078751558772163</v>
      </c>
      <c r="E237" s="120">
        <v>1.2169400562506443</v>
      </c>
      <c r="F237" s="86" t="s">
        <v>780</v>
      </c>
      <c r="G237" s="86" t="b">
        <v>0</v>
      </c>
      <c r="H237" s="86" t="b">
        <v>0</v>
      </c>
      <c r="I237" s="86" t="b">
        <v>0</v>
      </c>
      <c r="J237" s="86" t="b">
        <v>0</v>
      </c>
      <c r="K237" s="86" t="b">
        <v>0</v>
      </c>
      <c r="L237" s="86" t="b">
        <v>0</v>
      </c>
    </row>
    <row r="238" spans="1:12" ht="15">
      <c r="A238" s="86" t="s">
        <v>844</v>
      </c>
      <c r="B238" s="86" t="s">
        <v>837</v>
      </c>
      <c r="C238" s="86">
        <v>33</v>
      </c>
      <c r="D238" s="120">
        <v>0.0037078751558772163</v>
      </c>
      <c r="E238" s="120">
        <v>1.2136909551967672</v>
      </c>
      <c r="F238" s="86" t="s">
        <v>780</v>
      </c>
      <c r="G238" s="86" t="b">
        <v>0</v>
      </c>
      <c r="H238" s="86" t="b">
        <v>0</v>
      </c>
      <c r="I238" s="86" t="b">
        <v>0</v>
      </c>
      <c r="J238" s="86" t="b">
        <v>0</v>
      </c>
      <c r="K238" s="86" t="b">
        <v>0</v>
      </c>
      <c r="L238" s="86" t="b">
        <v>0</v>
      </c>
    </row>
    <row r="239" spans="1:12" ht="15">
      <c r="A239" s="86" t="s">
        <v>952</v>
      </c>
      <c r="B239" s="86" t="s">
        <v>229</v>
      </c>
      <c r="C239" s="86">
        <v>32</v>
      </c>
      <c r="D239" s="120">
        <v>0.004105225397848087</v>
      </c>
      <c r="E239" s="120">
        <v>1.3705239743084743</v>
      </c>
      <c r="F239" s="86" t="s">
        <v>780</v>
      </c>
      <c r="G239" s="86" t="b">
        <v>0</v>
      </c>
      <c r="H239" s="86" t="b">
        <v>0</v>
      </c>
      <c r="I239" s="86" t="b">
        <v>0</v>
      </c>
      <c r="J239" s="86" t="b">
        <v>0</v>
      </c>
      <c r="K239" s="86" t="b">
        <v>0</v>
      </c>
      <c r="L239" s="86" t="b">
        <v>0</v>
      </c>
    </row>
    <row r="240" spans="1:12" ht="15">
      <c r="A240" s="86" t="s">
        <v>229</v>
      </c>
      <c r="B240" s="86" t="s">
        <v>225</v>
      </c>
      <c r="C240" s="86">
        <v>32</v>
      </c>
      <c r="D240" s="120">
        <v>0.004105225397848087</v>
      </c>
      <c r="E240" s="120">
        <v>1.3222192947339193</v>
      </c>
      <c r="F240" s="86" t="s">
        <v>780</v>
      </c>
      <c r="G240" s="86" t="b">
        <v>0</v>
      </c>
      <c r="H240" s="86" t="b">
        <v>0</v>
      </c>
      <c r="I240" s="86" t="b">
        <v>0</v>
      </c>
      <c r="J240" s="86" t="b">
        <v>0</v>
      </c>
      <c r="K240" s="86" t="b">
        <v>0</v>
      </c>
      <c r="L240" s="86" t="b">
        <v>0</v>
      </c>
    </row>
    <row r="241" spans="1:12" ht="15">
      <c r="A241" s="86" t="s">
        <v>225</v>
      </c>
      <c r="B241" s="86" t="s">
        <v>832</v>
      </c>
      <c r="C241" s="86">
        <v>32</v>
      </c>
      <c r="D241" s="120">
        <v>0.004105225397848087</v>
      </c>
      <c r="E241" s="120">
        <v>0.9938531055893836</v>
      </c>
      <c r="F241" s="86" t="s">
        <v>780</v>
      </c>
      <c r="G241" s="86" t="b">
        <v>0</v>
      </c>
      <c r="H241" s="86" t="b">
        <v>0</v>
      </c>
      <c r="I241" s="86" t="b">
        <v>0</v>
      </c>
      <c r="J241" s="86" t="b">
        <v>0</v>
      </c>
      <c r="K241" s="86" t="b">
        <v>0</v>
      </c>
      <c r="L241" s="86" t="b">
        <v>0</v>
      </c>
    </row>
    <row r="242" spans="1:12" ht="15">
      <c r="A242" s="86" t="s">
        <v>835</v>
      </c>
      <c r="B242" s="86" t="s">
        <v>954</v>
      </c>
      <c r="C242" s="86">
        <v>32</v>
      </c>
      <c r="D242" s="120">
        <v>0.004105225397848087</v>
      </c>
      <c r="E242" s="120">
        <v>1.31093828432423</v>
      </c>
      <c r="F242" s="86" t="s">
        <v>780</v>
      </c>
      <c r="G242" s="86" t="b">
        <v>0</v>
      </c>
      <c r="H242" s="86" t="b">
        <v>0</v>
      </c>
      <c r="I242" s="86" t="b">
        <v>0</v>
      </c>
      <c r="J242" s="86" t="b">
        <v>0</v>
      </c>
      <c r="K242" s="86" t="b">
        <v>0</v>
      </c>
      <c r="L242" s="86" t="b">
        <v>0</v>
      </c>
    </row>
    <row r="243" spans="1:12" ht="15">
      <c r="A243" s="86" t="s">
        <v>954</v>
      </c>
      <c r="B243" s="86" t="s">
        <v>955</v>
      </c>
      <c r="C243" s="86">
        <v>32</v>
      </c>
      <c r="D243" s="120">
        <v>0.004105225397848087</v>
      </c>
      <c r="E243" s="120">
        <v>1.3968529130308234</v>
      </c>
      <c r="F243" s="86" t="s">
        <v>780</v>
      </c>
      <c r="G243" s="86" t="b">
        <v>0</v>
      </c>
      <c r="H243" s="86" t="b">
        <v>0</v>
      </c>
      <c r="I243" s="86" t="b">
        <v>0</v>
      </c>
      <c r="J243" s="86" t="b">
        <v>0</v>
      </c>
      <c r="K243" s="86" t="b">
        <v>0</v>
      </c>
      <c r="L243" s="86" t="b">
        <v>0</v>
      </c>
    </row>
    <row r="244" spans="1:12" ht="15">
      <c r="A244" s="86" t="s">
        <v>955</v>
      </c>
      <c r="B244" s="86" t="s">
        <v>844</v>
      </c>
      <c r="C244" s="86">
        <v>32</v>
      </c>
      <c r="D244" s="120">
        <v>0.004105225397848087</v>
      </c>
      <c r="E244" s="120">
        <v>1.3457003905834422</v>
      </c>
      <c r="F244" s="86" t="s">
        <v>780</v>
      </c>
      <c r="G244" s="86" t="b">
        <v>0</v>
      </c>
      <c r="H244" s="86" t="b">
        <v>0</v>
      </c>
      <c r="I244" s="86" t="b">
        <v>0</v>
      </c>
      <c r="J244" s="86" t="b">
        <v>0</v>
      </c>
      <c r="K244" s="86" t="b">
        <v>0</v>
      </c>
      <c r="L244" s="86" t="b">
        <v>0</v>
      </c>
    </row>
    <row r="245" spans="1:12" ht="15">
      <c r="A245" s="86" t="s">
        <v>839</v>
      </c>
      <c r="B245" s="86" t="s">
        <v>956</v>
      </c>
      <c r="C245" s="86">
        <v>22</v>
      </c>
      <c r="D245" s="120">
        <v>0.007089327615906606</v>
      </c>
      <c r="E245" s="120">
        <v>1.3705239743084743</v>
      </c>
      <c r="F245" s="86" t="s">
        <v>780</v>
      </c>
      <c r="G245" s="86" t="b">
        <v>1</v>
      </c>
      <c r="H245" s="86" t="b">
        <v>0</v>
      </c>
      <c r="I245" s="86" t="b">
        <v>0</v>
      </c>
      <c r="J245" s="86" t="b">
        <v>0</v>
      </c>
      <c r="K245" s="86" t="b">
        <v>0</v>
      </c>
      <c r="L245" s="86" t="b">
        <v>0</v>
      </c>
    </row>
    <row r="246" spans="1:12" ht="15">
      <c r="A246" s="86" t="s">
        <v>956</v>
      </c>
      <c r="B246" s="86" t="s">
        <v>957</v>
      </c>
      <c r="C246" s="86">
        <v>22</v>
      </c>
      <c r="D246" s="120">
        <v>0.007089327615906606</v>
      </c>
      <c r="E246" s="120">
        <v>1.5595802105285232</v>
      </c>
      <c r="F246" s="86" t="s">
        <v>780</v>
      </c>
      <c r="G246" s="86" t="b">
        <v>0</v>
      </c>
      <c r="H246" s="86" t="b">
        <v>0</v>
      </c>
      <c r="I246" s="86" t="b">
        <v>0</v>
      </c>
      <c r="J246" s="86" t="b">
        <v>0</v>
      </c>
      <c r="K246" s="86" t="b">
        <v>0</v>
      </c>
      <c r="L246" s="86" t="b">
        <v>0</v>
      </c>
    </row>
    <row r="247" spans="1:12" ht="15">
      <c r="A247" s="86" t="s">
        <v>957</v>
      </c>
      <c r="B247" s="86" t="s">
        <v>840</v>
      </c>
      <c r="C247" s="86">
        <v>22</v>
      </c>
      <c r="D247" s="120">
        <v>0.007089327615906606</v>
      </c>
      <c r="E247" s="120">
        <v>1.3705239743084743</v>
      </c>
      <c r="F247" s="86" t="s">
        <v>780</v>
      </c>
      <c r="G247" s="86" t="b">
        <v>0</v>
      </c>
      <c r="H247" s="86" t="b">
        <v>0</v>
      </c>
      <c r="I247" s="86" t="b">
        <v>0</v>
      </c>
      <c r="J247" s="86" t="b">
        <v>0</v>
      </c>
      <c r="K247" s="86" t="b">
        <v>0</v>
      </c>
      <c r="L247" s="86" t="b">
        <v>0</v>
      </c>
    </row>
    <row r="248" spans="1:12" ht="15">
      <c r="A248" s="86" t="s">
        <v>839</v>
      </c>
      <c r="B248" s="86" t="s">
        <v>837</v>
      </c>
      <c r="C248" s="86">
        <v>12</v>
      </c>
      <c r="D248" s="120">
        <v>0.007631980128802536</v>
      </c>
      <c r="E248" s="120">
        <v>0.7869473886745251</v>
      </c>
      <c r="F248" s="86" t="s">
        <v>780</v>
      </c>
      <c r="G248" s="86" t="b">
        <v>1</v>
      </c>
      <c r="H248" s="86" t="b">
        <v>0</v>
      </c>
      <c r="I248" s="86" t="b">
        <v>0</v>
      </c>
      <c r="J248" s="86" t="b">
        <v>0</v>
      </c>
      <c r="K248" s="86" t="b">
        <v>0</v>
      </c>
      <c r="L248" s="86" t="b">
        <v>0</v>
      </c>
    </row>
    <row r="249" spans="1:12" ht="15">
      <c r="A249" s="86" t="s">
        <v>837</v>
      </c>
      <c r="B249" s="86" t="s">
        <v>840</v>
      </c>
      <c r="C249" s="86">
        <v>12</v>
      </c>
      <c r="D249" s="120">
        <v>0.007631980128802536</v>
      </c>
      <c r="E249" s="120">
        <v>1.3357618680492624</v>
      </c>
      <c r="F249" s="86" t="s">
        <v>780</v>
      </c>
      <c r="G249" s="86" t="b">
        <v>0</v>
      </c>
      <c r="H249" s="86" t="b">
        <v>0</v>
      </c>
      <c r="I249" s="86" t="b">
        <v>0</v>
      </c>
      <c r="J249" s="86" t="b">
        <v>0</v>
      </c>
      <c r="K249" s="86" t="b">
        <v>0</v>
      </c>
      <c r="L249" s="86" t="b">
        <v>0</v>
      </c>
    </row>
    <row r="250" spans="1:12" ht="15">
      <c r="A250" s="86" t="s">
        <v>835</v>
      </c>
      <c r="B250" s="86" t="s">
        <v>958</v>
      </c>
      <c r="C250" s="86">
        <v>4</v>
      </c>
      <c r="D250" s="120">
        <v>0.004818707343941708</v>
      </c>
      <c r="E250" s="120">
        <v>1.31093828432423</v>
      </c>
      <c r="F250" s="86" t="s">
        <v>780</v>
      </c>
      <c r="G250" s="86" t="b">
        <v>0</v>
      </c>
      <c r="H250" s="86" t="b">
        <v>0</v>
      </c>
      <c r="I250" s="86" t="b">
        <v>0</v>
      </c>
      <c r="J250" s="86" t="b">
        <v>0</v>
      </c>
      <c r="K250" s="86" t="b">
        <v>0</v>
      </c>
      <c r="L250" s="86" t="b">
        <v>0</v>
      </c>
    </row>
    <row r="251" spans="1:12" ht="15">
      <c r="A251" s="86" t="s">
        <v>958</v>
      </c>
      <c r="B251" s="86" t="s">
        <v>959</v>
      </c>
      <c r="C251" s="86">
        <v>4</v>
      </c>
      <c r="D251" s="120">
        <v>0.004818707343941708</v>
      </c>
      <c r="E251" s="120">
        <v>2.299942900022767</v>
      </c>
      <c r="F251" s="86" t="s">
        <v>780</v>
      </c>
      <c r="G251" s="86" t="b">
        <v>0</v>
      </c>
      <c r="H251" s="86" t="b">
        <v>0</v>
      </c>
      <c r="I251" s="86" t="b">
        <v>0</v>
      </c>
      <c r="J251" s="86" t="b">
        <v>0</v>
      </c>
      <c r="K251" s="86" t="b">
        <v>0</v>
      </c>
      <c r="L251" s="86" t="b">
        <v>0</v>
      </c>
    </row>
    <row r="252" spans="1:12" ht="15">
      <c r="A252" s="86" t="s">
        <v>960</v>
      </c>
      <c r="B252" s="86" t="s">
        <v>961</v>
      </c>
      <c r="C252" s="86">
        <v>4</v>
      </c>
      <c r="D252" s="120">
        <v>0.004818707343941708</v>
      </c>
      <c r="E252" s="120">
        <v>2.299942900022767</v>
      </c>
      <c r="F252" s="86" t="s">
        <v>780</v>
      </c>
      <c r="G252" s="86" t="b">
        <v>0</v>
      </c>
      <c r="H252" s="86" t="b">
        <v>0</v>
      </c>
      <c r="I252" s="86" t="b">
        <v>0</v>
      </c>
      <c r="J252" s="86" t="b">
        <v>0</v>
      </c>
      <c r="K252" s="86" t="b">
        <v>0</v>
      </c>
      <c r="L252" s="86" t="b">
        <v>0</v>
      </c>
    </row>
    <row r="253" spans="1:12" ht="15">
      <c r="A253" s="86" t="s">
        <v>961</v>
      </c>
      <c r="B253" s="86" t="s">
        <v>831</v>
      </c>
      <c r="C253" s="86">
        <v>4</v>
      </c>
      <c r="D253" s="120">
        <v>0.004818707343941708</v>
      </c>
      <c r="E253" s="120">
        <v>1.229905033415012</v>
      </c>
      <c r="F253" s="86" t="s">
        <v>780</v>
      </c>
      <c r="G253" s="86" t="b">
        <v>0</v>
      </c>
      <c r="H253" s="86" t="b">
        <v>0</v>
      </c>
      <c r="I253" s="86" t="b">
        <v>0</v>
      </c>
      <c r="J253" s="86" t="b">
        <v>0</v>
      </c>
      <c r="K253" s="86" t="b">
        <v>0</v>
      </c>
      <c r="L253" s="86" t="b">
        <v>0</v>
      </c>
    </row>
    <row r="254" spans="1:12" ht="15">
      <c r="A254" s="86" t="s">
        <v>831</v>
      </c>
      <c r="B254" s="86" t="s">
        <v>962</v>
      </c>
      <c r="C254" s="86">
        <v>4</v>
      </c>
      <c r="D254" s="120">
        <v>0.004818707343941708</v>
      </c>
      <c r="E254" s="120">
        <v>1.229905033415012</v>
      </c>
      <c r="F254" s="86" t="s">
        <v>780</v>
      </c>
      <c r="G254" s="86" t="b">
        <v>0</v>
      </c>
      <c r="H254" s="86" t="b">
        <v>0</v>
      </c>
      <c r="I254" s="86" t="b">
        <v>0</v>
      </c>
      <c r="J254" s="86" t="b">
        <v>0</v>
      </c>
      <c r="K254" s="86" t="b">
        <v>0</v>
      </c>
      <c r="L254" s="86" t="b">
        <v>0</v>
      </c>
    </row>
    <row r="255" spans="1:12" ht="15">
      <c r="A255" s="86" t="s">
        <v>962</v>
      </c>
      <c r="B255" s="86" t="s">
        <v>963</v>
      </c>
      <c r="C255" s="86">
        <v>4</v>
      </c>
      <c r="D255" s="120">
        <v>0.004818707343941708</v>
      </c>
      <c r="E255" s="120">
        <v>2.299942900022767</v>
      </c>
      <c r="F255" s="86" t="s">
        <v>780</v>
      </c>
      <c r="G255" s="86" t="b">
        <v>0</v>
      </c>
      <c r="H255" s="86" t="b">
        <v>0</v>
      </c>
      <c r="I255" s="86" t="b">
        <v>0</v>
      </c>
      <c r="J255" s="86" t="b">
        <v>0</v>
      </c>
      <c r="K255" s="86" t="b">
        <v>0</v>
      </c>
      <c r="L255" s="86" t="b">
        <v>0</v>
      </c>
    </row>
    <row r="256" spans="1:12" ht="15">
      <c r="A256" s="86" t="s">
        <v>963</v>
      </c>
      <c r="B256" s="86" t="s">
        <v>232</v>
      </c>
      <c r="C256" s="86">
        <v>4</v>
      </c>
      <c r="D256" s="120">
        <v>0.004818707343941708</v>
      </c>
      <c r="E256" s="120">
        <v>2.299942900022767</v>
      </c>
      <c r="F256" s="86" t="s">
        <v>780</v>
      </c>
      <c r="G256" s="86" t="b">
        <v>0</v>
      </c>
      <c r="H256" s="86" t="b">
        <v>0</v>
      </c>
      <c r="I256" s="86" t="b">
        <v>0</v>
      </c>
      <c r="J256" s="86" t="b">
        <v>0</v>
      </c>
      <c r="K256" s="86" t="b">
        <v>0</v>
      </c>
      <c r="L256" s="86" t="b">
        <v>0</v>
      </c>
    </row>
    <row r="257" spans="1:12" ht="15">
      <c r="A257" s="86" t="s">
        <v>834</v>
      </c>
      <c r="B257" s="86" t="s">
        <v>804</v>
      </c>
      <c r="C257" s="86">
        <v>4</v>
      </c>
      <c r="D257" s="120">
        <v>0.004818707343941708</v>
      </c>
      <c r="E257" s="120">
        <v>1.289219034630994</v>
      </c>
      <c r="F257" s="86" t="s">
        <v>780</v>
      </c>
      <c r="G257" s="86" t="b">
        <v>0</v>
      </c>
      <c r="H257" s="86" t="b">
        <v>0</v>
      </c>
      <c r="I257" s="86" t="b">
        <v>0</v>
      </c>
      <c r="J257" s="86" t="b">
        <v>0</v>
      </c>
      <c r="K257" s="86" t="b">
        <v>0</v>
      </c>
      <c r="L257" s="86" t="b">
        <v>0</v>
      </c>
    </row>
    <row r="258" spans="1:12" ht="15">
      <c r="A258" s="86" t="s">
        <v>804</v>
      </c>
      <c r="B258" s="86" t="s">
        <v>833</v>
      </c>
      <c r="C258" s="86">
        <v>4</v>
      </c>
      <c r="D258" s="120">
        <v>0.004818707343941708</v>
      </c>
      <c r="E258" s="120">
        <v>1.289219034630994</v>
      </c>
      <c r="F258" s="86" t="s">
        <v>780</v>
      </c>
      <c r="G258" s="86" t="b">
        <v>0</v>
      </c>
      <c r="H258" s="86" t="b">
        <v>0</v>
      </c>
      <c r="I258" s="86" t="b">
        <v>0</v>
      </c>
      <c r="J258" s="86" t="b">
        <v>0</v>
      </c>
      <c r="K258" s="86" t="b">
        <v>0</v>
      </c>
      <c r="L258" s="86" t="b">
        <v>0</v>
      </c>
    </row>
    <row r="259" spans="1:12" ht="15">
      <c r="A259" s="86" t="s">
        <v>831</v>
      </c>
      <c r="B259" s="86" t="s">
        <v>225</v>
      </c>
      <c r="C259" s="86">
        <v>4</v>
      </c>
      <c r="D259" s="120">
        <v>0.004818707343941708</v>
      </c>
      <c r="E259" s="120">
        <v>0.25218142812616423</v>
      </c>
      <c r="F259" s="86" t="s">
        <v>780</v>
      </c>
      <c r="G259" s="86" t="b">
        <v>0</v>
      </c>
      <c r="H259" s="86" t="b">
        <v>0</v>
      </c>
      <c r="I259" s="86" t="b">
        <v>0</v>
      </c>
      <c r="J259" s="86" t="b">
        <v>0</v>
      </c>
      <c r="K259" s="86" t="b">
        <v>0</v>
      </c>
      <c r="L259" s="86" t="b">
        <v>0</v>
      </c>
    </row>
    <row r="260" spans="1:12" ht="15">
      <c r="A260" s="86" t="s">
        <v>959</v>
      </c>
      <c r="B260" s="86" t="s">
        <v>227</v>
      </c>
      <c r="C260" s="86">
        <v>3</v>
      </c>
      <c r="D260" s="120">
        <v>0.004060772116805982</v>
      </c>
      <c r="E260" s="120">
        <v>1.9989129043587859</v>
      </c>
      <c r="F260" s="86" t="s">
        <v>780</v>
      </c>
      <c r="G260" s="86" t="b">
        <v>0</v>
      </c>
      <c r="H260" s="86" t="b">
        <v>0</v>
      </c>
      <c r="I260" s="86" t="b">
        <v>0</v>
      </c>
      <c r="J260" s="86" t="b">
        <v>0</v>
      </c>
      <c r="K260" s="86" t="b">
        <v>0</v>
      </c>
      <c r="L260" s="86" t="b">
        <v>0</v>
      </c>
    </row>
    <row r="261" spans="1:12" ht="15">
      <c r="A261" s="86" t="s">
        <v>232</v>
      </c>
      <c r="B261" s="86" t="s">
        <v>238</v>
      </c>
      <c r="C261" s="86">
        <v>3</v>
      </c>
      <c r="D261" s="120">
        <v>0.004060772116805982</v>
      </c>
      <c r="E261" s="120">
        <v>2.299942900022767</v>
      </c>
      <c r="F261" s="86" t="s">
        <v>780</v>
      </c>
      <c r="G261" s="86" t="b">
        <v>0</v>
      </c>
      <c r="H261" s="86" t="b">
        <v>0</v>
      </c>
      <c r="I261" s="86" t="b">
        <v>0</v>
      </c>
      <c r="J261" s="86" t="b">
        <v>0</v>
      </c>
      <c r="K261" s="86" t="b">
        <v>0</v>
      </c>
      <c r="L261" s="86" t="b">
        <v>0</v>
      </c>
    </row>
    <row r="262" spans="1:12" ht="15">
      <c r="A262" s="86" t="s">
        <v>230</v>
      </c>
      <c r="B262" s="86" t="s">
        <v>228</v>
      </c>
      <c r="C262" s="86">
        <v>3</v>
      </c>
      <c r="D262" s="120">
        <v>0.004060772116805982</v>
      </c>
      <c r="E262" s="120">
        <v>1.8228216453031045</v>
      </c>
      <c r="F262" s="86" t="s">
        <v>780</v>
      </c>
      <c r="G262" s="86" t="b">
        <v>0</v>
      </c>
      <c r="H262" s="86" t="b">
        <v>0</v>
      </c>
      <c r="I262" s="86" t="b">
        <v>0</v>
      </c>
      <c r="J262" s="86" t="b">
        <v>0</v>
      </c>
      <c r="K262" s="86" t="b">
        <v>0</v>
      </c>
      <c r="L262" s="86" t="b">
        <v>0</v>
      </c>
    </row>
    <row r="263" spans="1:12" ht="15">
      <c r="A263" s="86" t="s">
        <v>832</v>
      </c>
      <c r="B263" s="86" t="s">
        <v>230</v>
      </c>
      <c r="C263" s="86">
        <v>3</v>
      </c>
      <c r="D263" s="120">
        <v>0.004060772116805982</v>
      </c>
      <c r="E263" s="120">
        <v>0.5797835966168102</v>
      </c>
      <c r="F263" s="86" t="s">
        <v>780</v>
      </c>
      <c r="G263" s="86" t="b">
        <v>0</v>
      </c>
      <c r="H263" s="86" t="b">
        <v>0</v>
      </c>
      <c r="I263" s="86" t="b">
        <v>0</v>
      </c>
      <c r="J263" s="86" t="b">
        <v>0</v>
      </c>
      <c r="K263" s="86" t="b">
        <v>0</v>
      </c>
      <c r="L263" s="86" t="b">
        <v>0</v>
      </c>
    </row>
    <row r="264" spans="1:12" ht="15">
      <c r="A264" s="86" t="s">
        <v>976</v>
      </c>
      <c r="B264" s="86" t="s">
        <v>977</v>
      </c>
      <c r="C264" s="86">
        <v>2</v>
      </c>
      <c r="D264" s="120">
        <v>0.0031269460335059695</v>
      </c>
      <c r="E264" s="120">
        <v>2.6009728956867484</v>
      </c>
      <c r="F264" s="86" t="s">
        <v>780</v>
      </c>
      <c r="G264" s="86" t="b">
        <v>0</v>
      </c>
      <c r="H264" s="86" t="b">
        <v>0</v>
      </c>
      <c r="I264" s="86" t="b">
        <v>0</v>
      </c>
      <c r="J264" s="86" t="b">
        <v>0</v>
      </c>
      <c r="K264" s="86" t="b">
        <v>0</v>
      </c>
      <c r="L264" s="86" t="b">
        <v>0</v>
      </c>
    </row>
    <row r="265" spans="1:12" ht="15">
      <c r="A265" s="86" t="s">
        <v>977</v>
      </c>
      <c r="B265" s="86" t="s">
        <v>978</v>
      </c>
      <c r="C265" s="86">
        <v>2</v>
      </c>
      <c r="D265" s="120">
        <v>0.0031269460335059695</v>
      </c>
      <c r="E265" s="120">
        <v>2.6009728956867484</v>
      </c>
      <c r="F265" s="86" t="s">
        <v>780</v>
      </c>
      <c r="G265" s="86" t="b">
        <v>0</v>
      </c>
      <c r="H265" s="86" t="b">
        <v>0</v>
      </c>
      <c r="I265" s="86" t="b">
        <v>0</v>
      </c>
      <c r="J265" s="86" t="b">
        <v>0</v>
      </c>
      <c r="K265" s="86" t="b">
        <v>0</v>
      </c>
      <c r="L265" s="86" t="b">
        <v>0</v>
      </c>
    </row>
    <row r="266" spans="1:12" ht="15">
      <c r="A266" s="86" t="s">
        <v>978</v>
      </c>
      <c r="B266" s="86" t="s">
        <v>831</v>
      </c>
      <c r="C266" s="86">
        <v>2</v>
      </c>
      <c r="D266" s="120">
        <v>0.0031269460335059695</v>
      </c>
      <c r="E266" s="120">
        <v>1.229905033415012</v>
      </c>
      <c r="F266" s="86" t="s">
        <v>780</v>
      </c>
      <c r="G266" s="86" t="b">
        <v>0</v>
      </c>
      <c r="H266" s="86" t="b">
        <v>0</v>
      </c>
      <c r="I266" s="86" t="b">
        <v>0</v>
      </c>
      <c r="J266" s="86" t="b">
        <v>0</v>
      </c>
      <c r="K266" s="86" t="b">
        <v>0</v>
      </c>
      <c r="L266" s="86" t="b">
        <v>0</v>
      </c>
    </row>
    <row r="267" spans="1:12" ht="15">
      <c r="A267" s="86" t="s">
        <v>831</v>
      </c>
      <c r="B267" s="86" t="s">
        <v>233</v>
      </c>
      <c r="C267" s="86">
        <v>2</v>
      </c>
      <c r="D267" s="120">
        <v>0.0031269460335059695</v>
      </c>
      <c r="E267" s="120">
        <v>1.229905033415012</v>
      </c>
      <c r="F267" s="86" t="s">
        <v>780</v>
      </c>
      <c r="G267" s="86" t="b">
        <v>0</v>
      </c>
      <c r="H267" s="86" t="b">
        <v>0</v>
      </c>
      <c r="I267" s="86" t="b">
        <v>0</v>
      </c>
      <c r="J267" s="86" t="b">
        <v>0</v>
      </c>
      <c r="K267" s="86" t="b">
        <v>0</v>
      </c>
      <c r="L267" s="86" t="b">
        <v>0</v>
      </c>
    </row>
    <row r="268" spans="1:12" ht="15">
      <c r="A268" s="86" t="s">
        <v>979</v>
      </c>
      <c r="B268" s="86" t="s">
        <v>980</v>
      </c>
      <c r="C268" s="86">
        <v>2</v>
      </c>
      <c r="D268" s="120">
        <v>0.0031269460335059695</v>
      </c>
      <c r="E268" s="120">
        <v>2.6009728956867484</v>
      </c>
      <c r="F268" s="86" t="s">
        <v>780</v>
      </c>
      <c r="G268" s="86" t="b">
        <v>0</v>
      </c>
      <c r="H268" s="86" t="b">
        <v>0</v>
      </c>
      <c r="I268" s="86" t="b">
        <v>0</v>
      </c>
      <c r="J268" s="86" t="b">
        <v>0</v>
      </c>
      <c r="K268" s="86" t="b">
        <v>0</v>
      </c>
      <c r="L268" s="86" t="b">
        <v>0</v>
      </c>
    </row>
    <row r="269" spans="1:12" ht="15">
      <c r="A269" s="86" t="s">
        <v>980</v>
      </c>
      <c r="B269" s="86" t="s">
        <v>981</v>
      </c>
      <c r="C269" s="86">
        <v>2</v>
      </c>
      <c r="D269" s="120">
        <v>0.0031269460335059695</v>
      </c>
      <c r="E269" s="120">
        <v>2.6009728956867484</v>
      </c>
      <c r="F269" s="86" t="s">
        <v>780</v>
      </c>
      <c r="G269" s="86" t="b">
        <v>0</v>
      </c>
      <c r="H269" s="86" t="b">
        <v>0</v>
      </c>
      <c r="I269" s="86" t="b">
        <v>0</v>
      </c>
      <c r="J269" s="86" t="b">
        <v>0</v>
      </c>
      <c r="K269" s="86" t="b">
        <v>0</v>
      </c>
      <c r="L269" s="86" t="b">
        <v>0</v>
      </c>
    </row>
    <row r="270" spans="1:12" ht="15">
      <c r="A270" s="86" t="s">
        <v>981</v>
      </c>
      <c r="B270" s="86" t="s">
        <v>960</v>
      </c>
      <c r="C270" s="86">
        <v>2</v>
      </c>
      <c r="D270" s="120">
        <v>0.0031269460335059695</v>
      </c>
      <c r="E270" s="120">
        <v>2.299942900022767</v>
      </c>
      <c r="F270" s="86" t="s">
        <v>780</v>
      </c>
      <c r="G270" s="86" t="b">
        <v>0</v>
      </c>
      <c r="H270" s="86" t="b">
        <v>0</v>
      </c>
      <c r="I270" s="86" t="b">
        <v>0</v>
      </c>
      <c r="J270" s="86" t="b">
        <v>0</v>
      </c>
      <c r="K270" s="86" t="b">
        <v>0</v>
      </c>
      <c r="L270" s="86" t="b">
        <v>0</v>
      </c>
    </row>
    <row r="271" spans="1:12" ht="15">
      <c r="A271" s="86" t="s">
        <v>952</v>
      </c>
      <c r="B271" s="86" t="s">
        <v>1003</v>
      </c>
      <c r="C271" s="86">
        <v>2</v>
      </c>
      <c r="D271" s="120">
        <v>0.0031269460335059695</v>
      </c>
      <c r="E271" s="120">
        <v>1.3705239743084743</v>
      </c>
      <c r="F271" s="86" t="s">
        <v>780</v>
      </c>
      <c r="G271" s="86" t="b">
        <v>0</v>
      </c>
      <c r="H271" s="86" t="b">
        <v>0</v>
      </c>
      <c r="I271" s="86" t="b">
        <v>0</v>
      </c>
      <c r="J271" s="86" t="b">
        <v>0</v>
      </c>
      <c r="K271" s="86" t="b">
        <v>0</v>
      </c>
      <c r="L271" s="86" t="b">
        <v>0</v>
      </c>
    </row>
    <row r="272" spans="1:12" ht="15">
      <c r="A272" s="86" t="s">
        <v>1003</v>
      </c>
      <c r="B272" s="86" t="s">
        <v>832</v>
      </c>
      <c r="C272" s="86">
        <v>2</v>
      </c>
      <c r="D272" s="120">
        <v>0.0031269460335059695</v>
      </c>
      <c r="E272" s="120">
        <v>1.0569048513364727</v>
      </c>
      <c r="F272" s="86" t="s">
        <v>780</v>
      </c>
      <c r="G272" s="86" t="b">
        <v>0</v>
      </c>
      <c r="H272" s="86" t="b">
        <v>0</v>
      </c>
      <c r="I272" s="86" t="b">
        <v>0</v>
      </c>
      <c r="J272" s="86" t="b">
        <v>0</v>
      </c>
      <c r="K272" s="86" t="b">
        <v>0</v>
      </c>
      <c r="L272" s="86" t="b">
        <v>0</v>
      </c>
    </row>
    <row r="273" spans="1:12" ht="15">
      <c r="A273" s="86" t="s">
        <v>227</v>
      </c>
      <c r="B273" s="86" t="s">
        <v>230</v>
      </c>
      <c r="C273" s="86">
        <v>2</v>
      </c>
      <c r="D273" s="120">
        <v>0.0031269460335059695</v>
      </c>
      <c r="E273" s="120">
        <v>1.470639127191742</v>
      </c>
      <c r="F273" s="86" t="s">
        <v>780</v>
      </c>
      <c r="G273" s="86" t="b">
        <v>0</v>
      </c>
      <c r="H273" s="86" t="b">
        <v>0</v>
      </c>
      <c r="I273" s="86" t="b">
        <v>0</v>
      </c>
      <c r="J273" s="86" t="b">
        <v>0</v>
      </c>
      <c r="K273" s="86" t="b">
        <v>0</v>
      </c>
      <c r="L273" s="86" t="b">
        <v>0</v>
      </c>
    </row>
    <row r="274" spans="1:12" ht="15">
      <c r="A274" s="86" t="s">
        <v>228</v>
      </c>
      <c r="B274" s="86" t="s">
        <v>834</v>
      </c>
      <c r="C274" s="86">
        <v>2</v>
      </c>
      <c r="D274" s="120">
        <v>0.0031269460335059695</v>
      </c>
      <c r="E274" s="120">
        <v>1.8808135922807914</v>
      </c>
      <c r="F274" s="86" t="s">
        <v>780</v>
      </c>
      <c r="G274" s="86" t="b">
        <v>0</v>
      </c>
      <c r="H274" s="86" t="b">
        <v>0</v>
      </c>
      <c r="I274" s="86" t="b">
        <v>0</v>
      </c>
      <c r="J274" s="86" t="b">
        <v>0</v>
      </c>
      <c r="K274" s="86" t="b">
        <v>0</v>
      </c>
      <c r="L274" s="86" t="b">
        <v>0</v>
      </c>
    </row>
    <row r="275" spans="1:12" ht="15">
      <c r="A275" s="86" t="s">
        <v>225</v>
      </c>
      <c r="B275" s="86" t="s">
        <v>960</v>
      </c>
      <c r="C275" s="86">
        <v>2</v>
      </c>
      <c r="D275" s="120">
        <v>0.0031269460335059695</v>
      </c>
      <c r="E275" s="120">
        <v>1.0327711716197532</v>
      </c>
      <c r="F275" s="86" t="s">
        <v>780</v>
      </c>
      <c r="G275" s="86" t="b">
        <v>0</v>
      </c>
      <c r="H275" s="86" t="b">
        <v>0</v>
      </c>
      <c r="I275" s="86" t="b">
        <v>0</v>
      </c>
      <c r="J275" s="86" t="b">
        <v>0</v>
      </c>
      <c r="K275" s="86" t="b">
        <v>0</v>
      </c>
      <c r="L275" s="86" t="b">
        <v>0</v>
      </c>
    </row>
    <row r="276" spans="1:12" ht="15">
      <c r="A276" s="86" t="s">
        <v>984</v>
      </c>
      <c r="B276" s="86" t="s">
        <v>985</v>
      </c>
      <c r="C276" s="86">
        <v>2</v>
      </c>
      <c r="D276" s="120">
        <v>0.0031269460335059695</v>
      </c>
      <c r="E276" s="120">
        <v>2.6009728956867484</v>
      </c>
      <c r="F276" s="86" t="s">
        <v>780</v>
      </c>
      <c r="G276" s="86" t="b">
        <v>0</v>
      </c>
      <c r="H276" s="86" t="b">
        <v>0</v>
      </c>
      <c r="I276" s="86" t="b">
        <v>0</v>
      </c>
      <c r="J276" s="86" t="b">
        <v>0</v>
      </c>
      <c r="K276" s="86" t="b">
        <v>0</v>
      </c>
      <c r="L276" s="86" t="b">
        <v>0</v>
      </c>
    </row>
    <row r="277" spans="1:12" ht="15">
      <c r="A277" s="86" t="s">
        <v>985</v>
      </c>
      <c r="B277" s="86" t="s">
        <v>986</v>
      </c>
      <c r="C277" s="86">
        <v>2</v>
      </c>
      <c r="D277" s="120">
        <v>0.0031269460335059695</v>
      </c>
      <c r="E277" s="120">
        <v>2.6009728956867484</v>
      </c>
      <c r="F277" s="86" t="s">
        <v>780</v>
      </c>
      <c r="G277" s="86" t="b">
        <v>0</v>
      </c>
      <c r="H277" s="86" t="b">
        <v>0</v>
      </c>
      <c r="I277" s="86" t="b">
        <v>0</v>
      </c>
      <c r="J277" s="86" t="b">
        <v>0</v>
      </c>
      <c r="K277" s="86" t="b">
        <v>0</v>
      </c>
      <c r="L277" s="86" t="b">
        <v>0</v>
      </c>
    </row>
    <row r="278" spans="1:12" ht="15">
      <c r="A278" s="86" t="s">
        <v>986</v>
      </c>
      <c r="B278" s="86" t="s">
        <v>833</v>
      </c>
      <c r="C278" s="86">
        <v>2</v>
      </c>
      <c r="D278" s="120">
        <v>0.0031269460335059695</v>
      </c>
      <c r="E278" s="120">
        <v>1.289219034630994</v>
      </c>
      <c r="F278" s="86" t="s">
        <v>780</v>
      </c>
      <c r="G278" s="86" t="b">
        <v>0</v>
      </c>
      <c r="H278" s="86" t="b">
        <v>0</v>
      </c>
      <c r="I278" s="86" t="b">
        <v>0</v>
      </c>
      <c r="J278" s="86" t="b">
        <v>0</v>
      </c>
      <c r="K278" s="86" t="b">
        <v>0</v>
      </c>
      <c r="L278" s="86" t="b">
        <v>0</v>
      </c>
    </row>
    <row r="279" spans="1:12" ht="15">
      <c r="A279" s="86" t="s">
        <v>833</v>
      </c>
      <c r="B279" s="86" t="s">
        <v>987</v>
      </c>
      <c r="C279" s="86">
        <v>2</v>
      </c>
      <c r="D279" s="120">
        <v>0.0031269460335059695</v>
      </c>
      <c r="E279" s="120">
        <v>1.289219034630994</v>
      </c>
      <c r="F279" s="86" t="s">
        <v>780</v>
      </c>
      <c r="G279" s="86" t="b">
        <v>0</v>
      </c>
      <c r="H279" s="86" t="b">
        <v>0</v>
      </c>
      <c r="I279" s="86" t="b">
        <v>0</v>
      </c>
      <c r="J279" s="86" t="b">
        <v>0</v>
      </c>
      <c r="K279" s="86" t="b">
        <v>0</v>
      </c>
      <c r="L279" s="86" t="b">
        <v>0</v>
      </c>
    </row>
    <row r="280" spans="1:12" ht="15">
      <c r="A280" s="86" t="s">
        <v>987</v>
      </c>
      <c r="B280" s="86" t="s">
        <v>988</v>
      </c>
      <c r="C280" s="86">
        <v>2</v>
      </c>
      <c r="D280" s="120">
        <v>0.0031269460335059695</v>
      </c>
      <c r="E280" s="120">
        <v>2.6009728956867484</v>
      </c>
      <c r="F280" s="86" t="s">
        <v>780</v>
      </c>
      <c r="G280" s="86" t="b">
        <v>0</v>
      </c>
      <c r="H280" s="86" t="b">
        <v>0</v>
      </c>
      <c r="I280" s="86" t="b">
        <v>0</v>
      </c>
      <c r="J280" s="86" t="b">
        <v>0</v>
      </c>
      <c r="K280" s="86" t="b">
        <v>0</v>
      </c>
      <c r="L280" s="86" t="b">
        <v>0</v>
      </c>
    </row>
    <row r="281" spans="1:12" ht="15">
      <c r="A281" s="86" t="s">
        <v>988</v>
      </c>
      <c r="B281" s="86" t="s">
        <v>989</v>
      </c>
      <c r="C281" s="86">
        <v>2</v>
      </c>
      <c r="D281" s="120">
        <v>0.0031269460335059695</v>
      </c>
      <c r="E281" s="120">
        <v>2.6009728956867484</v>
      </c>
      <c r="F281" s="86" t="s">
        <v>780</v>
      </c>
      <c r="G281" s="86" t="b">
        <v>0</v>
      </c>
      <c r="H281" s="86" t="b">
        <v>0</v>
      </c>
      <c r="I281" s="86" t="b">
        <v>0</v>
      </c>
      <c r="J281" s="86" t="b">
        <v>0</v>
      </c>
      <c r="K281" s="86" t="b">
        <v>0</v>
      </c>
      <c r="L281" s="86" t="b">
        <v>0</v>
      </c>
    </row>
    <row r="282" spans="1:12" ht="15">
      <c r="A282" s="86" t="s">
        <v>989</v>
      </c>
      <c r="B282" s="86" t="s">
        <v>844</v>
      </c>
      <c r="C282" s="86">
        <v>2</v>
      </c>
      <c r="D282" s="120">
        <v>0.0031269460335059695</v>
      </c>
      <c r="E282" s="120">
        <v>1.3457003905834422</v>
      </c>
      <c r="F282" s="86" t="s">
        <v>780</v>
      </c>
      <c r="G282" s="86" t="b">
        <v>0</v>
      </c>
      <c r="H282" s="86" t="b">
        <v>0</v>
      </c>
      <c r="I282" s="86" t="b">
        <v>0</v>
      </c>
      <c r="J282" s="86" t="b">
        <v>0</v>
      </c>
      <c r="K282" s="86" t="b">
        <v>0</v>
      </c>
      <c r="L282" s="86" t="b">
        <v>0</v>
      </c>
    </row>
    <row r="283" spans="1:12" ht="15">
      <c r="A283" s="86" t="s">
        <v>844</v>
      </c>
      <c r="B283" s="86" t="s">
        <v>990</v>
      </c>
      <c r="C283" s="86">
        <v>2</v>
      </c>
      <c r="D283" s="120">
        <v>0.0031269460335059695</v>
      </c>
      <c r="E283" s="120">
        <v>1.3579348470004537</v>
      </c>
      <c r="F283" s="86" t="s">
        <v>780</v>
      </c>
      <c r="G283" s="86" t="b">
        <v>0</v>
      </c>
      <c r="H283" s="86" t="b">
        <v>0</v>
      </c>
      <c r="I283" s="86" t="b">
        <v>0</v>
      </c>
      <c r="J283" s="86" t="b">
        <v>0</v>
      </c>
      <c r="K283" s="86" t="b">
        <v>0</v>
      </c>
      <c r="L283" s="86" t="b">
        <v>0</v>
      </c>
    </row>
    <row r="284" spans="1:12" ht="15">
      <c r="A284" s="86" t="s">
        <v>990</v>
      </c>
      <c r="B284" s="86" t="s">
        <v>834</v>
      </c>
      <c r="C284" s="86">
        <v>2</v>
      </c>
      <c r="D284" s="120">
        <v>0.0031269460335059695</v>
      </c>
      <c r="E284" s="120">
        <v>2.0569048513364727</v>
      </c>
      <c r="F284" s="86" t="s">
        <v>780</v>
      </c>
      <c r="G284" s="86" t="b">
        <v>0</v>
      </c>
      <c r="H284" s="86" t="b">
        <v>0</v>
      </c>
      <c r="I284" s="86" t="b">
        <v>0</v>
      </c>
      <c r="J284" s="86" t="b">
        <v>0</v>
      </c>
      <c r="K284" s="86" t="b">
        <v>0</v>
      </c>
      <c r="L284" s="86" t="b">
        <v>0</v>
      </c>
    </row>
    <row r="285" spans="1:12" ht="15">
      <c r="A285" s="86" t="s">
        <v>834</v>
      </c>
      <c r="B285" s="86" t="s">
        <v>982</v>
      </c>
      <c r="C285" s="86">
        <v>2</v>
      </c>
      <c r="D285" s="120">
        <v>0.0031269460335059695</v>
      </c>
      <c r="E285" s="120">
        <v>0.9881890389670127</v>
      </c>
      <c r="F285" s="86" t="s">
        <v>780</v>
      </c>
      <c r="G285" s="86" t="b">
        <v>0</v>
      </c>
      <c r="H285" s="86" t="b">
        <v>0</v>
      </c>
      <c r="I285" s="86" t="b">
        <v>0</v>
      </c>
      <c r="J285" s="86" t="b">
        <v>0</v>
      </c>
      <c r="K285" s="86" t="b">
        <v>0</v>
      </c>
      <c r="L285" s="86" t="b">
        <v>0</v>
      </c>
    </row>
    <row r="286" spans="1:12" ht="15">
      <c r="A286" s="86" t="s">
        <v>982</v>
      </c>
      <c r="B286" s="86" t="s">
        <v>832</v>
      </c>
      <c r="C286" s="86">
        <v>2</v>
      </c>
      <c r="D286" s="120">
        <v>0.0031269460335059695</v>
      </c>
      <c r="E286" s="120">
        <v>0.7558748556724915</v>
      </c>
      <c r="F286" s="86" t="s">
        <v>780</v>
      </c>
      <c r="G286" s="86" t="b">
        <v>0</v>
      </c>
      <c r="H286" s="86" t="b">
        <v>0</v>
      </c>
      <c r="I286" s="86" t="b">
        <v>0</v>
      </c>
      <c r="J286" s="86" t="b">
        <v>0</v>
      </c>
      <c r="K286" s="86" t="b">
        <v>0</v>
      </c>
      <c r="L286" s="86" t="b">
        <v>0</v>
      </c>
    </row>
    <row r="287" spans="1:12" ht="15">
      <c r="A287" s="86" t="s">
        <v>230</v>
      </c>
      <c r="B287" s="86" t="s">
        <v>991</v>
      </c>
      <c r="C287" s="86">
        <v>2</v>
      </c>
      <c r="D287" s="120">
        <v>0.0031269460335059695</v>
      </c>
      <c r="E287" s="120">
        <v>1.9477603819114047</v>
      </c>
      <c r="F287" s="86" t="s">
        <v>780</v>
      </c>
      <c r="G287" s="86" t="b">
        <v>0</v>
      </c>
      <c r="H287" s="86" t="b">
        <v>0</v>
      </c>
      <c r="I287" s="86" t="b">
        <v>0</v>
      </c>
      <c r="J287" s="86" t="b">
        <v>0</v>
      </c>
      <c r="K287" s="86" t="b">
        <v>0</v>
      </c>
      <c r="L287" s="86" t="b">
        <v>0</v>
      </c>
    </row>
    <row r="288" spans="1:12" ht="15">
      <c r="A288" s="86" t="s">
        <v>991</v>
      </c>
      <c r="B288" s="86" t="s">
        <v>992</v>
      </c>
      <c r="C288" s="86">
        <v>2</v>
      </c>
      <c r="D288" s="120">
        <v>0.0031269460335059695</v>
      </c>
      <c r="E288" s="120">
        <v>2.6009728956867484</v>
      </c>
      <c r="F288" s="86" t="s">
        <v>780</v>
      </c>
      <c r="G288" s="86" t="b">
        <v>0</v>
      </c>
      <c r="H288" s="86" t="b">
        <v>0</v>
      </c>
      <c r="I288" s="86" t="b">
        <v>0</v>
      </c>
      <c r="J288" s="86" t="b">
        <v>0</v>
      </c>
      <c r="K288" s="86" t="b">
        <v>0</v>
      </c>
      <c r="L288" s="86" t="b">
        <v>0</v>
      </c>
    </row>
    <row r="289" spans="1:12" ht="15">
      <c r="A289" s="86" t="s">
        <v>992</v>
      </c>
      <c r="B289" s="86" t="s">
        <v>993</v>
      </c>
      <c r="C289" s="86">
        <v>2</v>
      </c>
      <c r="D289" s="120">
        <v>0.0031269460335059695</v>
      </c>
      <c r="E289" s="120">
        <v>2.6009728956867484</v>
      </c>
      <c r="F289" s="86" t="s">
        <v>780</v>
      </c>
      <c r="G289" s="86" t="b">
        <v>0</v>
      </c>
      <c r="H289" s="86" t="b">
        <v>0</v>
      </c>
      <c r="I289" s="86" t="b">
        <v>0</v>
      </c>
      <c r="J289" s="86" t="b">
        <v>0</v>
      </c>
      <c r="K289" s="86" t="b">
        <v>0</v>
      </c>
      <c r="L289" s="86" t="b">
        <v>0</v>
      </c>
    </row>
    <row r="290" spans="1:12" ht="15">
      <c r="A290" s="86" t="s">
        <v>993</v>
      </c>
      <c r="B290" s="86" t="s">
        <v>994</v>
      </c>
      <c r="C290" s="86">
        <v>2</v>
      </c>
      <c r="D290" s="120">
        <v>0.0031269460335059695</v>
      </c>
      <c r="E290" s="120">
        <v>2.6009728956867484</v>
      </c>
      <c r="F290" s="86" t="s">
        <v>780</v>
      </c>
      <c r="G290" s="86" t="b">
        <v>0</v>
      </c>
      <c r="H290" s="86" t="b">
        <v>0</v>
      </c>
      <c r="I290" s="86" t="b">
        <v>0</v>
      </c>
      <c r="J290" s="86" t="b">
        <v>0</v>
      </c>
      <c r="K290" s="86" t="b">
        <v>0</v>
      </c>
      <c r="L290" s="86" t="b">
        <v>0</v>
      </c>
    </row>
    <row r="291" spans="1:12" ht="15">
      <c r="A291" s="86" t="s">
        <v>994</v>
      </c>
      <c r="B291" s="86" t="s">
        <v>995</v>
      </c>
      <c r="C291" s="86">
        <v>2</v>
      </c>
      <c r="D291" s="120">
        <v>0.0031269460335059695</v>
      </c>
      <c r="E291" s="120">
        <v>2.6009728956867484</v>
      </c>
      <c r="F291" s="86" t="s">
        <v>780</v>
      </c>
      <c r="G291" s="86" t="b">
        <v>0</v>
      </c>
      <c r="H291" s="86" t="b">
        <v>0</v>
      </c>
      <c r="I291" s="86" t="b">
        <v>0</v>
      </c>
      <c r="J291" s="86" t="b">
        <v>0</v>
      </c>
      <c r="K291" s="86" t="b">
        <v>0</v>
      </c>
      <c r="L291" s="86" t="b">
        <v>0</v>
      </c>
    </row>
    <row r="292" spans="1:12" ht="15">
      <c r="A292" s="86" t="s">
        <v>995</v>
      </c>
      <c r="B292" s="86" t="s">
        <v>982</v>
      </c>
      <c r="C292" s="86">
        <v>2</v>
      </c>
      <c r="D292" s="120">
        <v>0.0031269460335059695</v>
      </c>
      <c r="E292" s="120">
        <v>2.299942900022767</v>
      </c>
      <c r="F292" s="86" t="s">
        <v>780</v>
      </c>
      <c r="G292" s="86" t="b">
        <v>0</v>
      </c>
      <c r="H292" s="86" t="b">
        <v>0</v>
      </c>
      <c r="I292" s="86" t="b">
        <v>0</v>
      </c>
      <c r="J292" s="86" t="b">
        <v>0</v>
      </c>
      <c r="K292" s="86" t="b">
        <v>0</v>
      </c>
      <c r="L292" s="86" t="b">
        <v>0</v>
      </c>
    </row>
    <row r="293" spans="1:12" ht="15">
      <c r="A293" s="86" t="s">
        <v>982</v>
      </c>
      <c r="B293" s="86" t="s">
        <v>996</v>
      </c>
      <c r="C293" s="86">
        <v>2</v>
      </c>
      <c r="D293" s="120">
        <v>0.0031269460335059695</v>
      </c>
      <c r="E293" s="120">
        <v>2.299942900022767</v>
      </c>
      <c r="F293" s="86" t="s">
        <v>780</v>
      </c>
      <c r="G293" s="86" t="b">
        <v>0</v>
      </c>
      <c r="H293" s="86" t="b">
        <v>0</v>
      </c>
      <c r="I293" s="86" t="b">
        <v>0</v>
      </c>
      <c r="J293" s="86" t="b">
        <v>0</v>
      </c>
      <c r="K293" s="86" t="b">
        <v>0</v>
      </c>
      <c r="L293" s="86" t="b">
        <v>0</v>
      </c>
    </row>
    <row r="294" spans="1:12" ht="15">
      <c r="A294" s="86" t="s">
        <v>996</v>
      </c>
      <c r="B294" s="86" t="s">
        <v>997</v>
      </c>
      <c r="C294" s="86">
        <v>2</v>
      </c>
      <c r="D294" s="120">
        <v>0.0031269460335059695</v>
      </c>
      <c r="E294" s="120">
        <v>2.6009728956867484</v>
      </c>
      <c r="F294" s="86" t="s">
        <v>780</v>
      </c>
      <c r="G294" s="86" t="b">
        <v>0</v>
      </c>
      <c r="H294" s="86" t="b">
        <v>0</v>
      </c>
      <c r="I294" s="86" t="b">
        <v>0</v>
      </c>
      <c r="J294" s="86" t="b">
        <v>0</v>
      </c>
      <c r="K294" s="86" t="b">
        <v>0</v>
      </c>
      <c r="L294" s="86" t="b">
        <v>0</v>
      </c>
    </row>
    <row r="295" spans="1:12" ht="15">
      <c r="A295" s="86" t="s">
        <v>997</v>
      </c>
      <c r="B295" s="86" t="s">
        <v>998</v>
      </c>
      <c r="C295" s="86">
        <v>2</v>
      </c>
      <c r="D295" s="120">
        <v>0.0031269460335059695</v>
      </c>
      <c r="E295" s="120">
        <v>2.6009728956867484</v>
      </c>
      <c r="F295" s="86" t="s">
        <v>780</v>
      </c>
      <c r="G295" s="86" t="b">
        <v>0</v>
      </c>
      <c r="H295" s="86" t="b">
        <v>0</v>
      </c>
      <c r="I295" s="86" t="b">
        <v>0</v>
      </c>
      <c r="J295" s="86" t="b">
        <v>0</v>
      </c>
      <c r="K295" s="86" t="b">
        <v>0</v>
      </c>
      <c r="L295" s="86" t="b">
        <v>0</v>
      </c>
    </row>
    <row r="296" spans="1:12" ht="15">
      <c r="A296" s="86" t="s">
        <v>998</v>
      </c>
      <c r="B296" s="86" t="s">
        <v>999</v>
      </c>
      <c r="C296" s="86">
        <v>2</v>
      </c>
      <c r="D296" s="120">
        <v>0.0031269460335059695</v>
      </c>
      <c r="E296" s="120">
        <v>2.6009728956867484</v>
      </c>
      <c r="F296" s="86" t="s">
        <v>780</v>
      </c>
      <c r="G296" s="86" t="b">
        <v>0</v>
      </c>
      <c r="H296" s="86" t="b">
        <v>0</v>
      </c>
      <c r="I296" s="86" t="b">
        <v>0</v>
      </c>
      <c r="J296" s="86" t="b">
        <v>0</v>
      </c>
      <c r="K296" s="86" t="b">
        <v>0</v>
      </c>
      <c r="L296" s="86" t="b">
        <v>0</v>
      </c>
    </row>
    <row r="297" spans="1:12" ht="15">
      <c r="A297" s="86" t="s">
        <v>999</v>
      </c>
      <c r="B297" s="86" t="s">
        <v>1000</v>
      </c>
      <c r="C297" s="86">
        <v>2</v>
      </c>
      <c r="D297" s="120">
        <v>0.0031269460335059695</v>
      </c>
      <c r="E297" s="120">
        <v>2.6009728956867484</v>
      </c>
      <c r="F297" s="86" t="s">
        <v>780</v>
      </c>
      <c r="G297" s="86" t="b">
        <v>0</v>
      </c>
      <c r="H297" s="86" t="b">
        <v>0</v>
      </c>
      <c r="I297" s="86" t="b">
        <v>0</v>
      </c>
      <c r="J297" s="86" t="b">
        <v>0</v>
      </c>
      <c r="K297" s="86" t="b">
        <v>0</v>
      </c>
      <c r="L297" s="86" t="b">
        <v>0</v>
      </c>
    </row>
    <row r="298" spans="1:12" ht="15">
      <c r="A298" s="86" t="s">
        <v>1000</v>
      </c>
      <c r="B298" s="86" t="s">
        <v>227</v>
      </c>
      <c r="C298" s="86">
        <v>2</v>
      </c>
      <c r="D298" s="120">
        <v>0.0031269460335059695</v>
      </c>
      <c r="E298" s="120">
        <v>2.123851640967086</v>
      </c>
      <c r="F298" s="86" t="s">
        <v>780</v>
      </c>
      <c r="G298" s="86" t="b">
        <v>0</v>
      </c>
      <c r="H298" s="86" t="b">
        <v>0</v>
      </c>
      <c r="I298" s="86" t="b">
        <v>0</v>
      </c>
      <c r="J298" s="86" t="b">
        <v>0</v>
      </c>
      <c r="K298" s="86" t="b">
        <v>0</v>
      </c>
      <c r="L298" s="86" t="b">
        <v>0</v>
      </c>
    </row>
    <row r="299" spans="1:12" ht="15">
      <c r="A299" s="86" t="s">
        <v>227</v>
      </c>
      <c r="B299" s="86" t="s">
        <v>1001</v>
      </c>
      <c r="C299" s="86">
        <v>2</v>
      </c>
      <c r="D299" s="120">
        <v>0.0031269460335059695</v>
      </c>
      <c r="E299" s="120">
        <v>2.123851640967086</v>
      </c>
      <c r="F299" s="86" t="s">
        <v>780</v>
      </c>
      <c r="G299" s="86" t="b">
        <v>0</v>
      </c>
      <c r="H299" s="86" t="b">
        <v>0</v>
      </c>
      <c r="I299" s="86" t="b">
        <v>0</v>
      </c>
      <c r="J299" s="86" t="b">
        <v>0</v>
      </c>
      <c r="K299" s="86" t="b">
        <v>0</v>
      </c>
      <c r="L299" s="86" t="b">
        <v>0</v>
      </c>
    </row>
    <row r="300" spans="1:12" ht="15">
      <c r="A300" s="86" t="s">
        <v>1001</v>
      </c>
      <c r="B300" s="86" t="s">
        <v>1002</v>
      </c>
      <c r="C300" s="86">
        <v>2</v>
      </c>
      <c r="D300" s="120">
        <v>0.0031269460335059695</v>
      </c>
      <c r="E300" s="120">
        <v>2.6009728956867484</v>
      </c>
      <c r="F300" s="86" t="s">
        <v>780</v>
      </c>
      <c r="G300" s="86" t="b">
        <v>0</v>
      </c>
      <c r="H300" s="86" t="b">
        <v>0</v>
      </c>
      <c r="I300" s="86" t="b">
        <v>0</v>
      </c>
      <c r="J300" s="86" t="b">
        <v>0</v>
      </c>
      <c r="K300" s="86" t="b">
        <v>0</v>
      </c>
      <c r="L30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1030</v>
      </c>
      <c r="B2" s="124" t="s">
        <v>1031</v>
      </c>
      <c r="C2" s="121" t="s">
        <v>1032</v>
      </c>
    </row>
    <row r="3" spans="1:3" ht="15">
      <c r="A3" s="123" t="s">
        <v>778</v>
      </c>
      <c r="B3" s="123" t="s">
        <v>778</v>
      </c>
      <c r="C3" s="34">
        <v>45</v>
      </c>
    </row>
    <row r="4" spans="1:3" ht="15">
      <c r="A4" s="123" t="s">
        <v>778</v>
      </c>
      <c r="B4" s="123" t="s">
        <v>779</v>
      </c>
      <c r="C4" s="34">
        <v>15</v>
      </c>
    </row>
    <row r="5" spans="1:3" ht="15">
      <c r="A5" s="123" t="s">
        <v>778</v>
      </c>
      <c r="B5" s="123" t="s">
        <v>780</v>
      </c>
      <c r="C5" s="34">
        <v>35</v>
      </c>
    </row>
    <row r="6" spans="1:3" ht="15">
      <c r="A6" s="123" t="s">
        <v>779</v>
      </c>
      <c r="B6" s="123" t="s">
        <v>778</v>
      </c>
      <c r="C6" s="34">
        <v>10</v>
      </c>
    </row>
    <row r="7" spans="1:3" ht="15">
      <c r="A7" s="123" t="s">
        <v>779</v>
      </c>
      <c r="B7" s="123" t="s">
        <v>779</v>
      </c>
      <c r="C7" s="34">
        <v>20</v>
      </c>
    </row>
    <row r="8" spans="1:3" ht="15">
      <c r="A8" s="123" t="s">
        <v>779</v>
      </c>
      <c r="B8" s="123" t="s">
        <v>780</v>
      </c>
      <c r="C8" s="34">
        <v>15</v>
      </c>
    </row>
    <row r="9" spans="1:3" ht="15">
      <c r="A9" s="123" t="s">
        <v>780</v>
      </c>
      <c r="B9" s="123" t="s">
        <v>778</v>
      </c>
      <c r="C9" s="34">
        <v>59</v>
      </c>
    </row>
    <row r="10" spans="1:3" ht="15">
      <c r="A10" s="123" t="s">
        <v>780</v>
      </c>
      <c r="B10" s="123" t="s">
        <v>779</v>
      </c>
      <c r="C10" s="34">
        <v>11</v>
      </c>
    </row>
    <row r="11" spans="1:3" ht="15">
      <c r="A11" s="123" t="s">
        <v>780</v>
      </c>
      <c r="B11" s="123" t="s">
        <v>780</v>
      </c>
      <c r="C11" s="34">
        <v>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1050</v>
      </c>
      <c r="B1" s="13" t="s">
        <v>17</v>
      </c>
    </row>
    <row r="2" spans="1:2" ht="15">
      <c r="A2" s="78" t="s">
        <v>1051</v>
      </c>
      <c r="B2" s="78" t="s">
        <v>1057</v>
      </c>
    </row>
    <row r="3" spans="1:2" ht="15">
      <c r="A3" s="78" t="s">
        <v>1052</v>
      </c>
      <c r="B3" s="78" t="s">
        <v>1058</v>
      </c>
    </row>
    <row r="4" spans="1:2" ht="15">
      <c r="A4" s="78" t="s">
        <v>1053</v>
      </c>
      <c r="B4" s="78" t="s">
        <v>1059</v>
      </c>
    </row>
    <row r="5" spans="1:2" ht="15">
      <c r="A5" s="78" t="s">
        <v>1054</v>
      </c>
      <c r="B5" s="78" t="s">
        <v>1058</v>
      </c>
    </row>
    <row r="6" spans="1:2" ht="15">
      <c r="A6" s="78" t="s">
        <v>1055</v>
      </c>
      <c r="B6" s="78" t="s">
        <v>1057</v>
      </c>
    </row>
    <row r="7" spans="1:2" ht="15">
      <c r="A7" s="78" t="s">
        <v>1056</v>
      </c>
      <c r="B7" s="78" t="s">
        <v>1058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1060</v>
      </c>
      <c r="B1" s="13" t="s">
        <v>34</v>
      </c>
    </row>
    <row r="2" spans="1:2" ht="15">
      <c r="A2" s="116" t="s">
        <v>226</v>
      </c>
      <c r="B2" s="78">
        <v>184.254762</v>
      </c>
    </row>
    <row r="3" spans="1:2" ht="15">
      <c r="A3" s="116" t="s">
        <v>225</v>
      </c>
      <c r="B3" s="78">
        <v>109.915873</v>
      </c>
    </row>
    <row r="4" spans="1:2" ht="15">
      <c r="A4" s="116" t="s">
        <v>227</v>
      </c>
      <c r="B4" s="78">
        <v>30.680159</v>
      </c>
    </row>
    <row r="5" spans="1:2" ht="15">
      <c r="A5" s="116" t="s">
        <v>224</v>
      </c>
      <c r="B5" s="78">
        <v>26.846825</v>
      </c>
    </row>
    <row r="6" spans="1:2" ht="15">
      <c r="A6" s="116" t="s">
        <v>230</v>
      </c>
      <c r="B6" s="78">
        <v>24.096825</v>
      </c>
    </row>
    <row r="7" spans="1:2" ht="15">
      <c r="A7" s="116" t="s">
        <v>229</v>
      </c>
      <c r="B7" s="78">
        <v>16.338095</v>
      </c>
    </row>
    <row r="8" spans="1:2" ht="15">
      <c r="A8" s="116" t="s">
        <v>214</v>
      </c>
      <c r="B8" s="78">
        <v>8.152381</v>
      </c>
    </row>
    <row r="9" spans="1:2" ht="15">
      <c r="A9" s="116" t="s">
        <v>236</v>
      </c>
      <c r="B9" s="78">
        <v>6.619048</v>
      </c>
    </row>
    <row r="10" spans="1:2" ht="15">
      <c r="A10" s="116" t="s">
        <v>237</v>
      </c>
      <c r="B10" s="78">
        <v>6.619048</v>
      </c>
    </row>
    <row r="11" spans="1:2" ht="15">
      <c r="A11" s="116" t="s">
        <v>235</v>
      </c>
      <c r="B11" s="78">
        <v>6.619048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1075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548</v>
      </c>
      <c r="AT2" s="13" t="s">
        <v>194</v>
      </c>
      <c r="AU2" s="13" t="s">
        <v>549</v>
      </c>
      <c r="AV2" s="13" t="s">
        <v>550</v>
      </c>
      <c r="AW2" s="13" t="s">
        <v>551</v>
      </c>
      <c r="AX2" s="13" t="s">
        <v>552</v>
      </c>
      <c r="AY2" s="13" t="s">
        <v>553</v>
      </c>
      <c r="AZ2" s="13" t="s">
        <v>554</v>
      </c>
      <c r="BA2" s="13" t="s">
        <v>784</v>
      </c>
      <c r="BB2" s="117" t="s">
        <v>890</v>
      </c>
      <c r="BC2" s="117" t="s">
        <v>892</v>
      </c>
      <c r="BD2" s="117" t="s">
        <v>893</v>
      </c>
      <c r="BE2" s="117" t="s">
        <v>894</v>
      </c>
      <c r="BF2" s="117" t="s">
        <v>896</v>
      </c>
      <c r="BG2" s="117" t="s">
        <v>905</v>
      </c>
      <c r="BH2" s="117" t="s">
        <v>913</v>
      </c>
      <c r="BI2" s="117" t="s">
        <v>925</v>
      </c>
      <c r="BJ2" s="117" t="s">
        <v>935</v>
      </c>
      <c r="BK2" s="117" t="s">
        <v>940</v>
      </c>
      <c r="BL2" s="117" t="s">
        <v>1019</v>
      </c>
      <c r="BM2" s="117" t="s">
        <v>1020</v>
      </c>
      <c r="BN2" s="117" t="s">
        <v>1021</v>
      </c>
      <c r="BO2" s="117" t="s">
        <v>1022</v>
      </c>
      <c r="BP2" s="117" t="s">
        <v>1023</v>
      </c>
      <c r="BQ2" s="117" t="s">
        <v>1024</v>
      </c>
      <c r="BR2" s="117" t="s">
        <v>1025</v>
      </c>
      <c r="BS2" s="117" t="s">
        <v>1026</v>
      </c>
      <c r="BT2" s="117" t="s">
        <v>1028</v>
      </c>
      <c r="BU2" s="3"/>
      <c r="BV2" s="3"/>
    </row>
    <row r="3" spans="1:74" ht="41.45" customHeight="1">
      <c r="A3" s="64" t="s">
        <v>214</v>
      </c>
      <c r="C3" s="65"/>
      <c r="D3" s="65" t="s">
        <v>64</v>
      </c>
      <c r="E3" s="66">
        <v>165.69576478823942</v>
      </c>
      <c r="F3" s="68">
        <v>99.97676305694895</v>
      </c>
      <c r="G3" s="102" t="s">
        <v>295</v>
      </c>
      <c r="H3" s="65"/>
      <c r="I3" s="69" t="s">
        <v>214</v>
      </c>
      <c r="J3" s="70"/>
      <c r="K3" s="70"/>
      <c r="L3" s="69" t="s">
        <v>713</v>
      </c>
      <c r="M3" s="73">
        <v>8.744098554145765</v>
      </c>
      <c r="N3" s="74">
        <v>1322.2874755859375</v>
      </c>
      <c r="O3" s="74">
        <v>5688.3115234375</v>
      </c>
      <c r="P3" s="75"/>
      <c r="Q3" s="76"/>
      <c r="R3" s="76"/>
      <c r="S3" s="48"/>
      <c r="T3" s="48">
        <v>0</v>
      </c>
      <c r="U3" s="48">
        <v>9</v>
      </c>
      <c r="V3" s="49">
        <v>8.152381</v>
      </c>
      <c r="W3" s="49">
        <v>0.02381</v>
      </c>
      <c r="X3" s="49">
        <v>0.038506</v>
      </c>
      <c r="Y3" s="49">
        <v>1.100295</v>
      </c>
      <c r="Z3" s="49">
        <v>0.3194444444444444</v>
      </c>
      <c r="AA3" s="49">
        <v>0</v>
      </c>
      <c r="AB3" s="71">
        <v>3</v>
      </c>
      <c r="AC3" s="71"/>
      <c r="AD3" s="72"/>
      <c r="AE3" s="78" t="s">
        <v>555</v>
      </c>
      <c r="AF3" s="78">
        <v>140</v>
      </c>
      <c r="AG3" s="78">
        <v>103</v>
      </c>
      <c r="AH3" s="78">
        <v>2524</v>
      </c>
      <c r="AI3" s="78">
        <v>374</v>
      </c>
      <c r="AJ3" s="78"/>
      <c r="AK3" s="78" t="s">
        <v>581</v>
      </c>
      <c r="AL3" s="78" t="s">
        <v>606</v>
      </c>
      <c r="AM3" s="78"/>
      <c r="AN3" s="78"/>
      <c r="AO3" s="80">
        <v>41418.65925925926</v>
      </c>
      <c r="AP3" s="83" t="s">
        <v>646</v>
      </c>
      <c r="AQ3" s="78" t="b">
        <v>1</v>
      </c>
      <c r="AR3" s="78" t="b">
        <v>0</v>
      </c>
      <c r="AS3" s="78" t="b">
        <v>0</v>
      </c>
      <c r="AT3" s="78"/>
      <c r="AU3" s="78">
        <v>2</v>
      </c>
      <c r="AV3" s="83" t="s">
        <v>671</v>
      </c>
      <c r="AW3" s="78" t="b">
        <v>0</v>
      </c>
      <c r="AX3" s="78" t="s">
        <v>686</v>
      </c>
      <c r="AY3" s="83" t="s">
        <v>687</v>
      </c>
      <c r="AZ3" s="78" t="s">
        <v>66</v>
      </c>
      <c r="BA3" s="78" t="str">
        <f>REPLACE(INDEX(GroupVertices[Group],MATCH(Vertices[[#This Row],[Vertex]],GroupVertices[Vertex],0)),1,1,"")</f>
        <v>1</v>
      </c>
      <c r="BB3" s="48"/>
      <c r="BC3" s="48"/>
      <c r="BD3" s="48"/>
      <c r="BE3" s="48"/>
      <c r="BF3" s="48" t="s">
        <v>277</v>
      </c>
      <c r="BG3" s="48" t="s">
        <v>277</v>
      </c>
      <c r="BH3" s="118" t="s">
        <v>914</v>
      </c>
      <c r="BI3" s="118" t="s">
        <v>914</v>
      </c>
      <c r="BJ3" s="118" t="s">
        <v>936</v>
      </c>
      <c r="BK3" s="118" t="s">
        <v>936</v>
      </c>
      <c r="BL3" s="118">
        <v>0</v>
      </c>
      <c r="BM3" s="122">
        <v>0</v>
      </c>
      <c r="BN3" s="118">
        <v>0</v>
      </c>
      <c r="BO3" s="122">
        <v>0</v>
      </c>
      <c r="BP3" s="118">
        <v>0</v>
      </c>
      <c r="BQ3" s="122">
        <v>0</v>
      </c>
      <c r="BR3" s="118">
        <v>28</v>
      </c>
      <c r="BS3" s="122">
        <v>100</v>
      </c>
      <c r="BT3" s="118">
        <v>28</v>
      </c>
      <c r="BU3" s="3"/>
      <c r="BV3" s="3"/>
    </row>
    <row r="4" spans="1:77" ht="41.45" customHeight="1">
      <c r="A4" s="64" t="s">
        <v>224</v>
      </c>
      <c r="C4" s="65"/>
      <c r="D4" s="65" t="s">
        <v>64</v>
      </c>
      <c r="E4" s="66">
        <v>188.33965698284914</v>
      </c>
      <c r="F4" s="68">
        <v>99.83439067571555</v>
      </c>
      <c r="G4" s="102" t="s">
        <v>305</v>
      </c>
      <c r="H4" s="65"/>
      <c r="I4" s="69" t="s">
        <v>224</v>
      </c>
      <c r="J4" s="70"/>
      <c r="K4" s="70"/>
      <c r="L4" s="69" t="s">
        <v>714</v>
      </c>
      <c r="M4" s="73">
        <v>56.1920674731976</v>
      </c>
      <c r="N4" s="74">
        <v>1814.9892578125</v>
      </c>
      <c r="O4" s="74">
        <v>7084.23876953125</v>
      </c>
      <c r="P4" s="75"/>
      <c r="Q4" s="76"/>
      <c r="R4" s="76"/>
      <c r="S4" s="88"/>
      <c r="T4" s="48">
        <v>3</v>
      </c>
      <c r="U4" s="48">
        <v>12</v>
      </c>
      <c r="V4" s="49">
        <v>26.846825</v>
      </c>
      <c r="W4" s="49">
        <v>0.027027</v>
      </c>
      <c r="X4" s="49">
        <v>0.055612</v>
      </c>
      <c r="Y4" s="49">
        <v>1.51865</v>
      </c>
      <c r="Z4" s="49">
        <v>0.26282051282051283</v>
      </c>
      <c r="AA4" s="49">
        <v>0.15384615384615385</v>
      </c>
      <c r="AB4" s="71">
        <v>4</v>
      </c>
      <c r="AC4" s="71"/>
      <c r="AD4" s="72"/>
      <c r="AE4" s="78" t="s">
        <v>556</v>
      </c>
      <c r="AF4" s="78">
        <v>1334</v>
      </c>
      <c r="AG4" s="78">
        <v>489</v>
      </c>
      <c r="AH4" s="78">
        <v>6309</v>
      </c>
      <c r="AI4" s="78">
        <v>2464</v>
      </c>
      <c r="AJ4" s="78"/>
      <c r="AK4" s="78" t="s">
        <v>582</v>
      </c>
      <c r="AL4" s="78" t="s">
        <v>607</v>
      </c>
      <c r="AM4" s="83" t="s">
        <v>626</v>
      </c>
      <c r="AN4" s="78"/>
      <c r="AO4" s="80">
        <v>43303.12976851852</v>
      </c>
      <c r="AP4" s="83" t="s">
        <v>647</v>
      </c>
      <c r="AQ4" s="78" t="b">
        <v>1</v>
      </c>
      <c r="AR4" s="78" t="b">
        <v>0</v>
      </c>
      <c r="AS4" s="78" t="b">
        <v>0</v>
      </c>
      <c r="AT4" s="78"/>
      <c r="AU4" s="78">
        <v>4</v>
      </c>
      <c r="AV4" s="78"/>
      <c r="AW4" s="78" t="b">
        <v>0</v>
      </c>
      <c r="AX4" s="78" t="s">
        <v>686</v>
      </c>
      <c r="AY4" s="83" t="s">
        <v>688</v>
      </c>
      <c r="AZ4" s="78" t="s">
        <v>66</v>
      </c>
      <c r="BA4" s="78" t="str">
        <f>REPLACE(INDEX(GroupVertices[Group],MATCH(Vertices[[#This Row],[Vertex]],GroupVertices[Vertex],0)),1,1,"")</f>
        <v>1</v>
      </c>
      <c r="BB4" s="48"/>
      <c r="BC4" s="48"/>
      <c r="BD4" s="48"/>
      <c r="BE4" s="48"/>
      <c r="BF4" s="48" t="s">
        <v>897</v>
      </c>
      <c r="BG4" s="48" t="s">
        <v>897</v>
      </c>
      <c r="BH4" s="118" t="s">
        <v>915</v>
      </c>
      <c r="BI4" s="118" t="s">
        <v>926</v>
      </c>
      <c r="BJ4" s="118" t="s">
        <v>937</v>
      </c>
      <c r="BK4" s="118" t="s">
        <v>941</v>
      </c>
      <c r="BL4" s="118">
        <v>0</v>
      </c>
      <c r="BM4" s="122">
        <v>0</v>
      </c>
      <c r="BN4" s="118">
        <v>0</v>
      </c>
      <c r="BO4" s="122">
        <v>0</v>
      </c>
      <c r="BP4" s="118">
        <v>0</v>
      </c>
      <c r="BQ4" s="122">
        <v>0</v>
      </c>
      <c r="BR4" s="118">
        <v>56</v>
      </c>
      <c r="BS4" s="122">
        <v>100</v>
      </c>
      <c r="BT4" s="118">
        <v>56</v>
      </c>
      <c r="BU4" s="2"/>
      <c r="BV4" s="3"/>
      <c r="BW4" s="3"/>
      <c r="BX4" s="3"/>
      <c r="BY4" s="3"/>
    </row>
    <row r="5" spans="1:77" ht="41.45" customHeight="1">
      <c r="A5" s="64" t="s">
        <v>225</v>
      </c>
      <c r="C5" s="65"/>
      <c r="D5" s="65" t="s">
        <v>64</v>
      </c>
      <c r="E5" s="66">
        <v>189.98221911095555</v>
      </c>
      <c r="F5" s="68">
        <v>99.82406314547065</v>
      </c>
      <c r="G5" s="102" t="s">
        <v>306</v>
      </c>
      <c r="H5" s="65"/>
      <c r="I5" s="69" t="s">
        <v>225</v>
      </c>
      <c r="J5" s="70"/>
      <c r="K5" s="70"/>
      <c r="L5" s="69" t="s">
        <v>715</v>
      </c>
      <c r="M5" s="73">
        <v>59.63388905281794</v>
      </c>
      <c r="N5" s="74">
        <v>2389.063232421875</v>
      </c>
      <c r="O5" s="74">
        <v>5001.74462890625</v>
      </c>
      <c r="P5" s="75"/>
      <c r="Q5" s="76"/>
      <c r="R5" s="76"/>
      <c r="S5" s="88"/>
      <c r="T5" s="48">
        <v>17</v>
      </c>
      <c r="U5" s="48">
        <v>11</v>
      </c>
      <c r="V5" s="49">
        <v>109.915873</v>
      </c>
      <c r="W5" s="49">
        <v>0.034483</v>
      </c>
      <c r="X5" s="49">
        <v>0.076867</v>
      </c>
      <c r="Y5" s="49">
        <v>2.431826</v>
      </c>
      <c r="Z5" s="49">
        <v>0.1595238095238095</v>
      </c>
      <c r="AA5" s="49">
        <v>0.3333333333333333</v>
      </c>
      <c r="AB5" s="71">
        <v>5</v>
      </c>
      <c r="AC5" s="71"/>
      <c r="AD5" s="72"/>
      <c r="AE5" s="78" t="s">
        <v>557</v>
      </c>
      <c r="AF5" s="78">
        <v>1749</v>
      </c>
      <c r="AG5" s="78">
        <v>517</v>
      </c>
      <c r="AH5" s="78">
        <v>1141</v>
      </c>
      <c r="AI5" s="78">
        <v>939</v>
      </c>
      <c r="AJ5" s="78"/>
      <c r="AK5" s="78" t="s">
        <v>583</v>
      </c>
      <c r="AL5" s="78" t="s">
        <v>608</v>
      </c>
      <c r="AM5" s="78"/>
      <c r="AN5" s="78"/>
      <c r="AO5" s="80">
        <v>39997.58319444444</v>
      </c>
      <c r="AP5" s="83" t="s">
        <v>648</v>
      </c>
      <c r="AQ5" s="78" t="b">
        <v>0</v>
      </c>
      <c r="AR5" s="78" t="b">
        <v>0</v>
      </c>
      <c r="AS5" s="78" t="b">
        <v>1</v>
      </c>
      <c r="AT5" s="78"/>
      <c r="AU5" s="78">
        <v>45</v>
      </c>
      <c r="AV5" s="83" t="s">
        <v>671</v>
      </c>
      <c r="AW5" s="78" t="b">
        <v>0</v>
      </c>
      <c r="AX5" s="78" t="s">
        <v>686</v>
      </c>
      <c r="AY5" s="83" t="s">
        <v>689</v>
      </c>
      <c r="AZ5" s="78" t="s">
        <v>66</v>
      </c>
      <c r="BA5" s="78" t="str">
        <f>REPLACE(INDEX(GroupVertices[Group],MATCH(Vertices[[#This Row],[Vertex]],GroupVertices[Vertex],0)),1,1,"")</f>
        <v>1</v>
      </c>
      <c r="BB5" s="48"/>
      <c r="BC5" s="48"/>
      <c r="BD5" s="48"/>
      <c r="BE5" s="48"/>
      <c r="BF5" s="48" t="s">
        <v>898</v>
      </c>
      <c r="BG5" s="48" t="s">
        <v>906</v>
      </c>
      <c r="BH5" s="118" t="s">
        <v>916</v>
      </c>
      <c r="BI5" s="118" t="s">
        <v>927</v>
      </c>
      <c r="BJ5" s="118" t="s">
        <v>867</v>
      </c>
      <c r="BK5" s="118" t="s">
        <v>942</v>
      </c>
      <c r="BL5" s="118">
        <v>6</v>
      </c>
      <c r="BM5" s="122">
        <v>3.0927835051546393</v>
      </c>
      <c r="BN5" s="118">
        <v>0</v>
      </c>
      <c r="BO5" s="122">
        <v>0</v>
      </c>
      <c r="BP5" s="118">
        <v>0</v>
      </c>
      <c r="BQ5" s="122">
        <v>0</v>
      </c>
      <c r="BR5" s="118">
        <v>188</v>
      </c>
      <c r="BS5" s="122">
        <v>96.90721649484536</v>
      </c>
      <c r="BT5" s="118">
        <v>194</v>
      </c>
      <c r="BU5" s="2"/>
      <c r="BV5" s="3"/>
      <c r="BW5" s="3"/>
      <c r="BX5" s="3"/>
      <c r="BY5" s="3"/>
    </row>
    <row r="6" spans="1:77" ht="41.45" customHeight="1">
      <c r="A6" s="64" t="s">
        <v>232</v>
      </c>
      <c r="C6" s="65"/>
      <c r="D6" s="65" t="s">
        <v>64</v>
      </c>
      <c r="E6" s="66">
        <v>179.12957647882394</v>
      </c>
      <c r="F6" s="68">
        <v>99.89229861316022</v>
      </c>
      <c r="G6" s="102" t="s">
        <v>678</v>
      </c>
      <c r="H6" s="65"/>
      <c r="I6" s="69" t="s">
        <v>232</v>
      </c>
      <c r="J6" s="70"/>
      <c r="K6" s="70"/>
      <c r="L6" s="69" t="s">
        <v>716</v>
      </c>
      <c r="M6" s="73">
        <v>36.89328218746926</v>
      </c>
      <c r="N6" s="74">
        <v>1422.1575927734375</v>
      </c>
      <c r="O6" s="74">
        <v>2258.70751953125</v>
      </c>
      <c r="P6" s="75"/>
      <c r="Q6" s="76"/>
      <c r="R6" s="76"/>
      <c r="S6" s="88"/>
      <c r="T6" s="48">
        <v>6</v>
      </c>
      <c r="U6" s="48">
        <v>0</v>
      </c>
      <c r="V6" s="49">
        <v>1.177778</v>
      </c>
      <c r="W6" s="49">
        <v>0.022727</v>
      </c>
      <c r="X6" s="49">
        <v>0.034716</v>
      </c>
      <c r="Y6" s="49">
        <v>0.753303</v>
      </c>
      <c r="Z6" s="49">
        <v>0.5666666666666667</v>
      </c>
      <c r="AA6" s="49">
        <v>0</v>
      </c>
      <c r="AB6" s="71">
        <v>6</v>
      </c>
      <c r="AC6" s="71"/>
      <c r="AD6" s="72"/>
      <c r="AE6" s="78" t="s">
        <v>558</v>
      </c>
      <c r="AF6" s="78">
        <v>455</v>
      </c>
      <c r="AG6" s="78">
        <v>332</v>
      </c>
      <c r="AH6" s="78">
        <v>726</v>
      </c>
      <c r="AI6" s="78">
        <v>306</v>
      </c>
      <c r="AJ6" s="78"/>
      <c r="AK6" s="78" t="s">
        <v>584</v>
      </c>
      <c r="AL6" s="78" t="s">
        <v>609</v>
      </c>
      <c r="AM6" s="83" t="s">
        <v>627</v>
      </c>
      <c r="AN6" s="78"/>
      <c r="AO6" s="80">
        <v>41969.65466435185</v>
      </c>
      <c r="AP6" s="83" t="s">
        <v>649</v>
      </c>
      <c r="AQ6" s="78" t="b">
        <v>1</v>
      </c>
      <c r="AR6" s="78" t="b">
        <v>0</v>
      </c>
      <c r="AS6" s="78" t="b">
        <v>0</v>
      </c>
      <c r="AT6" s="78"/>
      <c r="AU6" s="78">
        <v>77</v>
      </c>
      <c r="AV6" s="83" t="s">
        <v>671</v>
      </c>
      <c r="AW6" s="78" t="b">
        <v>0</v>
      </c>
      <c r="AX6" s="78" t="s">
        <v>686</v>
      </c>
      <c r="AY6" s="83" t="s">
        <v>690</v>
      </c>
      <c r="AZ6" s="78" t="s">
        <v>65</v>
      </c>
      <c r="BA6" s="78"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233</v>
      </c>
      <c r="C7" s="65"/>
      <c r="D7" s="65" t="s">
        <v>64</v>
      </c>
      <c r="E7" s="66">
        <v>799.1967798389919</v>
      </c>
      <c r="F7" s="68">
        <v>95.99365594570669</v>
      </c>
      <c r="G7" s="102" t="s">
        <v>679</v>
      </c>
      <c r="H7" s="65"/>
      <c r="I7" s="69" t="s">
        <v>233</v>
      </c>
      <c r="J7" s="70"/>
      <c r="K7" s="70"/>
      <c r="L7" s="69" t="s">
        <v>717</v>
      </c>
      <c r="M7" s="73">
        <v>1336.1809284941478</v>
      </c>
      <c r="N7" s="74">
        <v>2191.684326171875</v>
      </c>
      <c r="O7" s="74">
        <v>9283.4833984375</v>
      </c>
      <c r="P7" s="75"/>
      <c r="Q7" s="76"/>
      <c r="R7" s="76"/>
      <c r="S7" s="88"/>
      <c r="T7" s="48">
        <v>4</v>
      </c>
      <c r="U7" s="48">
        <v>0</v>
      </c>
      <c r="V7" s="49">
        <v>0.444444</v>
      </c>
      <c r="W7" s="49">
        <v>0.021739</v>
      </c>
      <c r="X7" s="49">
        <v>0.024937</v>
      </c>
      <c r="Y7" s="49">
        <v>0.552028</v>
      </c>
      <c r="Z7" s="49">
        <v>0.6666666666666666</v>
      </c>
      <c r="AA7" s="49">
        <v>0</v>
      </c>
      <c r="AB7" s="71">
        <v>7</v>
      </c>
      <c r="AC7" s="71"/>
      <c r="AD7" s="72"/>
      <c r="AE7" s="78" t="s">
        <v>559</v>
      </c>
      <c r="AF7" s="78">
        <v>6461</v>
      </c>
      <c r="AG7" s="78">
        <v>10902</v>
      </c>
      <c r="AH7" s="78">
        <v>16707</v>
      </c>
      <c r="AI7" s="78">
        <v>25056</v>
      </c>
      <c r="AJ7" s="78"/>
      <c r="AK7" s="78" t="s">
        <v>585</v>
      </c>
      <c r="AL7" s="78" t="s">
        <v>610</v>
      </c>
      <c r="AM7" s="83" t="s">
        <v>628</v>
      </c>
      <c r="AN7" s="78"/>
      <c r="AO7" s="80">
        <v>41583.670011574075</v>
      </c>
      <c r="AP7" s="83" t="s">
        <v>650</v>
      </c>
      <c r="AQ7" s="78" t="b">
        <v>0</v>
      </c>
      <c r="AR7" s="78" t="b">
        <v>0</v>
      </c>
      <c r="AS7" s="78" t="b">
        <v>1</v>
      </c>
      <c r="AT7" s="78"/>
      <c r="AU7" s="78">
        <v>344</v>
      </c>
      <c r="AV7" s="83" t="s">
        <v>671</v>
      </c>
      <c r="AW7" s="78" t="b">
        <v>0</v>
      </c>
      <c r="AX7" s="78" t="s">
        <v>686</v>
      </c>
      <c r="AY7" s="83" t="s">
        <v>691</v>
      </c>
      <c r="AZ7" s="78" t="s">
        <v>65</v>
      </c>
      <c r="BA7" s="78"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234</v>
      </c>
      <c r="C8" s="65"/>
      <c r="D8" s="65" t="s">
        <v>64</v>
      </c>
      <c r="E8" s="66">
        <v>219.07903395169757</v>
      </c>
      <c r="F8" s="68">
        <v>99.64111832398937</v>
      </c>
      <c r="G8" s="102" t="s">
        <v>680</v>
      </c>
      <c r="H8" s="65"/>
      <c r="I8" s="69" t="s">
        <v>234</v>
      </c>
      <c r="J8" s="70"/>
      <c r="K8" s="70"/>
      <c r="L8" s="69" t="s">
        <v>718</v>
      </c>
      <c r="M8" s="73">
        <v>120.60329989180683</v>
      </c>
      <c r="N8" s="74">
        <v>253.7108154296875</v>
      </c>
      <c r="O8" s="74">
        <v>6135.98486328125</v>
      </c>
      <c r="P8" s="75"/>
      <c r="Q8" s="76"/>
      <c r="R8" s="76"/>
      <c r="S8" s="88"/>
      <c r="T8" s="48">
        <v>4</v>
      </c>
      <c r="U8" s="48">
        <v>0</v>
      </c>
      <c r="V8" s="49">
        <v>0.444444</v>
      </c>
      <c r="W8" s="49">
        <v>0.021739</v>
      </c>
      <c r="X8" s="49">
        <v>0.024937</v>
      </c>
      <c r="Y8" s="49">
        <v>0.552028</v>
      </c>
      <c r="Z8" s="49">
        <v>0.6666666666666666</v>
      </c>
      <c r="AA8" s="49">
        <v>0</v>
      </c>
      <c r="AB8" s="71">
        <v>8</v>
      </c>
      <c r="AC8" s="71"/>
      <c r="AD8" s="72"/>
      <c r="AE8" s="78" t="s">
        <v>560</v>
      </c>
      <c r="AF8" s="78">
        <v>3356</v>
      </c>
      <c r="AG8" s="78">
        <v>1013</v>
      </c>
      <c r="AH8" s="78">
        <v>944</v>
      </c>
      <c r="AI8" s="78">
        <v>21919</v>
      </c>
      <c r="AJ8" s="78"/>
      <c r="AK8" s="78" t="s">
        <v>586</v>
      </c>
      <c r="AL8" s="78" t="s">
        <v>611</v>
      </c>
      <c r="AM8" s="83" t="s">
        <v>629</v>
      </c>
      <c r="AN8" s="78"/>
      <c r="AO8" s="80">
        <v>42873.005266203705</v>
      </c>
      <c r="AP8" s="83" t="s">
        <v>651</v>
      </c>
      <c r="AQ8" s="78" t="b">
        <v>1</v>
      </c>
      <c r="AR8" s="78" t="b">
        <v>0</v>
      </c>
      <c r="AS8" s="78" t="b">
        <v>0</v>
      </c>
      <c r="AT8" s="78"/>
      <c r="AU8" s="78">
        <v>23</v>
      </c>
      <c r="AV8" s="78"/>
      <c r="AW8" s="78" t="b">
        <v>0</v>
      </c>
      <c r="AX8" s="78" t="s">
        <v>686</v>
      </c>
      <c r="AY8" s="83" t="s">
        <v>692</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227</v>
      </c>
      <c r="C9" s="65"/>
      <c r="D9" s="65" t="s">
        <v>64</v>
      </c>
      <c r="E9" s="66">
        <v>716.7166958347917</v>
      </c>
      <c r="F9" s="68">
        <v>96.51224550014754</v>
      </c>
      <c r="G9" s="102" t="s">
        <v>308</v>
      </c>
      <c r="H9" s="65"/>
      <c r="I9" s="69" t="s">
        <v>227</v>
      </c>
      <c r="J9" s="70"/>
      <c r="K9" s="70"/>
      <c r="L9" s="69" t="s">
        <v>719</v>
      </c>
      <c r="M9" s="73">
        <v>1163.3523163174978</v>
      </c>
      <c r="N9" s="74">
        <v>2599.344482421875</v>
      </c>
      <c r="O9" s="74">
        <v>2934.960205078125</v>
      </c>
      <c r="P9" s="75"/>
      <c r="Q9" s="76"/>
      <c r="R9" s="76"/>
      <c r="S9" s="88"/>
      <c r="T9" s="48">
        <v>7</v>
      </c>
      <c r="U9" s="48">
        <v>10</v>
      </c>
      <c r="V9" s="49">
        <v>30.680159</v>
      </c>
      <c r="W9" s="49">
        <v>0.027778</v>
      </c>
      <c r="X9" s="49">
        <v>0.061501</v>
      </c>
      <c r="Y9" s="49">
        <v>1.608126</v>
      </c>
      <c r="Z9" s="49">
        <v>0.27472527472527475</v>
      </c>
      <c r="AA9" s="49">
        <v>0.21428571428571427</v>
      </c>
      <c r="AB9" s="71">
        <v>9</v>
      </c>
      <c r="AC9" s="71"/>
      <c r="AD9" s="72"/>
      <c r="AE9" s="78" t="s">
        <v>561</v>
      </c>
      <c r="AF9" s="78">
        <v>3933</v>
      </c>
      <c r="AG9" s="78">
        <v>9496</v>
      </c>
      <c r="AH9" s="78">
        <v>8851</v>
      </c>
      <c r="AI9" s="78">
        <v>36215</v>
      </c>
      <c r="AJ9" s="78"/>
      <c r="AK9" s="78" t="s">
        <v>587</v>
      </c>
      <c r="AL9" s="78" t="s">
        <v>611</v>
      </c>
      <c r="AM9" s="83" t="s">
        <v>630</v>
      </c>
      <c r="AN9" s="78"/>
      <c r="AO9" s="80">
        <v>40122.1453587963</v>
      </c>
      <c r="AP9" s="83" t="s">
        <v>652</v>
      </c>
      <c r="AQ9" s="78" t="b">
        <v>0</v>
      </c>
      <c r="AR9" s="78" t="b">
        <v>0</v>
      </c>
      <c r="AS9" s="78" t="b">
        <v>1</v>
      </c>
      <c r="AT9" s="78"/>
      <c r="AU9" s="78">
        <v>870</v>
      </c>
      <c r="AV9" s="83" t="s">
        <v>672</v>
      </c>
      <c r="AW9" s="78" t="b">
        <v>1</v>
      </c>
      <c r="AX9" s="78" t="s">
        <v>686</v>
      </c>
      <c r="AY9" s="83" t="s">
        <v>693</v>
      </c>
      <c r="AZ9" s="78" t="s">
        <v>66</v>
      </c>
      <c r="BA9" s="78" t="str">
        <f>REPLACE(INDEX(GroupVertices[Group],MATCH(Vertices[[#This Row],[Vertex]],GroupVertices[Vertex],0)),1,1,"")</f>
        <v>1</v>
      </c>
      <c r="BB9" s="48"/>
      <c r="BC9" s="48"/>
      <c r="BD9" s="48"/>
      <c r="BE9" s="48"/>
      <c r="BF9" s="48" t="s">
        <v>899</v>
      </c>
      <c r="BG9" s="48" t="s">
        <v>907</v>
      </c>
      <c r="BH9" s="118" t="s">
        <v>917</v>
      </c>
      <c r="BI9" s="118" t="s">
        <v>928</v>
      </c>
      <c r="BJ9" s="118" t="s">
        <v>867</v>
      </c>
      <c r="BK9" s="118" t="s">
        <v>943</v>
      </c>
      <c r="BL9" s="118">
        <v>3</v>
      </c>
      <c r="BM9" s="122">
        <v>2.7027027027027026</v>
      </c>
      <c r="BN9" s="118">
        <v>0</v>
      </c>
      <c r="BO9" s="122">
        <v>0</v>
      </c>
      <c r="BP9" s="118">
        <v>0</v>
      </c>
      <c r="BQ9" s="122">
        <v>0</v>
      </c>
      <c r="BR9" s="118">
        <v>108</v>
      </c>
      <c r="BS9" s="122">
        <v>97.29729729729729</v>
      </c>
      <c r="BT9" s="118">
        <v>111</v>
      </c>
      <c r="BU9" s="2"/>
      <c r="BV9" s="3"/>
      <c r="BW9" s="3"/>
      <c r="BX9" s="3"/>
      <c r="BY9" s="3"/>
    </row>
    <row r="10" spans="1:77" ht="41.45" customHeight="1">
      <c r="A10" s="64" t="s">
        <v>231</v>
      </c>
      <c r="C10" s="65"/>
      <c r="D10" s="65" t="s">
        <v>64</v>
      </c>
      <c r="E10" s="66">
        <v>239.08309415470774</v>
      </c>
      <c r="F10" s="68">
        <v>99.51534375922101</v>
      </c>
      <c r="G10" s="102" t="s">
        <v>312</v>
      </c>
      <c r="H10" s="65"/>
      <c r="I10" s="69" t="s">
        <v>231</v>
      </c>
      <c r="J10" s="70"/>
      <c r="K10" s="70"/>
      <c r="L10" s="69" t="s">
        <v>720</v>
      </c>
      <c r="M10" s="73">
        <v>162.5197698436117</v>
      </c>
      <c r="N10" s="74">
        <v>7361.18701171875</v>
      </c>
      <c r="O10" s="74">
        <v>3247.20654296875</v>
      </c>
      <c r="P10" s="75"/>
      <c r="Q10" s="76"/>
      <c r="R10" s="76"/>
      <c r="S10" s="88"/>
      <c r="T10" s="48">
        <v>4</v>
      </c>
      <c r="U10" s="48">
        <v>3</v>
      </c>
      <c r="V10" s="49">
        <v>1.177778</v>
      </c>
      <c r="W10" s="49">
        <v>0.022222</v>
      </c>
      <c r="X10" s="49">
        <v>0.029516</v>
      </c>
      <c r="Y10" s="49">
        <v>0.655171</v>
      </c>
      <c r="Z10" s="49">
        <v>0.6</v>
      </c>
      <c r="AA10" s="49">
        <v>0.4</v>
      </c>
      <c r="AB10" s="71">
        <v>10</v>
      </c>
      <c r="AC10" s="71"/>
      <c r="AD10" s="72"/>
      <c r="AE10" s="78" t="s">
        <v>562</v>
      </c>
      <c r="AF10" s="78">
        <v>1832</v>
      </c>
      <c r="AG10" s="78">
        <v>1354</v>
      </c>
      <c r="AH10" s="78">
        <v>2989</v>
      </c>
      <c r="AI10" s="78">
        <v>26692</v>
      </c>
      <c r="AJ10" s="78"/>
      <c r="AK10" s="78" t="s">
        <v>588</v>
      </c>
      <c r="AL10" s="78" t="s">
        <v>612</v>
      </c>
      <c r="AM10" s="83" t="s">
        <v>631</v>
      </c>
      <c r="AN10" s="78"/>
      <c r="AO10" s="80">
        <v>40167.42626157407</v>
      </c>
      <c r="AP10" s="83" t="s">
        <v>653</v>
      </c>
      <c r="AQ10" s="78" t="b">
        <v>1</v>
      </c>
      <c r="AR10" s="78" t="b">
        <v>0</v>
      </c>
      <c r="AS10" s="78" t="b">
        <v>0</v>
      </c>
      <c r="AT10" s="78"/>
      <c r="AU10" s="78">
        <v>161</v>
      </c>
      <c r="AV10" s="83" t="s">
        <v>671</v>
      </c>
      <c r="AW10" s="78" t="b">
        <v>0</v>
      </c>
      <c r="AX10" s="78" t="s">
        <v>686</v>
      </c>
      <c r="AY10" s="83" t="s">
        <v>694</v>
      </c>
      <c r="AZ10" s="78" t="s">
        <v>66</v>
      </c>
      <c r="BA10" s="78" t="str">
        <f>REPLACE(INDEX(GroupVertices[Group],MATCH(Vertices[[#This Row],[Vertex]],GroupVertices[Vertex],0)),1,1,"")</f>
        <v>3</v>
      </c>
      <c r="BB10" s="48"/>
      <c r="BC10" s="48"/>
      <c r="BD10" s="48"/>
      <c r="BE10" s="48"/>
      <c r="BF10" s="48" t="s">
        <v>280</v>
      </c>
      <c r="BG10" s="48" t="s">
        <v>908</v>
      </c>
      <c r="BH10" s="118" t="s">
        <v>918</v>
      </c>
      <c r="BI10" s="118" t="s">
        <v>929</v>
      </c>
      <c r="BJ10" s="118" t="s">
        <v>938</v>
      </c>
      <c r="BK10" s="118" t="s">
        <v>944</v>
      </c>
      <c r="BL10" s="118">
        <v>8</v>
      </c>
      <c r="BM10" s="122">
        <v>4.651162790697675</v>
      </c>
      <c r="BN10" s="118">
        <v>0</v>
      </c>
      <c r="BO10" s="122">
        <v>0</v>
      </c>
      <c r="BP10" s="118">
        <v>0</v>
      </c>
      <c r="BQ10" s="122">
        <v>0</v>
      </c>
      <c r="BR10" s="118">
        <v>164</v>
      </c>
      <c r="BS10" s="122">
        <v>95.34883720930233</v>
      </c>
      <c r="BT10" s="118">
        <v>172</v>
      </c>
      <c r="BU10" s="2"/>
      <c r="BV10" s="3"/>
      <c r="BW10" s="3"/>
      <c r="BX10" s="3"/>
      <c r="BY10" s="3"/>
    </row>
    <row r="11" spans="1:77" ht="41.45" customHeight="1">
      <c r="A11" s="64" t="s">
        <v>230</v>
      </c>
      <c r="C11" s="65"/>
      <c r="D11" s="65" t="s">
        <v>64</v>
      </c>
      <c r="E11" s="66">
        <v>856.3931396569828</v>
      </c>
      <c r="F11" s="68">
        <v>95.63403658896429</v>
      </c>
      <c r="G11" s="102" t="s">
        <v>310</v>
      </c>
      <c r="H11" s="65"/>
      <c r="I11" s="69" t="s">
        <v>230</v>
      </c>
      <c r="J11" s="70"/>
      <c r="K11" s="70"/>
      <c r="L11" s="69" t="s">
        <v>721</v>
      </c>
      <c r="M11" s="73">
        <v>1456.0300727844988</v>
      </c>
      <c r="N11" s="74">
        <v>5528.40087890625</v>
      </c>
      <c r="O11" s="74">
        <v>5562.66357421875</v>
      </c>
      <c r="P11" s="75"/>
      <c r="Q11" s="76"/>
      <c r="R11" s="76"/>
      <c r="S11" s="88"/>
      <c r="T11" s="48">
        <v>13</v>
      </c>
      <c r="U11" s="48">
        <v>3</v>
      </c>
      <c r="V11" s="49">
        <v>24.096825</v>
      </c>
      <c r="W11" s="49">
        <v>0.027027</v>
      </c>
      <c r="X11" s="49">
        <v>0.057745</v>
      </c>
      <c r="Y11" s="49">
        <v>1.502321</v>
      </c>
      <c r="Z11" s="49">
        <v>0.25</v>
      </c>
      <c r="AA11" s="49">
        <v>0.23076923076923078</v>
      </c>
      <c r="AB11" s="71">
        <v>11</v>
      </c>
      <c r="AC11" s="71"/>
      <c r="AD11" s="72"/>
      <c r="AE11" s="78" t="s">
        <v>563</v>
      </c>
      <c r="AF11" s="78">
        <v>6773</v>
      </c>
      <c r="AG11" s="78">
        <v>11877</v>
      </c>
      <c r="AH11" s="78">
        <v>12497</v>
      </c>
      <c r="AI11" s="78">
        <v>45495</v>
      </c>
      <c r="AJ11" s="78"/>
      <c r="AK11" s="78" t="s">
        <v>589</v>
      </c>
      <c r="AL11" s="78" t="s">
        <v>613</v>
      </c>
      <c r="AM11" s="83" t="s">
        <v>632</v>
      </c>
      <c r="AN11" s="78"/>
      <c r="AO11" s="80">
        <v>39459.80023148148</v>
      </c>
      <c r="AP11" s="83" t="s">
        <v>654</v>
      </c>
      <c r="AQ11" s="78" t="b">
        <v>0</v>
      </c>
      <c r="AR11" s="78" t="b">
        <v>0</v>
      </c>
      <c r="AS11" s="78" t="b">
        <v>1</v>
      </c>
      <c r="AT11" s="78"/>
      <c r="AU11" s="78">
        <v>1398</v>
      </c>
      <c r="AV11" s="83" t="s">
        <v>673</v>
      </c>
      <c r="AW11" s="78" t="b">
        <v>1</v>
      </c>
      <c r="AX11" s="78" t="s">
        <v>686</v>
      </c>
      <c r="AY11" s="83" t="s">
        <v>695</v>
      </c>
      <c r="AZ11" s="78" t="s">
        <v>66</v>
      </c>
      <c r="BA11" s="78" t="str">
        <f>REPLACE(INDEX(GroupVertices[Group],MATCH(Vertices[[#This Row],[Vertex]],GroupVertices[Vertex],0)),1,1,"")</f>
        <v>2</v>
      </c>
      <c r="BB11" s="48"/>
      <c r="BC11" s="48"/>
      <c r="BD11" s="48"/>
      <c r="BE11" s="48"/>
      <c r="BF11" s="48" t="s">
        <v>280</v>
      </c>
      <c r="BG11" s="48" t="s">
        <v>908</v>
      </c>
      <c r="BH11" s="118" t="s">
        <v>918</v>
      </c>
      <c r="BI11" s="118" t="s">
        <v>929</v>
      </c>
      <c r="BJ11" s="118" t="s">
        <v>938</v>
      </c>
      <c r="BK11" s="118" t="s">
        <v>945</v>
      </c>
      <c r="BL11" s="118">
        <v>4</v>
      </c>
      <c r="BM11" s="122">
        <v>4.651162790697675</v>
      </c>
      <c r="BN11" s="118">
        <v>0</v>
      </c>
      <c r="BO11" s="122">
        <v>0</v>
      </c>
      <c r="BP11" s="118">
        <v>0</v>
      </c>
      <c r="BQ11" s="122">
        <v>0</v>
      </c>
      <c r="BR11" s="118">
        <v>82</v>
      </c>
      <c r="BS11" s="122">
        <v>95.34883720930233</v>
      </c>
      <c r="BT11" s="118">
        <v>86</v>
      </c>
      <c r="BU11" s="2"/>
      <c r="BV11" s="3"/>
      <c r="BW11" s="3"/>
      <c r="BX11" s="3"/>
      <c r="BY11" s="3"/>
    </row>
    <row r="12" spans="1:77" ht="41.45" customHeight="1">
      <c r="A12" s="64" t="s">
        <v>228</v>
      </c>
      <c r="C12" s="65"/>
      <c r="D12" s="65" t="s">
        <v>64</v>
      </c>
      <c r="E12" s="66">
        <v>261.9616380819041</v>
      </c>
      <c r="F12" s="68">
        <v>99.37149601652405</v>
      </c>
      <c r="G12" s="102" t="s">
        <v>309</v>
      </c>
      <c r="H12" s="65"/>
      <c r="I12" s="69" t="s">
        <v>228</v>
      </c>
      <c r="J12" s="70"/>
      <c r="K12" s="70"/>
      <c r="L12" s="69" t="s">
        <v>722</v>
      </c>
      <c r="M12" s="73">
        <v>210.45942755975213</v>
      </c>
      <c r="N12" s="74">
        <v>3545.409423828125</v>
      </c>
      <c r="O12" s="74">
        <v>6398.943359375</v>
      </c>
      <c r="P12" s="75"/>
      <c r="Q12" s="76"/>
      <c r="R12" s="76"/>
      <c r="S12" s="88"/>
      <c r="T12" s="48">
        <v>6</v>
      </c>
      <c r="U12" s="48">
        <v>3</v>
      </c>
      <c r="V12" s="49">
        <v>1.911111</v>
      </c>
      <c r="W12" s="49">
        <v>0.023256</v>
      </c>
      <c r="X12" s="49">
        <v>0.039295</v>
      </c>
      <c r="Y12" s="49">
        <v>0.856446</v>
      </c>
      <c r="Z12" s="49">
        <v>0.5714285714285714</v>
      </c>
      <c r="AA12" s="49">
        <v>0.2857142857142857</v>
      </c>
      <c r="AB12" s="71">
        <v>12</v>
      </c>
      <c r="AC12" s="71"/>
      <c r="AD12" s="72"/>
      <c r="AE12" s="78" t="s">
        <v>564</v>
      </c>
      <c r="AF12" s="78">
        <v>1342</v>
      </c>
      <c r="AG12" s="78">
        <v>1744</v>
      </c>
      <c r="AH12" s="78">
        <v>2043</v>
      </c>
      <c r="AI12" s="78">
        <v>26103</v>
      </c>
      <c r="AJ12" s="78"/>
      <c r="AK12" s="78" t="s">
        <v>590</v>
      </c>
      <c r="AL12" s="78" t="s">
        <v>614</v>
      </c>
      <c r="AM12" s="83" t="s">
        <v>633</v>
      </c>
      <c r="AN12" s="78"/>
      <c r="AO12" s="80">
        <v>40333.691087962965</v>
      </c>
      <c r="AP12" s="83" t="s">
        <v>655</v>
      </c>
      <c r="AQ12" s="78" t="b">
        <v>1</v>
      </c>
      <c r="AR12" s="78" t="b">
        <v>0</v>
      </c>
      <c r="AS12" s="78" t="b">
        <v>0</v>
      </c>
      <c r="AT12" s="78"/>
      <c r="AU12" s="78">
        <v>204</v>
      </c>
      <c r="AV12" s="83" t="s">
        <v>671</v>
      </c>
      <c r="AW12" s="78" t="b">
        <v>0</v>
      </c>
      <c r="AX12" s="78" t="s">
        <v>686</v>
      </c>
      <c r="AY12" s="83" t="s">
        <v>696</v>
      </c>
      <c r="AZ12" s="78" t="s">
        <v>66</v>
      </c>
      <c r="BA12" s="78" t="str">
        <f>REPLACE(INDEX(GroupVertices[Group],MATCH(Vertices[[#This Row],[Vertex]],GroupVertices[Vertex],0)),1,1,"")</f>
        <v>1</v>
      </c>
      <c r="BB12" s="48"/>
      <c r="BC12" s="48"/>
      <c r="BD12" s="48"/>
      <c r="BE12" s="48"/>
      <c r="BF12" s="48" t="s">
        <v>280</v>
      </c>
      <c r="BG12" s="48" t="s">
        <v>908</v>
      </c>
      <c r="BH12" s="118" t="s">
        <v>918</v>
      </c>
      <c r="BI12" s="118" t="s">
        <v>929</v>
      </c>
      <c r="BJ12" s="118" t="s">
        <v>938</v>
      </c>
      <c r="BK12" s="118" t="s">
        <v>944</v>
      </c>
      <c r="BL12" s="118">
        <v>2</v>
      </c>
      <c r="BM12" s="122">
        <v>4.651162790697675</v>
      </c>
      <c r="BN12" s="118">
        <v>0</v>
      </c>
      <c r="BO12" s="122">
        <v>0</v>
      </c>
      <c r="BP12" s="118">
        <v>0</v>
      </c>
      <c r="BQ12" s="122">
        <v>0</v>
      </c>
      <c r="BR12" s="118">
        <v>41</v>
      </c>
      <c r="BS12" s="122">
        <v>95.34883720930233</v>
      </c>
      <c r="BT12" s="118">
        <v>43</v>
      </c>
      <c r="BU12" s="2"/>
      <c r="BV12" s="3"/>
      <c r="BW12" s="3"/>
      <c r="BX12" s="3"/>
      <c r="BY12" s="3"/>
    </row>
    <row r="13" spans="1:77" ht="41.45" customHeight="1">
      <c r="A13" s="64" t="s">
        <v>215</v>
      </c>
      <c r="C13" s="65"/>
      <c r="D13" s="65" t="s">
        <v>64</v>
      </c>
      <c r="E13" s="66">
        <v>233.09947497374867</v>
      </c>
      <c r="F13" s="68">
        <v>99.55296547654176</v>
      </c>
      <c r="G13" s="102" t="s">
        <v>296</v>
      </c>
      <c r="H13" s="65"/>
      <c r="I13" s="69" t="s">
        <v>215</v>
      </c>
      <c r="J13" s="70"/>
      <c r="K13" s="70"/>
      <c r="L13" s="69" t="s">
        <v>723</v>
      </c>
      <c r="M13" s="73">
        <v>149.98170551785188</v>
      </c>
      <c r="N13" s="74">
        <v>9136.5625</v>
      </c>
      <c r="O13" s="74">
        <v>8898.6220703125</v>
      </c>
      <c r="P13" s="75"/>
      <c r="Q13" s="76"/>
      <c r="R13" s="76"/>
      <c r="S13" s="88"/>
      <c r="T13" s="48">
        <v>0</v>
      </c>
      <c r="U13" s="48">
        <v>3</v>
      </c>
      <c r="V13" s="49">
        <v>0</v>
      </c>
      <c r="W13" s="49">
        <v>0.021277</v>
      </c>
      <c r="X13" s="49">
        <v>0.02057</v>
      </c>
      <c r="Y13" s="49">
        <v>0.451958</v>
      </c>
      <c r="Z13" s="49">
        <v>1</v>
      </c>
      <c r="AA13" s="49">
        <v>0</v>
      </c>
      <c r="AB13" s="71">
        <v>13</v>
      </c>
      <c r="AC13" s="71"/>
      <c r="AD13" s="72"/>
      <c r="AE13" s="78" t="s">
        <v>565</v>
      </c>
      <c r="AF13" s="78">
        <v>1171</v>
      </c>
      <c r="AG13" s="78">
        <v>1252</v>
      </c>
      <c r="AH13" s="78">
        <v>1605</v>
      </c>
      <c r="AI13" s="78">
        <v>2624</v>
      </c>
      <c r="AJ13" s="78"/>
      <c r="AK13" s="78" t="s">
        <v>591</v>
      </c>
      <c r="AL13" s="78"/>
      <c r="AM13" s="83" t="s">
        <v>634</v>
      </c>
      <c r="AN13" s="78"/>
      <c r="AO13" s="80">
        <v>43605.69800925926</v>
      </c>
      <c r="AP13" s="83" t="s">
        <v>656</v>
      </c>
      <c r="AQ13" s="78" t="b">
        <v>0</v>
      </c>
      <c r="AR13" s="78" t="b">
        <v>0</v>
      </c>
      <c r="AS13" s="78" t="b">
        <v>0</v>
      </c>
      <c r="AT13" s="78"/>
      <c r="AU13" s="78">
        <v>8</v>
      </c>
      <c r="AV13" s="83" t="s">
        <v>671</v>
      </c>
      <c r="AW13" s="78" t="b">
        <v>0</v>
      </c>
      <c r="AX13" s="78" t="s">
        <v>686</v>
      </c>
      <c r="AY13" s="83" t="s">
        <v>697</v>
      </c>
      <c r="AZ13" s="78" t="s">
        <v>66</v>
      </c>
      <c r="BA13" s="78" t="str">
        <f>REPLACE(INDEX(GroupVertices[Group],MATCH(Vertices[[#This Row],[Vertex]],GroupVertices[Vertex],0)),1,1,"")</f>
        <v>3</v>
      </c>
      <c r="BB13" s="48"/>
      <c r="BC13" s="48"/>
      <c r="BD13" s="48"/>
      <c r="BE13" s="48"/>
      <c r="BF13" s="48" t="s">
        <v>278</v>
      </c>
      <c r="BG13" s="48" t="s">
        <v>278</v>
      </c>
      <c r="BH13" s="118" t="s">
        <v>919</v>
      </c>
      <c r="BI13" s="118" t="s">
        <v>919</v>
      </c>
      <c r="BJ13" s="118" t="s">
        <v>939</v>
      </c>
      <c r="BK13" s="118" t="s">
        <v>939</v>
      </c>
      <c r="BL13" s="118">
        <v>1</v>
      </c>
      <c r="BM13" s="122">
        <v>4.545454545454546</v>
      </c>
      <c r="BN13" s="118">
        <v>0</v>
      </c>
      <c r="BO13" s="122">
        <v>0</v>
      </c>
      <c r="BP13" s="118">
        <v>0</v>
      </c>
      <c r="BQ13" s="122">
        <v>0</v>
      </c>
      <c r="BR13" s="118">
        <v>21</v>
      </c>
      <c r="BS13" s="122">
        <v>95.45454545454545</v>
      </c>
      <c r="BT13" s="118">
        <v>22</v>
      </c>
      <c r="BU13" s="2"/>
      <c r="BV13" s="3"/>
      <c r="BW13" s="3"/>
      <c r="BX13" s="3"/>
      <c r="BY13" s="3"/>
    </row>
    <row r="14" spans="1:77" ht="41.45" customHeight="1">
      <c r="A14" s="64" t="s">
        <v>226</v>
      </c>
      <c r="C14" s="65"/>
      <c r="D14" s="65" t="s">
        <v>64</v>
      </c>
      <c r="E14" s="66">
        <v>421.5834791739587</v>
      </c>
      <c r="F14" s="68">
        <v>98.36788138093833</v>
      </c>
      <c r="G14" s="102" t="s">
        <v>307</v>
      </c>
      <c r="H14" s="65"/>
      <c r="I14" s="69" t="s">
        <v>226</v>
      </c>
      <c r="J14" s="70"/>
      <c r="K14" s="70"/>
      <c r="L14" s="69" t="s">
        <v>724</v>
      </c>
      <c r="M14" s="73">
        <v>544.9307317792859</v>
      </c>
      <c r="N14" s="74">
        <v>8675.0380859375</v>
      </c>
      <c r="O14" s="74">
        <v>4791.4287109375</v>
      </c>
      <c r="P14" s="75"/>
      <c r="Q14" s="76"/>
      <c r="R14" s="76"/>
      <c r="S14" s="88"/>
      <c r="T14" s="48">
        <v>17</v>
      </c>
      <c r="U14" s="48">
        <v>16</v>
      </c>
      <c r="V14" s="49">
        <v>184.254762</v>
      </c>
      <c r="W14" s="49">
        <v>0.038462</v>
      </c>
      <c r="X14" s="49">
        <v>0.091386</v>
      </c>
      <c r="Y14" s="49">
        <v>2.952517</v>
      </c>
      <c r="Z14" s="49">
        <v>0.14492753623188406</v>
      </c>
      <c r="AA14" s="49">
        <v>0.2916666666666667</v>
      </c>
      <c r="AB14" s="71">
        <v>14</v>
      </c>
      <c r="AC14" s="71"/>
      <c r="AD14" s="72"/>
      <c r="AE14" s="78" t="s">
        <v>566</v>
      </c>
      <c r="AF14" s="78">
        <v>4168</v>
      </c>
      <c r="AG14" s="78">
        <v>4465</v>
      </c>
      <c r="AH14" s="78">
        <v>60486</v>
      </c>
      <c r="AI14" s="78">
        <v>50001</v>
      </c>
      <c r="AJ14" s="78"/>
      <c r="AK14" s="78" t="s">
        <v>592</v>
      </c>
      <c r="AL14" s="78" t="s">
        <v>615</v>
      </c>
      <c r="AM14" s="83" t="s">
        <v>635</v>
      </c>
      <c r="AN14" s="78"/>
      <c r="AO14" s="80">
        <v>40080.55136574074</v>
      </c>
      <c r="AP14" s="83" t="s">
        <v>657</v>
      </c>
      <c r="AQ14" s="78" t="b">
        <v>0</v>
      </c>
      <c r="AR14" s="78" t="b">
        <v>0</v>
      </c>
      <c r="AS14" s="78" t="b">
        <v>0</v>
      </c>
      <c r="AT14" s="78"/>
      <c r="AU14" s="78">
        <v>327</v>
      </c>
      <c r="AV14" s="83" t="s">
        <v>671</v>
      </c>
      <c r="AW14" s="78" t="b">
        <v>0</v>
      </c>
      <c r="AX14" s="78" t="s">
        <v>686</v>
      </c>
      <c r="AY14" s="83" t="s">
        <v>698</v>
      </c>
      <c r="AZ14" s="78" t="s">
        <v>66</v>
      </c>
      <c r="BA14" s="78" t="str">
        <f>REPLACE(INDEX(GroupVertices[Group],MATCH(Vertices[[#This Row],[Vertex]],GroupVertices[Vertex],0)),1,1,"")</f>
        <v>3</v>
      </c>
      <c r="BB14" s="48" t="s">
        <v>891</v>
      </c>
      <c r="BC14" s="48" t="s">
        <v>891</v>
      </c>
      <c r="BD14" s="48" t="s">
        <v>802</v>
      </c>
      <c r="BE14" s="48" t="s">
        <v>895</v>
      </c>
      <c r="BF14" s="48" t="s">
        <v>900</v>
      </c>
      <c r="BG14" s="48" t="s">
        <v>909</v>
      </c>
      <c r="BH14" s="118" t="s">
        <v>920</v>
      </c>
      <c r="BI14" s="118" t="s">
        <v>930</v>
      </c>
      <c r="BJ14" s="118" t="s">
        <v>868</v>
      </c>
      <c r="BK14" s="118" t="s">
        <v>946</v>
      </c>
      <c r="BL14" s="118">
        <v>20</v>
      </c>
      <c r="BM14" s="122">
        <v>3.6231884057971016</v>
      </c>
      <c r="BN14" s="118">
        <v>0</v>
      </c>
      <c r="BO14" s="122">
        <v>0</v>
      </c>
      <c r="BP14" s="118">
        <v>0</v>
      </c>
      <c r="BQ14" s="122">
        <v>0</v>
      </c>
      <c r="BR14" s="118">
        <v>532</v>
      </c>
      <c r="BS14" s="122">
        <v>96.3768115942029</v>
      </c>
      <c r="BT14" s="118">
        <v>552</v>
      </c>
      <c r="BU14" s="2"/>
      <c r="BV14" s="3"/>
      <c r="BW14" s="3"/>
      <c r="BX14" s="3"/>
      <c r="BY14" s="3"/>
    </row>
    <row r="15" spans="1:77" ht="41.45" customHeight="1">
      <c r="A15" s="64" t="s">
        <v>229</v>
      </c>
      <c r="C15" s="65"/>
      <c r="D15" s="65" t="s">
        <v>64</v>
      </c>
      <c r="E15" s="66">
        <v>162</v>
      </c>
      <c r="F15" s="68">
        <v>100</v>
      </c>
      <c r="G15" s="102" t="s">
        <v>311</v>
      </c>
      <c r="H15" s="65"/>
      <c r="I15" s="69" t="s">
        <v>229</v>
      </c>
      <c r="J15" s="70"/>
      <c r="K15" s="70"/>
      <c r="L15" s="69" t="s">
        <v>725</v>
      </c>
      <c r="M15" s="73">
        <v>1</v>
      </c>
      <c r="N15" s="74">
        <v>8040.19580078125</v>
      </c>
      <c r="O15" s="74">
        <v>5796.17919921875</v>
      </c>
      <c r="P15" s="75"/>
      <c r="Q15" s="76"/>
      <c r="R15" s="76"/>
      <c r="S15" s="88"/>
      <c r="T15" s="48">
        <v>11</v>
      </c>
      <c r="U15" s="48">
        <v>4</v>
      </c>
      <c r="V15" s="49">
        <v>16.338095</v>
      </c>
      <c r="W15" s="49">
        <v>0.025641</v>
      </c>
      <c r="X15" s="49">
        <v>0.048174</v>
      </c>
      <c r="Y15" s="49">
        <v>1.33479</v>
      </c>
      <c r="Z15" s="49">
        <v>0.32727272727272727</v>
      </c>
      <c r="AA15" s="49">
        <v>0.36363636363636365</v>
      </c>
      <c r="AB15" s="71">
        <v>15</v>
      </c>
      <c r="AC15" s="71"/>
      <c r="AD15" s="72"/>
      <c r="AE15" s="78" t="s">
        <v>567</v>
      </c>
      <c r="AF15" s="78">
        <v>229</v>
      </c>
      <c r="AG15" s="78">
        <v>40</v>
      </c>
      <c r="AH15" s="78">
        <v>23</v>
      </c>
      <c r="AI15" s="78">
        <v>43</v>
      </c>
      <c r="AJ15" s="78"/>
      <c r="AK15" s="78" t="s">
        <v>593</v>
      </c>
      <c r="AL15" s="78" t="s">
        <v>608</v>
      </c>
      <c r="AM15" s="83" t="s">
        <v>636</v>
      </c>
      <c r="AN15" s="78"/>
      <c r="AO15" s="80">
        <v>43759.59247685185</v>
      </c>
      <c r="AP15" s="83" t="s">
        <v>658</v>
      </c>
      <c r="AQ15" s="78" t="b">
        <v>1</v>
      </c>
      <c r="AR15" s="78" t="b">
        <v>0</v>
      </c>
      <c r="AS15" s="78" t="b">
        <v>0</v>
      </c>
      <c r="AT15" s="78"/>
      <c r="AU15" s="78">
        <v>1</v>
      </c>
      <c r="AV15" s="78"/>
      <c r="AW15" s="78" t="b">
        <v>0</v>
      </c>
      <c r="AX15" s="78" t="s">
        <v>686</v>
      </c>
      <c r="AY15" s="83" t="s">
        <v>699</v>
      </c>
      <c r="AZ15" s="78" t="s">
        <v>66</v>
      </c>
      <c r="BA15" s="78" t="str">
        <f>REPLACE(INDEX(GroupVertices[Group],MATCH(Vertices[[#This Row],[Vertex]],GroupVertices[Vertex],0)),1,1,"")</f>
        <v>3</v>
      </c>
      <c r="BB15" s="48" t="s">
        <v>269</v>
      </c>
      <c r="BC15" s="48" t="s">
        <v>269</v>
      </c>
      <c r="BD15" s="48" t="s">
        <v>275</v>
      </c>
      <c r="BE15" s="48" t="s">
        <v>275</v>
      </c>
      <c r="BF15" s="48" t="s">
        <v>901</v>
      </c>
      <c r="BG15" s="48" t="s">
        <v>910</v>
      </c>
      <c r="BH15" s="118" t="s">
        <v>921</v>
      </c>
      <c r="BI15" s="118" t="s">
        <v>931</v>
      </c>
      <c r="BJ15" s="118" t="s">
        <v>939</v>
      </c>
      <c r="BK15" s="118" t="s">
        <v>947</v>
      </c>
      <c r="BL15" s="118">
        <v>2</v>
      </c>
      <c r="BM15" s="122">
        <v>2.6315789473684212</v>
      </c>
      <c r="BN15" s="118">
        <v>0</v>
      </c>
      <c r="BO15" s="122">
        <v>0</v>
      </c>
      <c r="BP15" s="118">
        <v>0</v>
      </c>
      <c r="BQ15" s="122">
        <v>0</v>
      </c>
      <c r="BR15" s="118">
        <v>74</v>
      </c>
      <c r="BS15" s="122">
        <v>97.36842105263158</v>
      </c>
      <c r="BT15" s="118">
        <v>76</v>
      </c>
      <c r="BU15" s="2"/>
      <c r="BV15" s="3"/>
      <c r="BW15" s="3"/>
      <c r="BX15" s="3"/>
      <c r="BY15" s="3"/>
    </row>
    <row r="16" spans="1:77" ht="41.45" customHeight="1">
      <c r="A16" s="64" t="s">
        <v>216</v>
      </c>
      <c r="C16" s="65"/>
      <c r="D16" s="65" t="s">
        <v>64</v>
      </c>
      <c r="E16" s="66">
        <v>1000</v>
      </c>
      <c r="F16" s="68">
        <v>94.73111537326645</v>
      </c>
      <c r="G16" s="102" t="s">
        <v>297</v>
      </c>
      <c r="H16" s="65"/>
      <c r="I16" s="69" t="s">
        <v>216</v>
      </c>
      <c r="J16" s="70"/>
      <c r="K16" s="70"/>
      <c r="L16" s="69" t="s">
        <v>726</v>
      </c>
      <c r="M16" s="73">
        <v>1756.9436166027344</v>
      </c>
      <c r="N16" s="74">
        <v>7894.37255859375</v>
      </c>
      <c r="O16" s="74">
        <v>9218.490234375</v>
      </c>
      <c r="P16" s="75"/>
      <c r="Q16" s="76"/>
      <c r="R16" s="76"/>
      <c r="S16" s="88"/>
      <c r="T16" s="48">
        <v>0</v>
      </c>
      <c r="U16" s="48">
        <v>3</v>
      </c>
      <c r="V16" s="49">
        <v>0</v>
      </c>
      <c r="W16" s="49">
        <v>0.021277</v>
      </c>
      <c r="X16" s="49">
        <v>0.02057</v>
      </c>
      <c r="Y16" s="49">
        <v>0.451958</v>
      </c>
      <c r="Z16" s="49">
        <v>1</v>
      </c>
      <c r="AA16" s="49">
        <v>0</v>
      </c>
      <c r="AB16" s="71">
        <v>16</v>
      </c>
      <c r="AC16" s="71"/>
      <c r="AD16" s="72"/>
      <c r="AE16" s="78" t="s">
        <v>568</v>
      </c>
      <c r="AF16" s="78">
        <v>14396</v>
      </c>
      <c r="AG16" s="78">
        <v>14325</v>
      </c>
      <c r="AH16" s="78">
        <v>262132</v>
      </c>
      <c r="AI16" s="78">
        <v>10260</v>
      </c>
      <c r="AJ16" s="78"/>
      <c r="AK16" s="78" t="s">
        <v>594</v>
      </c>
      <c r="AL16" s="78" t="s">
        <v>616</v>
      </c>
      <c r="AM16" s="78"/>
      <c r="AN16" s="78"/>
      <c r="AO16" s="80">
        <v>41300.7262962963</v>
      </c>
      <c r="AP16" s="78"/>
      <c r="AQ16" s="78" t="b">
        <v>1</v>
      </c>
      <c r="AR16" s="78" t="b">
        <v>0</v>
      </c>
      <c r="AS16" s="78" t="b">
        <v>1</v>
      </c>
      <c r="AT16" s="78"/>
      <c r="AU16" s="78">
        <v>5977</v>
      </c>
      <c r="AV16" s="83" t="s">
        <v>671</v>
      </c>
      <c r="AW16" s="78" t="b">
        <v>0</v>
      </c>
      <c r="AX16" s="78" t="s">
        <v>686</v>
      </c>
      <c r="AY16" s="83" t="s">
        <v>700</v>
      </c>
      <c r="AZ16" s="78" t="s">
        <v>66</v>
      </c>
      <c r="BA16" s="78" t="str">
        <f>REPLACE(INDEX(GroupVertices[Group],MATCH(Vertices[[#This Row],[Vertex]],GroupVertices[Vertex],0)),1,1,"")</f>
        <v>3</v>
      </c>
      <c r="BB16" s="48"/>
      <c r="BC16" s="48"/>
      <c r="BD16" s="48"/>
      <c r="BE16" s="48"/>
      <c r="BF16" s="48" t="s">
        <v>278</v>
      </c>
      <c r="BG16" s="48" t="s">
        <v>278</v>
      </c>
      <c r="BH16" s="118" t="s">
        <v>919</v>
      </c>
      <c r="BI16" s="118" t="s">
        <v>919</v>
      </c>
      <c r="BJ16" s="118" t="s">
        <v>939</v>
      </c>
      <c r="BK16" s="118" t="s">
        <v>939</v>
      </c>
      <c r="BL16" s="118">
        <v>1</v>
      </c>
      <c r="BM16" s="122">
        <v>4.545454545454546</v>
      </c>
      <c r="BN16" s="118">
        <v>0</v>
      </c>
      <c r="BO16" s="122">
        <v>0</v>
      </c>
      <c r="BP16" s="118">
        <v>0</v>
      </c>
      <c r="BQ16" s="122">
        <v>0</v>
      </c>
      <c r="BR16" s="118">
        <v>21</v>
      </c>
      <c r="BS16" s="122">
        <v>95.45454545454545</v>
      </c>
      <c r="BT16" s="118">
        <v>22</v>
      </c>
      <c r="BU16" s="2"/>
      <c r="BV16" s="3"/>
      <c r="BW16" s="3"/>
      <c r="BX16" s="3"/>
      <c r="BY16" s="3"/>
    </row>
    <row r="17" spans="1:77" ht="41.45" customHeight="1">
      <c r="A17" s="64" t="s">
        <v>217</v>
      </c>
      <c r="C17" s="65"/>
      <c r="D17" s="65" t="s">
        <v>64</v>
      </c>
      <c r="E17" s="66">
        <v>683.806790339517</v>
      </c>
      <c r="F17" s="68">
        <v>96.71916494541162</v>
      </c>
      <c r="G17" s="102" t="s">
        <v>298</v>
      </c>
      <c r="H17" s="65"/>
      <c r="I17" s="69" t="s">
        <v>217</v>
      </c>
      <c r="J17" s="70"/>
      <c r="K17" s="70"/>
      <c r="L17" s="69" t="s">
        <v>727</v>
      </c>
      <c r="M17" s="73">
        <v>1094.3929625258188</v>
      </c>
      <c r="N17" s="74">
        <v>8423.998046875</v>
      </c>
      <c r="O17" s="74">
        <v>673.4620361328125</v>
      </c>
      <c r="P17" s="75"/>
      <c r="Q17" s="76"/>
      <c r="R17" s="76"/>
      <c r="S17" s="88"/>
      <c r="T17" s="48">
        <v>0</v>
      </c>
      <c r="U17" s="48">
        <v>5</v>
      </c>
      <c r="V17" s="49">
        <v>0</v>
      </c>
      <c r="W17" s="49">
        <v>0.022222</v>
      </c>
      <c r="X17" s="49">
        <v>0.031904</v>
      </c>
      <c r="Y17" s="49">
        <v>0.647822</v>
      </c>
      <c r="Z17" s="49">
        <v>0.95</v>
      </c>
      <c r="AA17" s="49">
        <v>0</v>
      </c>
      <c r="AB17" s="71">
        <v>17</v>
      </c>
      <c r="AC17" s="71"/>
      <c r="AD17" s="72"/>
      <c r="AE17" s="78" t="s">
        <v>569</v>
      </c>
      <c r="AF17" s="78">
        <v>9032</v>
      </c>
      <c r="AG17" s="78">
        <v>8935</v>
      </c>
      <c r="AH17" s="78">
        <v>155557</v>
      </c>
      <c r="AI17" s="78">
        <v>35163</v>
      </c>
      <c r="AJ17" s="78"/>
      <c r="AK17" s="78" t="s">
        <v>595</v>
      </c>
      <c r="AL17" s="78" t="s">
        <v>617</v>
      </c>
      <c r="AM17" s="83" t="s">
        <v>637</v>
      </c>
      <c r="AN17" s="78"/>
      <c r="AO17" s="80">
        <v>42127.319652777776</v>
      </c>
      <c r="AP17" s="83" t="s">
        <v>659</v>
      </c>
      <c r="AQ17" s="78" t="b">
        <v>0</v>
      </c>
      <c r="AR17" s="78" t="b">
        <v>0</v>
      </c>
      <c r="AS17" s="78" t="b">
        <v>0</v>
      </c>
      <c r="AT17" s="78"/>
      <c r="AU17" s="78">
        <v>3553</v>
      </c>
      <c r="AV17" s="83" t="s">
        <v>674</v>
      </c>
      <c r="AW17" s="78" t="b">
        <v>0</v>
      </c>
      <c r="AX17" s="78" t="s">
        <v>686</v>
      </c>
      <c r="AY17" s="83" t="s">
        <v>701</v>
      </c>
      <c r="AZ17" s="78" t="s">
        <v>66</v>
      </c>
      <c r="BA17" s="78" t="str">
        <f>REPLACE(INDEX(GroupVertices[Group],MATCH(Vertices[[#This Row],[Vertex]],GroupVertices[Vertex],0)),1,1,"")</f>
        <v>3</v>
      </c>
      <c r="BB17" s="48"/>
      <c r="BC17" s="48"/>
      <c r="BD17" s="48"/>
      <c r="BE17" s="48"/>
      <c r="BF17" s="48" t="s">
        <v>902</v>
      </c>
      <c r="BG17" s="48" t="s">
        <v>911</v>
      </c>
      <c r="BH17" s="118" t="s">
        <v>922</v>
      </c>
      <c r="BI17" s="118" t="s">
        <v>932</v>
      </c>
      <c r="BJ17" s="118" t="s">
        <v>938</v>
      </c>
      <c r="BK17" s="118" t="s">
        <v>948</v>
      </c>
      <c r="BL17" s="118">
        <v>2</v>
      </c>
      <c r="BM17" s="122">
        <v>2.6666666666666665</v>
      </c>
      <c r="BN17" s="118">
        <v>0</v>
      </c>
      <c r="BO17" s="122">
        <v>0</v>
      </c>
      <c r="BP17" s="118">
        <v>0</v>
      </c>
      <c r="BQ17" s="122">
        <v>0</v>
      </c>
      <c r="BR17" s="118">
        <v>73</v>
      </c>
      <c r="BS17" s="122">
        <v>97.33333333333333</v>
      </c>
      <c r="BT17" s="118">
        <v>75</v>
      </c>
      <c r="BU17" s="2"/>
      <c r="BV17" s="3"/>
      <c r="BW17" s="3"/>
      <c r="BX17" s="3"/>
      <c r="BY17" s="3"/>
    </row>
    <row r="18" spans="1:77" ht="41.45" customHeight="1">
      <c r="A18" s="64" t="s">
        <v>218</v>
      </c>
      <c r="C18" s="65"/>
      <c r="D18" s="65" t="s">
        <v>64</v>
      </c>
      <c r="E18" s="66">
        <v>216.49786489324467</v>
      </c>
      <c r="F18" s="68">
        <v>99.65734730008852</v>
      </c>
      <c r="G18" s="102" t="s">
        <v>299</v>
      </c>
      <c r="H18" s="65"/>
      <c r="I18" s="69" t="s">
        <v>218</v>
      </c>
      <c r="J18" s="70"/>
      <c r="K18" s="70"/>
      <c r="L18" s="69" t="s">
        <v>728</v>
      </c>
      <c r="M18" s="73">
        <v>115.194723123832</v>
      </c>
      <c r="N18" s="74">
        <v>5621.66455078125</v>
      </c>
      <c r="O18" s="74">
        <v>9543.4580078125</v>
      </c>
      <c r="P18" s="75"/>
      <c r="Q18" s="76"/>
      <c r="R18" s="76"/>
      <c r="S18" s="88"/>
      <c r="T18" s="48">
        <v>0</v>
      </c>
      <c r="U18" s="48">
        <v>6</v>
      </c>
      <c r="V18" s="49">
        <v>2.25</v>
      </c>
      <c r="W18" s="49">
        <v>0.022727</v>
      </c>
      <c r="X18" s="49">
        <v>0.031527</v>
      </c>
      <c r="Y18" s="49">
        <v>0.760394</v>
      </c>
      <c r="Z18" s="49">
        <v>0.3</v>
      </c>
      <c r="AA18" s="49">
        <v>0</v>
      </c>
      <c r="AB18" s="71">
        <v>18</v>
      </c>
      <c r="AC18" s="71"/>
      <c r="AD18" s="72"/>
      <c r="AE18" s="78" t="s">
        <v>570</v>
      </c>
      <c r="AF18" s="78">
        <v>2345</v>
      </c>
      <c r="AG18" s="78">
        <v>969</v>
      </c>
      <c r="AH18" s="78">
        <v>6457</v>
      </c>
      <c r="AI18" s="78">
        <v>3825</v>
      </c>
      <c r="AJ18" s="78"/>
      <c r="AK18" s="78" t="s">
        <v>596</v>
      </c>
      <c r="AL18" s="78" t="s">
        <v>615</v>
      </c>
      <c r="AM18" s="83" t="s">
        <v>638</v>
      </c>
      <c r="AN18" s="78"/>
      <c r="AO18" s="80">
        <v>42141.39623842593</v>
      </c>
      <c r="AP18" s="83" t="s">
        <v>660</v>
      </c>
      <c r="AQ18" s="78" t="b">
        <v>0</v>
      </c>
      <c r="AR18" s="78" t="b">
        <v>0</v>
      </c>
      <c r="AS18" s="78" t="b">
        <v>0</v>
      </c>
      <c r="AT18" s="78"/>
      <c r="AU18" s="78">
        <v>39</v>
      </c>
      <c r="AV18" s="83" t="s">
        <v>675</v>
      </c>
      <c r="AW18" s="78" t="b">
        <v>0</v>
      </c>
      <c r="AX18" s="78" t="s">
        <v>686</v>
      </c>
      <c r="AY18" s="83" t="s">
        <v>702</v>
      </c>
      <c r="AZ18" s="78" t="s">
        <v>66</v>
      </c>
      <c r="BA18" s="78" t="str">
        <f>REPLACE(INDEX(GroupVertices[Group],MATCH(Vertices[[#This Row],[Vertex]],GroupVertices[Vertex],0)),1,1,"")</f>
        <v>2</v>
      </c>
      <c r="BB18" s="48"/>
      <c r="BC18" s="48"/>
      <c r="BD18" s="48"/>
      <c r="BE18" s="48"/>
      <c r="BF18" s="48" t="s">
        <v>281</v>
      </c>
      <c r="BG18" s="48" t="s">
        <v>281</v>
      </c>
      <c r="BH18" s="118" t="s">
        <v>923</v>
      </c>
      <c r="BI18" s="118" t="s">
        <v>923</v>
      </c>
      <c r="BJ18" s="118" t="s">
        <v>937</v>
      </c>
      <c r="BK18" s="118" t="s">
        <v>937</v>
      </c>
      <c r="BL18" s="118">
        <v>0</v>
      </c>
      <c r="BM18" s="122">
        <v>0</v>
      </c>
      <c r="BN18" s="118">
        <v>0</v>
      </c>
      <c r="BO18" s="122">
        <v>0</v>
      </c>
      <c r="BP18" s="118">
        <v>0</v>
      </c>
      <c r="BQ18" s="122">
        <v>0</v>
      </c>
      <c r="BR18" s="118">
        <v>28</v>
      </c>
      <c r="BS18" s="122">
        <v>100</v>
      </c>
      <c r="BT18" s="118">
        <v>28</v>
      </c>
      <c r="BU18" s="2"/>
      <c r="BV18" s="3"/>
      <c r="BW18" s="3"/>
      <c r="BX18" s="3"/>
      <c r="BY18" s="3"/>
    </row>
    <row r="19" spans="1:77" ht="41.45" customHeight="1">
      <c r="A19" s="64" t="s">
        <v>235</v>
      </c>
      <c r="C19" s="65"/>
      <c r="D19" s="65" t="s">
        <v>64</v>
      </c>
      <c r="E19" s="66">
        <v>309.59593979698985</v>
      </c>
      <c r="F19" s="68">
        <v>99.07199763942165</v>
      </c>
      <c r="G19" s="102" t="s">
        <v>681</v>
      </c>
      <c r="H19" s="65"/>
      <c r="I19" s="69" t="s">
        <v>235</v>
      </c>
      <c r="J19" s="70"/>
      <c r="K19" s="70"/>
      <c r="L19" s="69" t="s">
        <v>729</v>
      </c>
      <c r="M19" s="73">
        <v>310.272253368742</v>
      </c>
      <c r="N19" s="74">
        <v>4137.720703125</v>
      </c>
      <c r="O19" s="74">
        <v>4864.744140625</v>
      </c>
      <c r="P19" s="75"/>
      <c r="Q19" s="76"/>
      <c r="R19" s="76"/>
      <c r="S19" s="88"/>
      <c r="T19" s="48">
        <v>8</v>
      </c>
      <c r="U19" s="48">
        <v>0</v>
      </c>
      <c r="V19" s="49">
        <v>6.619048</v>
      </c>
      <c r="W19" s="49">
        <v>0.02381</v>
      </c>
      <c r="X19" s="49">
        <v>0.035235</v>
      </c>
      <c r="Y19" s="49">
        <v>0.983063</v>
      </c>
      <c r="Z19" s="49">
        <v>0.17857142857142858</v>
      </c>
      <c r="AA19" s="49">
        <v>0</v>
      </c>
      <c r="AB19" s="71">
        <v>19</v>
      </c>
      <c r="AC19" s="71"/>
      <c r="AD19" s="72"/>
      <c r="AE19" s="78" t="s">
        <v>571</v>
      </c>
      <c r="AF19" s="78">
        <v>662</v>
      </c>
      <c r="AG19" s="78">
        <v>2556</v>
      </c>
      <c r="AH19" s="78">
        <v>7112</v>
      </c>
      <c r="AI19" s="78">
        <v>5227</v>
      </c>
      <c r="AJ19" s="78"/>
      <c r="AK19" s="78" t="s">
        <v>597</v>
      </c>
      <c r="AL19" s="78" t="s">
        <v>618</v>
      </c>
      <c r="AM19" s="78"/>
      <c r="AN19" s="78"/>
      <c r="AO19" s="80">
        <v>42076.94662037037</v>
      </c>
      <c r="AP19" s="83" t="s">
        <v>661</v>
      </c>
      <c r="AQ19" s="78" t="b">
        <v>0</v>
      </c>
      <c r="AR19" s="78" t="b">
        <v>0</v>
      </c>
      <c r="AS19" s="78" t="b">
        <v>1</v>
      </c>
      <c r="AT19" s="78"/>
      <c r="AU19" s="78">
        <v>138</v>
      </c>
      <c r="AV19" s="83" t="s">
        <v>671</v>
      </c>
      <c r="AW19" s="78" t="b">
        <v>0</v>
      </c>
      <c r="AX19" s="78" t="s">
        <v>686</v>
      </c>
      <c r="AY19" s="83" t="s">
        <v>703</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236</v>
      </c>
      <c r="C20" s="65"/>
      <c r="D20" s="65" t="s">
        <v>64</v>
      </c>
      <c r="E20" s="66">
        <v>210.98354917745888</v>
      </c>
      <c r="F20" s="68">
        <v>99.69201829448215</v>
      </c>
      <c r="G20" s="102" t="s">
        <v>682</v>
      </c>
      <c r="H20" s="65"/>
      <c r="I20" s="69" t="s">
        <v>236</v>
      </c>
      <c r="J20" s="70"/>
      <c r="K20" s="70"/>
      <c r="L20" s="69" t="s">
        <v>730</v>
      </c>
      <c r="M20" s="73">
        <v>103.64003639224943</v>
      </c>
      <c r="N20" s="74">
        <v>6634.47900390625</v>
      </c>
      <c r="O20" s="74">
        <v>6906.9453125</v>
      </c>
      <c r="P20" s="75"/>
      <c r="Q20" s="76"/>
      <c r="R20" s="76"/>
      <c r="S20" s="88"/>
      <c r="T20" s="48">
        <v>8</v>
      </c>
      <c r="U20" s="48">
        <v>0</v>
      </c>
      <c r="V20" s="49">
        <v>6.619048</v>
      </c>
      <c r="W20" s="49">
        <v>0.02381</v>
      </c>
      <c r="X20" s="49">
        <v>0.035235</v>
      </c>
      <c r="Y20" s="49">
        <v>0.983063</v>
      </c>
      <c r="Z20" s="49">
        <v>0.17857142857142858</v>
      </c>
      <c r="AA20" s="49">
        <v>0</v>
      </c>
      <c r="AB20" s="71">
        <v>20</v>
      </c>
      <c r="AC20" s="71"/>
      <c r="AD20" s="72"/>
      <c r="AE20" s="78" t="s">
        <v>572</v>
      </c>
      <c r="AF20" s="78">
        <v>564</v>
      </c>
      <c r="AG20" s="78">
        <v>875</v>
      </c>
      <c r="AH20" s="78">
        <v>1413</v>
      </c>
      <c r="AI20" s="78">
        <v>322</v>
      </c>
      <c r="AJ20" s="78"/>
      <c r="AK20" s="78" t="s">
        <v>598</v>
      </c>
      <c r="AL20" s="78" t="s">
        <v>619</v>
      </c>
      <c r="AM20" s="83" t="s">
        <v>639</v>
      </c>
      <c r="AN20" s="78"/>
      <c r="AO20" s="80">
        <v>41612.36578703704</v>
      </c>
      <c r="AP20" s="83" t="s">
        <v>662</v>
      </c>
      <c r="AQ20" s="78" t="b">
        <v>1</v>
      </c>
      <c r="AR20" s="78" t="b">
        <v>0</v>
      </c>
      <c r="AS20" s="78" t="b">
        <v>0</v>
      </c>
      <c r="AT20" s="78"/>
      <c r="AU20" s="78">
        <v>24</v>
      </c>
      <c r="AV20" s="83" t="s">
        <v>671</v>
      </c>
      <c r="AW20" s="78" t="b">
        <v>0</v>
      </c>
      <c r="AX20" s="78" t="s">
        <v>686</v>
      </c>
      <c r="AY20" s="83" t="s">
        <v>704</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237</v>
      </c>
      <c r="C21" s="65"/>
      <c r="D21" s="65" t="s">
        <v>64</v>
      </c>
      <c r="E21" s="66">
        <v>540.669233461673</v>
      </c>
      <c r="F21" s="68">
        <v>97.61913543818235</v>
      </c>
      <c r="G21" s="102" t="s">
        <v>683</v>
      </c>
      <c r="H21" s="65"/>
      <c r="I21" s="69" t="s">
        <v>237</v>
      </c>
      <c r="J21" s="70"/>
      <c r="K21" s="70"/>
      <c r="L21" s="69" t="s">
        <v>731</v>
      </c>
      <c r="M21" s="73">
        <v>794.4627963017606</v>
      </c>
      <c r="N21" s="74">
        <v>5269.75439453125</v>
      </c>
      <c r="O21" s="74">
        <v>1713.417236328125</v>
      </c>
      <c r="P21" s="75"/>
      <c r="Q21" s="76"/>
      <c r="R21" s="76"/>
      <c r="S21" s="88"/>
      <c r="T21" s="48">
        <v>8</v>
      </c>
      <c r="U21" s="48">
        <v>0</v>
      </c>
      <c r="V21" s="49">
        <v>6.619048</v>
      </c>
      <c r="W21" s="49">
        <v>0.02381</v>
      </c>
      <c r="X21" s="49">
        <v>0.035235</v>
      </c>
      <c r="Y21" s="49">
        <v>0.983063</v>
      </c>
      <c r="Z21" s="49">
        <v>0.17857142857142858</v>
      </c>
      <c r="AA21" s="49">
        <v>0</v>
      </c>
      <c r="AB21" s="71">
        <v>21</v>
      </c>
      <c r="AC21" s="71"/>
      <c r="AD21" s="72"/>
      <c r="AE21" s="78" t="s">
        <v>573</v>
      </c>
      <c r="AF21" s="78">
        <v>2064</v>
      </c>
      <c r="AG21" s="78">
        <v>6495</v>
      </c>
      <c r="AH21" s="78">
        <v>6394</v>
      </c>
      <c r="AI21" s="78">
        <v>3167</v>
      </c>
      <c r="AJ21" s="78"/>
      <c r="AK21" s="78" t="s">
        <v>599</v>
      </c>
      <c r="AL21" s="78" t="s">
        <v>620</v>
      </c>
      <c r="AM21" s="83" t="s">
        <v>640</v>
      </c>
      <c r="AN21" s="78"/>
      <c r="AO21" s="80">
        <v>40311.530277777776</v>
      </c>
      <c r="AP21" s="83" t="s">
        <v>663</v>
      </c>
      <c r="AQ21" s="78" t="b">
        <v>0</v>
      </c>
      <c r="AR21" s="78" t="b">
        <v>0</v>
      </c>
      <c r="AS21" s="78" t="b">
        <v>1</v>
      </c>
      <c r="AT21" s="78"/>
      <c r="AU21" s="78">
        <v>402</v>
      </c>
      <c r="AV21" s="83" t="s">
        <v>671</v>
      </c>
      <c r="AW21" s="78" t="b">
        <v>0</v>
      </c>
      <c r="AX21" s="78" t="s">
        <v>686</v>
      </c>
      <c r="AY21" s="83" t="s">
        <v>705</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219</v>
      </c>
      <c r="C22" s="65"/>
      <c r="D22" s="65" t="s">
        <v>64</v>
      </c>
      <c r="E22" s="66">
        <v>183.05999299964998</v>
      </c>
      <c r="F22" s="68">
        <v>99.86758630864561</v>
      </c>
      <c r="G22" s="102" t="s">
        <v>300</v>
      </c>
      <c r="H22" s="65"/>
      <c r="I22" s="69" t="s">
        <v>219</v>
      </c>
      <c r="J22" s="70"/>
      <c r="K22" s="70"/>
      <c r="L22" s="69" t="s">
        <v>732</v>
      </c>
      <c r="M22" s="73">
        <v>45.12906953870365</v>
      </c>
      <c r="N22" s="74">
        <v>6271.1845703125</v>
      </c>
      <c r="O22" s="74">
        <v>432.6040954589844</v>
      </c>
      <c r="P22" s="75"/>
      <c r="Q22" s="76"/>
      <c r="R22" s="76"/>
      <c r="S22" s="88"/>
      <c r="T22" s="48">
        <v>0</v>
      </c>
      <c r="U22" s="48">
        <v>7</v>
      </c>
      <c r="V22" s="49">
        <v>4.25</v>
      </c>
      <c r="W22" s="49">
        <v>0.023256</v>
      </c>
      <c r="X22" s="49">
        <v>0.036106</v>
      </c>
      <c r="Y22" s="49">
        <v>0.863537</v>
      </c>
      <c r="Z22" s="49">
        <v>0.35714285714285715</v>
      </c>
      <c r="AA22" s="49">
        <v>0</v>
      </c>
      <c r="AB22" s="71">
        <v>22</v>
      </c>
      <c r="AC22" s="71"/>
      <c r="AD22" s="72"/>
      <c r="AE22" s="78" t="s">
        <v>574</v>
      </c>
      <c r="AF22" s="78">
        <v>1051</v>
      </c>
      <c r="AG22" s="78">
        <v>399</v>
      </c>
      <c r="AH22" s="78">
        <v>5654</v>
      </c>
      <c r="AI22" s="78">
        <v>2175</v>
      </c>
      <c r="AJ22" s="78"/>
      <c r="AK22" s="78" t="s">
        <v>600</v>
      </c>
      <c r="AL22" s="78" t="s">
        <v>621</v>
      </c>
      <c r="AM22" s="83" t="s">
        <v>641</v>
      </c>
      <c r="AN22" s="78"/>
      <c r="AO22" s="80">
        <v>43137.351805555554</v>
      </c>
      <c r="AP22" s="83" t="s">
        <v>664</v>
      </c>
      <c r="AQ22" s="78" t="b">
        <v>1</v>
      </c>
      <c r="AR22" s="78" t="b">
        <v>0</v>
      </c>
      <c r="AS22" s="78" t="b">
        <v>0</v>
      </c>
      <c r="AT22" s="78"/>
      <c r="AU22" s="78">
        <v>2</v>
      </c>
      <c r="AV22" s="78"/>
      <c r="AW22" s="78" t="b">
        <v>0</v>
      </c>
      <c r="AX22" s="78" t="s">
        <v>686</v>
      </c>
      <c r="AY22" s="83" t="s">
        <v>706</v>
      </c>
      <c r="AZ22" s="78" t="s">
        <v>66</v>
      </c>
      <c r="BA22" s="78" t="str">
        <f>REPLACE(INDEX(GroupVertices[Group],MATCH(Vertices[[#This Row],[Vertex]],GroupVertices[Vertex],0)),1,1,"")</f>
        <v>2</v>
      </c>
      <c r="BB22" s="48"/>
      <c r="BC22" s="48"/>
      <c r="BD22" s="48"/>
      <c r="BE22" s="48"/>
      <c r="BF22" s="48" t="s">
        <v>903</v>
      </c>
      <c r="BG22" s="48" t="s">
        <v>903</v>
      </c>
      <c r="BH22" s="118" t="s">
        <v>924</v>
      </c>
      <c r="BI22" s="118" t="s">
        <v>933</v>
      </c>
      <c r="BJ22" s="118" t="s">
        <v>937</v>
      </c>
      <c r="BK22" s="118" t="s">
        <v>941</v>
      </c>
      <c r="BL22" s="118">
        <v>1</v>
      </c>
      <c r="BM22" s="122">
        <v>2</v>
      </c>
      <c r="BN22" s="118">
        <v>0</v>
      </c>
      <c r="BO22" s="122">
        <v>0</v>
      </c>
      <c r="BP22" s="118">
        <v>0</v>
      </c>
      <c r="BQ22" s="122">
        <v>0</v>
      </c>
      <c r="BR22" s="118">
        <v>49</v>
      </c>
      <c r="BS22" s="122">
        <v>98</v>
      </c>
      <c r="BT22" s="118">
        <v>50</v>
      </c>
      <c r="BU22" s="2"/>
      <c r="BV22" s="3"/>
      <c r="BW22" s="3"/>
      <c r="BX22" s="3"/>
      <c r="BY22" s="3"/>
    </row>
    <row r="23" spans="1:77" ht="41.45" customHeight="1">
      <c r="A23" s="64" t="s">
        <v>220</v>
      </c>
      <c r="C23" s="65"/>
      <c r="D23" s="65" t="s">
        <v>64</v>
      </c>
      <c r="E23" s="66">
        <v>832.8693034651733</v>
      </c>
      <c r="F23" s="68">
        <v>95.78194157568605</v>
      </c>
      <c r="G23" s="102" t="s">
        <v>301</v>
      </c>
      <c r="H23" s="65"/>
      <c r="I23" s="69" t="s">
        <v>220</v>
      </c>
      <c r="J23" s="70"/>
      <c r="K23" s="70"/>
      <c r="L23" s="69" t="s">
        <v>733</v>
      </c>
      <c r="M23" s="73">
        <v>1406.7382708763648</v>
      </c>
      <c r="N23" s="74">
        <v>7166.27490234375</v>
      </c>
      <c r="O23" s="74">
        <v>3791.591552734375</v>
      </c>
      <c r="P23" s="75"/>
      <c r="Q23" s="76"/>
      <c r="R23" s="76"/>
      <c r="S23" s="88"/>
      <c r="T23" s="48">
        <v>0</v>
      </c>
      <c r="U23" s="48">
        <v>6</v>
      </c>
      <c r="V23" s="49">
        <v>2.25</v>
      </c>
      <c r="W23" s="49">
        <v>0.022727</v>
      </c>
      <c r="X23" s="49">
        <v>0.031527</v>
      </c>
      <c r="Y23" s="49">
        <v>0.760394</v>
      </c>
      <c r="Z23" s="49">
        <v>0.3</v>
      </c>
      <c r="AA23" s="49">
        <v>0</v>
      </c>
      <c r="AB23" s="71">
        <v>23</v>
      </c>
      <c r="AC23" s="71"/>
      <c r="AD23" s="72"/>
      <c r="AE23" s="78" t="s">
        <v>575</v>
      </c>
      <c r="AF23" s="78">
        <v>9267</v>
      </c>
      <c r="AG23" s="78">
        <v>11476</v>
      </c>
      <c r="AH23" s="78">
        <v>45437</v>
      </c>
      <c r="AI23" s="78">
        <v>25671</v>
      </c>
      <c r="AJ23" s="78"/>
      <c r="AK23" s="78" t="s">
        <v>601</v>
      </c>
      <c r="AL23" s="78" t="s">
        <v>615</v>
      </c>
      <c r="AM23" s="83" t="s">
        <v>642</v>
      </c>
      <c r="AN23" s="78"/>
      <c r="AO23" s="80">
        <v>41047.35576388889</v>
      </c>
      <c r="AP23" s="83" t="s">
        <v>665</v>
      </c>
      <c r="AQ23" s="78" t="b">
        <v>0</v>
      </c>
      <c r="AR23" s="78" t="b">
        <v>0</v>
      </c>
      <c r="AS23" s="78" t="b">
        <v>0</v>
      </c>
      <c r="AT23" s="78"/>
      <c r="AU23" s="78">
        <v>378</v>
      </c>
      <c r="AV23" s="83" t="s">
        <v>675</v>
      </c>
      <c r="AW23" s="78" t="b">
        <v>0</v>
      </c>
      <c r="AX23" s="78" t="s">
        <v>686</v>
      </c>
      <c r="AY23" s="83" t="s">
        <v>707</v>
      </c>
      <c r="AZ23" s="78" t="s">
        <v>66</v>
      </c>
      <c r="BA23" s="78" t="str">
        <f>REPLACE(INDEX(GroupVertices[Group],MATCH(Vertices[[#This Row],[Vertex]],GroupVertices[Vertex],0)),1,1,"")</f>
        <v>2</v>
      </c>
      <c r="BB23" s="48"/>
      <c r="BC23" s="48"/>
      <c r="BD23" s="48"/>
      <c r="BE23" s="48"/>
      <c r="BF23" s="48" t="s">
        <v>281</v>
      </c>
      <c r="BG23" s="48" t="s">
        <v>281</v>
      </c>
      <c r="BH23" s="118" t="s">
        <v>923</v>
      </c>
      <c r="BI23" s="118" t="s">
        <v>923</v>
      </c>
      <c r="BJ23" s="118" t="s">
        <v>937</v>
      </c>
      <c r="BK23" s="118" t="s">
        <v>937</v>
      </c>
      <c r="BL23" s="118">
        <v>0</v>
      </c>
      <c r="BM23" s="122">
        <v>0</v>
      </c>
      <c r="BN23" s="118">
        <v>0</v>
      </c>
      <c r="BO23" s="122">
        <v>0</v>
      </c>
      <c r="BP23" s="118">
        <v>0</v>
      </c>
      <c r="BQ23" s="122">
        <v>0</v>
      </c>
      <c r="BR23" s="118">
        <v>28</v>
      </c>
      <c r="BS23" s="122">
        <v>100</v>
      </c>
      <c r="BT23" s="118">
        <v>28</v>
      </c>
      <c r="BU23" s="2"/>
      <c r="BV23" s="3"/>
      <c r="BW23" s="3"/>
      <c r="BX23" s="3"/>
      <c r="BY23" s="3"/>
    </row>
    <row r="24" spans="1:77" ht="41.45" customHeight="1">
      <c r="A24" s="64" t="s">
        <v>221</v>
      </c>
      <c r="C24" s="65"/>
      <c r="D24" s="65" t="s">
        <v>64</v>
      </c>
      <c r="E24" s="66">
        <v>226.881204060203</v>
      </c>
      <c r="F24" s="68">
        <v>99.59206255532605</v>
      </c>
      <c r="G24" s="102" t="s">
        <v>302</v>
      </c>
      <c r="H24" s="65"/>
      <c r="I24" s="69" t="s">
        <v>221</v>
      </c>
      <c r="J24" s="70"/>
      <c r="K24" s="70"/>
      <c r="L24" s="69" t="s">
        <v>734</v>
      </c>
      <c r="M24" s="73">
        <v>136.95195239500345</v>
      </c>
      <c r="N24" s="74">
        <v>4099.67626953125</v>
      </c>
      <c r="O24" s="74">
        <v>8246.1455078125</v>
      </c>
      <c r="P24" s="75"/>
      <c r="Q24" s="76"/>
      <c r="R24" s="76"/>
      <c r="S24" s="88"/>
      <c r="T24" s="48">
        <v>0</v>
      </c>
      <c r="U24" s="48">
        <v>6</v>
      </c>
      <c r="V24" s="49">
        <v>2.25</v>
      </c>
      <c r="W24" s="49">
        <v>0.022727</v>
      </c>
      <c r="X24" s="49">
        <v>0.031527</v>
      </c>
      <c r="Y24" s="49">
        <v>0.760394</v>
      </c>
      <c r="Z24" s="49">
        <v>0.3</v>
      </c>
      <c r="AA24" s="49">
        <v>0</v>
      </c>
      <c r="AB24" s="71">
        <v>24</v>
      </c>
      <c r="AC24" s="71"/>
      <c r="AD24" s="72"/>
      <c r="AE24" s="78" t="s">
        <v>576</v>
      </c>
      <c r="AF24" s="78">
        <v>733</v>
      </c>
      <c r="AG24" s="78">
        <v>1146</v>
      </c>
      <c r="AH24" s="78">
        <v>17689</v>
      </c>
      <c r="AI24" s="78">
        <v>2426</v>
      </c>
      <c r="AJ24" s="78"/>
      <c r="AK24" s="78" t="s">
        <v>602</v>
      </c>
      <c r="AL24" s="78" t="s">
        <v>622</v>
      </c>
      <c r="AM24" s="83" t="s">
        <v>643</v>
      </c>
      <c r="AN24" s="78"/>
      <c r="AO24" s="80">
        <v>40720.698159722226</v>
      </c>
      <c r="AP24" s="83" t="s">
        <v>666</v>
      </c>
      <c r="AQ24" s="78" t="b">
        <v>0</v>
      </c>
      <c r="AR24" s="78" t="b">
        <v>0</v>
      </c>
      <c r="AS24" s="78" t="b">
        <v>0</v>
      </c>
      <c r="AT24" s="78"/>
      <c r="AU24" s="78">
        <v>140</v>
      </c>
      <c r="AV24" s="83" t="s">
        <v>676</v>
      </c>
      <c r="AW24" s="78" t="b">
        <v>0</v>
      </c>
      <c r="AX24" s="78" t="s">
        <v>686</v>
      </c>
      <c r="AY24" s="83" t="s">
        <v>708</v>
      </c>
      <c r="AZ24" s="78" t="s">
        <v>66</v>
      </c>
      <c r="BA24" s="78" t="str">
        <f>REPLACE(INDEX(GroupVertices[Group],MATCH(Vertices[[#This Row],[Vertex]],GroupVertices[Vertex],0)),1,1,"")</f>
        <v>2</v>
      </c>
      <c r="BB24" s="48"/>
      <c r="BC24" s="48"/>
      <c r="BD24" s="48"/>
      <c r="BE24" s="48"/>
      <c r="BF24" s="48" t="s">
        <v>281</v>
      </c>
      <c r="BG24" s="48" t="s">
        <v>281</v>
      </c>
      <c r="BH24" s="118" t="s">
        <v>923</v>
      </c>
      <c r="BI24" s="118" t="s">
        <v>923</v>
      </c>
      <c r="BJ24" s="118" t="s">
        <v>937</v>
      </c>
      <c r="BK24" s="118" t="s">
        <v>937</v>
      </c>
      <c r="BL24" s="118">
        <v>0</v>
      </c>
      <c r="BM24" s="122">
        <v>0</v>
      </c>
      <c r="BN24" s="118">
        <v>0</v>
      </c>
      <c r="BO24" s="122">
        <v>0</v>
      </c>
      <c r="BP24" s="118">
        <v>0</v>
      </c>
      <c r="BQ24" s="122">
        <v>0</v>
      </c>
      <c r="BR24" s="118">
        <v>28</v>
      </c>
      <c r="BS24" s="122">
        <v>100</v>
      </c>
      <c r="BT24" s="118">
        <v>28</v>
      </c>
      <c r="BU24" s="2"/>
      <c r="BV24" s="3"/>
      <c r="BW24" s="3"/>
      <c r="BX24" s="3"/>
      <c r="BY24" s="3"/>
    </row>
    <row r="25" spans="1:77" ht="41.45" customHeight="1">
      <c r="A25" s="64" t="s">
        <v>222</v>
      </c>
      <c r="C25" s="65"/>
      <c r="D25" s="65" t="s">
        <v>64</v>
      </c>
      <c r="E25" s="66">
        <v>278.09394469723486</v>
      </c>
      <c r="F25" s="68">
        <v>99.2700649159044</v>
      </c>
      <c r="G25" s="102" t="s">
        <v>303</v>
      </c>
      <c r="H25" s="65"/>
      <c r="I25" s="69" t="s">
        <v>222</v>
      </c>
      <c r="J25" s="70"/>
      <c r="K25" s="70"/>
      <c r="L25" s="69" t="s">
        <v>735</v>
      </c>
      <c r="M25" s="73">
        <v>244.26303235959477</v>
      </c>
      <c r="N25" s="74">
        <v>3963.21630859375</v>
      </c>
      <c r="O25" s="74">
        <v>1422.5498046875</v>
      </c>
      <c r="P25" s="75"/>
      <c r="Q25" s="76"/>
      <c r="R25" s="76"/>
      <c r="S25" s="88"/>
      <c r="T25" s="48">
        <v>0</v>
      </c>
      <c r="U25" s="48">
        <v>6</v>
      </c>
      <c r="V25" s="49">
        <v>2.25</v>
      </c>
      <c r="W25" s="49">
        <v>0.022727</v>
      </c>
      <c r="X25" s="49">
        <v>0.031527</v>
      </c>
      <c r="Y25" s="49">
        <v>0.760394</v>
      </c>
      <c r="Z25" s="49">
        <v>0.3</v>
      </c>
      <c r="AA25" s="49">
        <v>0</v>
      </c>
      <c r="AB25" s="71">
        <v>25</v>
      </c>
      <c r="AC25" s="71"/>
      <c r="AD25" s="72"/>
      <c r="AE25" s="78" t="s">
        <v>577</v>
      </c>
      <c r="AF25" s="78">
        <v>1799</v>
      </c>
      <c r="AG25" s="78">
        <v>2019</v>
      </c>
      <c r="AH25" s="78">
        <v>9013</v>
      </c>
      <c r="AI25" s="78">
        <v>18053</v>
      </c>
      <c r="AJ25" s="78"/>
      <c r="AK25" s="78" t="s">
        <v>603</v>
      </c>
      <c r="AL25" s="78" t="s">
        <v>623</v>
      </c>
      <c r="AM25" s="83" t="s">
        <v>644</v>
      </c>
      <c r="AN25" s="78"/>
      <c r="AO25" s="80">
        <v>43328.04482638889</v>
      </c>
      <c r="AP25" s="83" t="s">
        <v>667</v>
      </c>
      <c r="AQ25" s="78" t="b">
        <v>0</v>
      </c>
      <c r="AR25" s="78" t="b">
        <v>0</v>
      </c>
      <c r="AS25" s="78" t="b">
        <v>0</v>
      </c>
      <c r="AT25" s="78"/>
      <c r="AU25" s="78">
        <v>28</v>
      </c>
      <c r="AV25" s="83" t="s">
        <v>671</v>
      </c>
      <c r="AW25" s="78" t="b">
        <v>0</v>
      </c>
      <c r="AX25" s="78" t="s">
        <v>686</v>
      </c>
      <c r="AY25" s="83" t="s">
        <v>709</v>
      </c>
      <c r="AZ25" s="78" t="s">
        <v>66</v>
      </c>
      <c r="BA25" s="78" t="str">
        <f>REPLACE(INDEX(GroupVertices[Group],MATCH(Vertices[[#This Row],[Vertex]],GroupVertices[Vertex],0)),1,1,"")</f>
        <v>2</v>
      </c>
      <c r="BB25" s="48"/>
      <c r="BC25" s="48"/>
      <c r="BD25" s="48"/>
      <c r="BE25" s="48"/>
      <c r="BF25" s="48" t="s">
        <v>281</v>
      </c>
      <c r="BG25" s="48" t="s">
        <v>281</v>
      </c>
      <c r="BH25" s="118" t="s">
        <v>923</v>
      </c>
      <c r="BI25" s="118" t="s">
        <v>923</v>
      </c>
      <c r="BJ25" s="118" t="s">
        <v>937</v>
      </c>
      <c r="BK25" s="118" t="s">
        <v>937</v>
      </c>
      <c r="BL25" s="118">
        <v>0</v>
      </c>
      <c r="BM25" s="122">
        <v>0</v>
      </c>
      <c r="BN25" s="118">
        <v>0</v>
      </c>
      <c r="BO25" s="122">
        <v>0</v>
      </c>
      <c r="BP25" s="118">
        <v>0</v>
      </c>
      <c r="BQ25" s="122">
        <v>0</v>
      </c>
      <c r="BR25" s="118">
        <v>28</v>
      </c>
      <c r="BS25" s="122">
        <v>100</v>
      </c>
      <c r="BT25" s="118">
        <v>28</v>
      </c>
      <c r="BU25" s="2"/>
      <c r="BV25" s="3"/>
      <c r="BW25" s="3"/>
      <c r="BX25" s="3"/>
      <c r="BY25" s="3"/>
    </row>
    <row r="26" spans="1:77" ht="41.45" customHeight="1">
      <c r="A26" s="64" t="s">
        <v>223</v>
      </c>
      <c r="C26" s="65"/>
      <c r="D26" s="65" t="s">
        <v>64</v>
      </c>
      <c r="E26" s="66">
        <v>186.93174658732937</v>
      </c>
      <c r="F26" s="68">
        <v>99.8432428444969</v>
      </c>
      <c r="G26" s="102" t="s">
        <v>304</v>
      </c>
      <c r="H26" s="65"/>
      <c r="I26" s="69" t="s">
        <v>223</v>
      </c>
      <c r="J26" s="70"/>
      <c r="K26" s="70"/>
      <c r="L26" s="69" t="s">
        <v>736</v>
      </c>
      <c r="M26" s="73">
        <v>53.24193469066588</v>
      </c>
      <c r="N26" s="74">
        <v>3768.30419921875</v>
      </c>
      <c r="O26" s="74">
        <v>2939.02001953125</v>
      </c>
      <c r="P26" s="75"/>
      <c r="Q26" s="76"/>
      <c r="R26" s="76"/>
      <c r="S26" s="88"/>
      <c r="T26" s="48">
        <v>0</v>
      </c>
      <c r="U26" s="48">
        <v>8</v>
      </c>
      <c r="V26" s="49">
        <v>3.452381</v>
      </c>
      <c r="W26" s="49">
        <v>0.02381</v>
      </c>
      <c r="X26" s="49">
        <v>0.041388</v>
      </c>
      <c r="Y26" s="49">
        <v>0.97543</v>
      </c>
      <c r="Z26" s="49">
        <v>0.5535714285714286</v>
      </c>
      <c r="AA26" s="49">
        <v>0</v>
      </c>
      <c r="AB26" s="71">
        <v>26</v>
      </c>
      <c r="AC26" s="71"/>
      <c r="AD26" s="72"/>
      <c r="AE26" s="78" t="s">
        <v>578</v>
      </c>
      <c r="AF26" s="78">
        <v>501</v>
      </c>
      <c r="AG26" s="78">
        <v>465</v>
      </c>
      <c r="AH26" s="78">
        <v>41391</v>
      </c>
      <c r="AI26" s="78">
        <v>8993</v>
      </c>
      <c r="AJ26" s="78"/>
      <c r="AK26" s="78"/>
      <c r="AL26" s="78"/>
      <c r="AM26" s="78"/>
      <c r="AN26" s="78"/>
      <c r="AO26" s="80">
        <v>42027.647685185184</v>
      </c>
      <c r="AP26" s="83" t="s">
        <v>668</v>
      </c>
      <c r="AQ26" s="78" t="b">
        <v>1</v>
      </c>
      <c r="AR26" s="78" t="b">
        <v>0</v>
      </c>
      <c r="AS26" s="78" t="b">
        <v>0</v>
      </c>
      <c r="AT26" s="78"/>
      <c r="AU26" s="78">
        <v>60</v>
      </c>
      <c r="AV26" s="83" t="s">
        <v>671</v>
      </c>
      <c r="AW26" s="78" t="b">
        <v>0</v>
      </c>
      <c r="AX26" s="78" t="s">
        <v>686</v>
      </c>
      <c r="AY26" s="83" t="s">
        <v>710</v>
      </c>
      <c r="AZ26" s="78" t="s">
        <v>66</v>
      </c>
      <c r="BA26" s="78" t="str">
        <f>REPLACE(INDEX(GroupVertices[Group],MATCH(Vertices[[#This Row],[Vertex]],GroupVertices[Vertex],0)),1,1,"")</f>
        <v>1</v>
      </c>
      <c r="BB26" s="48"/>
      <c r="BC26" s="48"/>
      <c r="BD26" s="48"/>
      <c r="BE26" s="48"/>
      <c r="BF26" s="48" t="s">
        <v>904</v>
      </c>
      <c r="BG26" s="48" t="s">
        <v>912</v>
      </c>
      <c r="BH26" s="118" t="s">
        <v>916</v>
      </c>
      <c r="BI26" s="118" t="s">
        <v>934</v>
      </c>
      <c r="BJ26" s="118" t="s">
        <v>867</v>
      </c>
      <c r="BK26" s="118" t="s">
        <v>949</v>
      </c>
      <c r="BL26" s="118">
        <v>2</v>
      </c>
      <c r="BM26" s="122">
        <v>3.278688524590164</v>
      </c>
      <c r="BN26" s="118">
        <v>0</v>
      </c>
      <c r="BO26" s="122">
        <v>0</v>
      </c>
      <c r="BP26" s="118">
        <v>0</v>
      </c>
      <c r="BQ26" s="122">
        <v>0</v>
      </c>
      <c r="BR26" s="118">
        <v>59</v>
      </c>
      <c r="BS26" s="122">
        <v>96.72131147540983</v>
      </c>
      <c r="BT26" s="118">
        <v>61</v>
      </c>
      <c r="BU26" s="2"/>
      <c r="BV26" s="3"/>
      <c r="BW26" s="3"/>
      <c r="BX26" s="3"/>
      <c r="BY26" s="3"/>
    </row>
    <row r="27" spans="1:77" ht="41.45" customHeight="1">
      <c r="A27" s="64" t="s">
        <v>238</v>
      </c>
      <c r="C27" s="65"/>
      <c r="D27" s="65" t="s">
        <v>64</v>
      </c>
      <c r="E27" s="66">
        <v>413.13601680084</v>
      </c>
      <c r="F27" s="68">
        <v>98.42099439362644</v>
      </c>
      <c r="G27" s="102" t="s">
        <v>684</v>
      </c>
      <c r="H27" s="65"/>
      <c r="I27" s="69" t="s">
        <v>238</v>
      </c>
      <c r="J27" s="70"/>
      <c r="K27" s="70"/>
      <c r="L27" s="69" t="s">
        <v>737</v>
      </c>
      <c r="M27" s="73">
        <v>527.2299350840956</v>
      </c>
      <c r="N27" s="74">
        <v>3242.318115234375</v>
      </c>
      <c r="O27" s="74">
        <v>562.5909423828125</v>
      </c>
      <c r="P27" s="75"/>
      <c r="Q27" s="76"/>
      <c r="R27" s="76"/>
      <c r="S27" s="88"/>
      <c r="T27" s="48">
        <v>4</v>
      </c>
      <c r="U27" s="48">
        <v>0</v>
      </c>
      <c r="V27" s="49">
        <v>0</v>
      </c>
      <c r="W27" s="49">
        <v>0.021739</v>
      </c>
      <c r="X27" s="49">
        <v>0.025771</v>
      </c>
      <c r="Y27" s="49">
        <v>0.550091</v>
      </c>
      <c r="Z27" s="49">
        <v>0.75</v>
      </c>
      <c r="AA27" s="49">
        <v>0</v>
      </c>
      <c r="AB27" s="71">
        <v>27</v>
      </c>
      <c r="AC27" s="71"/>
      <c r="AD27" s="72"/>
      <c r="AE27" s="78" t="s">
        <v>579</v>
      </c>
      <c r="AF27" s="78">
        <v>778</v>
      </c>
      <c r="AG27" s="78">
        <v>4321</v>
      </c>
      <c r="AH27" s="78">
        <v>3121</v>
      </c>
      <c r="AI27" s="78">
        <v>588</v>
      </c>
      <c r="AJ27" s="78"/>
      <c r="AK27" s="78" t="s">
        <v>604</v>
      </c>
      <c r="AL27" s="78" t="s">
        <v>624</v>
      </c>
      <c r="AM27" s="83" t="s">
        <v>645</v>
      </c>
      <c r="AN27" s="78"/>
      <c r="AO27" s="80">
        <v>39851.92780092593</v>
      </c>
      <c r="AP27" s="83" t="s">
        <v>669</v>
      </c>
      <c r="AQ27" s="78" t="b">
        <v>0</v>
      </c>
      <c r="AR27" s="78" t="b">
        <v>0</v>
      </c>
      <c r="AS27" s="78" t="b">
        <v>1</v>
      </c>
      <c r="AT27" s="78"/>
      <c r="AU27" s="78">
        <v>354</v>
      </c>
      <c r="AV27" s="83" t="s">
        <v>671</v>
      </c>
      <c r="AW27" s="78" t="b">
        <v>0</v>
      </c>
      <c r="AX27" s="78" t="s">
        <v>686</v>
      </c>
      <c r="AY27" s="83" t="s">
        <v>711</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89" t="s">
        <v>239</v>
      </c>
      <c r="C28" s="90"/>
      <c r="D28" s="90" t="s">
        <v>64</v>
      </c>
      <c r="E28" s="91">
        <v>1000</v>
      </c>
      <c r="F28" s="92">
        <v>70</v>
      </c>
      <c r="G28" s="103" t="s">
        <v>685</v>
      </c>
      <c r="H28" s="90"/>
      <c r="I28" s="93" t="s">
        <v>239</v>
      </c>
      <c r="J28" s="94"/>
      <c r="K28" s="94"/>
      <c r="L28" s="93" t="s">
        <v>738</v>
      </c>
      <c r="M28" s="95">
        <v>9999</v>
      </c>
      <c r="N28" s="96">
        <v>9567.9189453125</v>
      </c>
      <c r="O28" s="96">
        <v>3006.529296875</v>
      </c>
      <c r="P28" s="97"/>
      <c r="Q28" s="98"/>
      <c r="R28" s="98"/>
      <c r="S28" s="99"/>
      <c r="T28" s="48">
        <v>1</v>
      </c>
      <c r="U28" s="48">
        <v>0</v>
      </c>
      <c r="V28" s="49">
        <v>0</v>
      </c>
      <c r="W28" s="49">
        <v>0.02</v>
      </c>
      <c r="X28" s="49">
        <v>0.008686</v>
      </c>
      <c r="Y28" s="49">
        <v>0.250385</v>
      </c>
      <c r="Z28" s="49">
        <v>0</v>
      </c>
      <c r="AA28" s="49">
        <v>0</v>
      </c>
      <c r="AB28" s="100">
        <v>28</v>
      </c>
      <c r="AC28" s="100"/>
      <c r="AD28" s="101"/>
      <c r="AE28" s="78" t="s">
        <v>580</v>
      </c>
      <c r="AF28" s="78">
        <v>4001</v>
      </c>
      <c r="AG28" s="78">
        <v>81376</v>
      </c>
      <c r="AH28" s="78">
        <v>14496</v>
      </c>
      <c r="AI28" s="78">
        <v>6771</v>
      </c>
      <c r="AJ28" s="78"/>
      <c r="AK28" s="78" t="s">
        <v>605</v>
      </c>
      <c r="AL28" s="78" t="s">
        <v>625</v>
      </c>
      <c r="AM28" s="78"/>
      <c r="AN28" s="78"/>
      <c r="AO28" s="80">
        <v>39855.61608796296</v>
      </c>
      <c r="AP28" s="83" t="s">
        <v>670</v>
      </c>
      <c r="AQ28" s="78" t="b">
        <v>0</v>
      </c>
      <c r="AR28" s="78" t="b">
        <v>0</v>
      </c>
      <c r="AS28" s="78" t="b">
        <v>1</v>
      </c>
      <c r="AT28" s="78"/>
      <c r="AU28" s="78">
        <v>678</v>
      </c>
      <c r="AV28" s="83" t="s">
        <v>677</v>
      </c>
      <c r="AW28" s="78" t="b">
        <v>1</v>
      </c>
      <c r="AX28" s="78" t="s">
        <v>686</v>
      </c>
      <c r="AY28" s="83" t="s">
        <v>712</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4" r:id="rId1" display="https://t.co/6ha5IXza2I"/>
    <hyperlink ref="AM6" r:id="rId2" display="https://t.co/CM4huFUqm1"/>
    <hyperlink ref="AM7" r:id="rId3" display="https://t.co/rsDnCbYcTI"/>
    <hyperlink ref="AM8" r:id="rId4" display="https://t.co/xNaNFEMqth"/>
    <hyperlink ref="AM9" r:id="rId5" display="https://t.co/eUJLtrtePs"/>
    <hyperlink ref="AM10" r:id="rId6" display="https://t.co/LhecLereaz"/>
    <hyperlink ref="AM11" r:id="rId7" display="http://t.co/X1s40eTq9M"/>
    <hyperlink ref="AM12" r:id="rId8" display="https://t.co/FKKr76FLpx"/>
    <hyperlink ref="AM13" r:id="rId9" display="https://t.co/07FJDHtdVd"/>
    <hyperlink ref="AM14" r:id="rId10" display="https://t.co/b6ey2HY6iZ"/>
    <hyperlink ref="AM15" r:id="rId11" display="https://t.co/r5tdcbXDzV"/>
    <hyperlink ref="AM17" r:id="rId12" display="https://t.co/YsKIxquoRj"/>
    <hyperlink ref="AM18" r:id="rId13" display="https://t.co/gdIKtSXw2Y"/>
    <hyperlink ref="AM20" r:id="rId14" display="http://t.co/gbEml6DdR3"/>
    <hyperlink ref="AM21" r:id="rId15" display="https://t.co/sbXg9yHEpU"/>
    <hyperlink ref="AM22" r:id="rId16" display="https://t.co/RDzajTaZDZ"/>
    <hyperlink ref="AM23" r:id="rId17" display="https://t.co/zHiws75d7e"/>
    <hyperlink ref="AM24" r:id="rId18" display="https://t.co/OkJTtXZCIo"/>
    <hyperlink ref="AM25" r:id="rId19" display="https://t.co/l8eibQue2F"/>
    <hyperlink ref="AM27" r:id="rId20" display="https://t.co/JBGQ4OgY5w"/>
    <hyperlink ref="AP3" r:id="rId21" display="https://pbs.twimg.com/profile_banners/1454586679/1568484580"/>
    <hyperlink ref="AP4" r:id="rId22" display="https://pbs.twimg.com/profile_banners/1020867748707160064/1571316699"/>
    <hyperlink ref="AP5" r:id="rId23" display="https://pbs.twimg.com/profile_banners/53391497/1571759719"/>
    <hyperlink ref="AP6" r:id="rId24" display="https://pbs.twimg.com/profile_banners/2893445801/1562244670"/>
    <hyperlink ref="AP7" r:id="rId25" display="https://pbs.twimg.com/profile_banners/2176358690/1555151295"/>
    <hyperlink ref="AP8" r:id="rId26" display="https://pbs.twimg.com/profile_banners/864995845673897984/1495066628"/>
    <hyperlink ref="AP9" r:id="rId27" display="https://pbs.twimg.com/profile_banners/87606674/1405285356"/>
    <hyperlink ref="AP10" r:id="rId28" display="https://pbs.twimg.com/profile_banners/98097823/1538797822"/>
    <hyperlink ref="AP11" r:id="rId29" display="https://pbs.twimg.com/profile_banners/12160482/1423267766"/>
    <hyperlink ref="AP12" r:id="rId30" display="https://pbs.twimg.com/profile_banners/151934168/1391403981"/>
    <hyperlink ref="AP13" r:id="rId31" display="https://pbs.twimg.com/profile_banners/1130514804421070848/1561939101"/>
    <hyperlink ref="AP14" r:id="rId32" display="https://pbs.twimg.com/profile_banners/76935934/1571052477"/>
    <hyperlink ref="AP15" r:id="rId33" display="https://pbs.twimg.com/profile_banners/1186283998156349441/1571758256"/>
    <hyperlink ref="AP17" r:id="rId34" display="https://pbs.twimg.com/profile_banners/3229980963/1572706221"/>
    <hyperlink ref="AP18" r:id="rId35" display="https://pbs.twimg.com/profile_banners/3199960483/1573489121"/>
    <hyperlink ref="AP19" r:id="rId36" display="https://pbs.twimg.com/profile_banners/3091531222/1542361598"/>
    <hyperlink ref="AP20" r:id="rId37" display="https://pbs.twimg.com/profile_banners/2229553418/1545124323"/>
    <hyperlink ref="AP21" r:id="rId38" display="https://pbs.twimg.com/profile_banners/143426394/1568044328"/>
    <hyperlink ref="AP22" r:id="rId39" display="https://pbs.twimg.com/profile_banners/960791825693933568/1573449026"/>
    <hyperlink ref="AP23" r:id="rId40" display="https://pbs.twimg.com/profile_banners/583601492/1563987834"/>
    <hyperlink ref="AP24" r:id="rId41" display="https://pbs.twimg.com/profile_banners/324445524/1553276862"/>
    <hyperlink ref="AP25" r:id="rId42" display="https://pbs.twimg.com/profile_banners/1029896662855176194/1558532614"/>
    <hyperlink ref="AP26" r:id="rId43" display="https://pbs.twimg.com/profile_banners/2994261783/1422091520"/>
    <hyperlink ref="AP27" r:id="rId44" display="https://pbs.twimg.com/profile_banners/20337164/1571644650"/>
    <hyperlink ref="AP28" r:id="rId45" display="https://pbs.twimg.com/profile_banners/20593971/1568969233"/>
    <hyperlink ref="AV3" r:id="rId46" display="http://abs.twimg.com/images/themes/theme1/bg.png"/>
    <hyperlink ref="AV5" r:id="rId47" display="http://abs.twimg.com/images/themes/theme1/bg.png"/>
    <hyperlink ref="AV6" r:id="rId48" display="http://abs.twimg.com/images/themes/theme1/bg.png"/>
    <hyperlink ref="AV7" r:id="rId49" display="http://abs.twimg.com/images/themes/theme1/bg.png"/>
    <hyperlink ref="AV9" r:id="rId50" display="http://abs.twimg.com/images/themes/theme19/bg.gif"/>
    <hyperlink ref="AV10" r:id="rId51" display="http://abs.twimg.com/images/themes/theme1/bg.png"/>
    <hyperlink ref="AV11" r:id="rId52" display="http://abs.twimg.com/images/themes/theme3/bg.gif"/>
    <hyperlink ref="AV12" r:id="rId53" display="http://abs.twimg.com/images/themes/theme1/bg.png"/>
    <hyperlink ref="AV13" r:id="rId54" display="http://abs.twimg.com/images/themes/theme1/bg.png"/>
    <hyperlink ref="AV14" r:id="rId55" display="http://abs.twimg.com/images/themes/theme1/bg.png"/>
    <hyperlink ref="AV16" r:id="rId56" display="http://abs.twimg.com/images/themes/theme1/bg.png"/>
    <hyperlink ref="AV17" r:id="rId57" display="http://abs.twimg.com/images/themes/theme4/bg.gif"/>
    <hyperlink ref="AV18" r:id="rId58" display="http://abs.twimg.com/images/themes/theme15/bg.png"/>
    <hyperlink ref="AV19" r:id="rId59" display="http://abs.twimg.com/images/themes/theme1/bg.png"/>
    <hyperlink ref="AV20" r:id="rId60" display="http://abs.twimg.com/images/themes/theme1/bg.png"/>
    <hyperlink ref="AV21" r:id="rId61" display="http://abs.twimg.com/images/themes/theme1/bg.png"/>
    <hyperlink ref="AV23" r:id="rId62" display="http://abs.twimg.com/images/themes/theme15/bg.png"/>
    <hyperlink ref="AV24" r:id="rId63" display="http://abs.twimg.com/images/themes/theme18/bg.gif"/>
    <hyperlink ref="AV25" r:id="rId64" display="http://abs.twimg.com/images/themes/theme1/bg.png"/>
    <hyperlink ref="AV26" r:id="rId65" display="http://abs.twimg.com/images/themes/theme1/bg.png"/>
    <hyperlink ref="AV27" r:id="rId66" display="http://abs.twimg.com/images/themes/theme1/bg.png"/>
    <hyperlink ref="AV28" r:id="rId67" display="http://abs.twimg.com/images/themes/theme7/bg.gif"/>
    <hyperlink ref="G3" r:id="rId68" display="http://pbs.twimg.com/profile_images/1166348718246977539/y9ZF1YvG_normal.jpg"/>
    <hyperlink ref="G4" r:id="rId69" display="http://pbs.twimg.com/profile_images/1184813969632051201/984PyrFz_normal.jpg"/>
    <hyperlink ref="G5" r:id="rId70" display="http://pbs.twimg.com/profile_images/1186671633492250625/E_ubXTus_normal.jpg"/>
    <hyperlink ref="G6" r:id="rId71" display="http://pbs.twimg.com/profile_images/690218859895373824/JEdDRzpE_normal.jpg"/>
    <hyperlink ref="G7" r:id="rId72" display="http://pbs.twimg.com/profile_images/1102940827075203073/3Ywj3wKa_normal.png"/>
    <hyperlink ref="G8" r:id="rId73" display="http://pbs.twimg.com/profile_images/864997760621174784/AUqwmm07_normal.jpg"/>
    <hyperlink ref="G9" r:id="rId74" display="http://pbs.twimg.com/profile_images/849132774661308416/pa2Uplq1_normal.jpg"/>
    <hyperlink ref="G10" r:id="rId75" display="http://pbs.twimg.com/profile_images/1058449535112867841/JP-rVYlW_normal.jpg"/>
    <hyperlink ref="G11" r:id="rId76" display="http://pbs.twimg.com/profile_images/943596894831255552/cMOzkc5i_normal.jpg"/>
    <hyperlink ref="G12" r:id="rId77" display="http://pbs.twimg.com/profile_images/849133030237061120/6hUrNP0a_normal.jpg"/>
    <hyperlink ref="G13" r:id="rId78" display="http://pbs.twimg.com/profile_images/1130514941616766976/1iIXTQnn_normal.jpg"/>
    <hyperlink ref="G14" r:id="rId79" display="http://pbs.twimg.com/profile_images/1184702192336490499/xiuYhert_normal.jpg"/>
    <hyperlink ref="G15" r:id="rId80" display="http://pbs.twimg.com/profile_images/1186301114939072514/e1Qamz38_normal.jpg"/>
    <hyperlink ref="G16" r:id="rId81" display="http://pbs.twimg.com/profile_images/430046644684341248/-WZKVmST_normal.jpeg"/>
    <hyperlink ref="G17" r:id="rId82" display="http://pbs.twimg.com/profile_images/1170717480047845376/lHUkep8R_normal.jpg"/>
    <hyperlink ref="G18" r:id="rId83" display="http://pbs.twimg.com/profile_images/1121756619413557248/sDOlH0vB_normal.png"/>
    <hyperlink ref="G19" r:id="rId84" display="http://pbs.twimg.com/profile_images/698831525861855232/xn0x0nUe_normal.png"/>
    <hyperlink ref="G20" r:id="rId85" display="http://pbs.twimg.com/profile_images/877616498268925953/dmwySTMS_normal.jpg"/>
    <hyperlink ref="G21" r:id="rId86" display="http://pbs.twimg.com/profile_images/1040638066321485824/OxvJSxqH_normal.jpg"/>
    <hyperlink ref="G22" r:id="rId87" display="http://pbs.twimg.com/profile_images/1012552959698325505/avZOHudc_normal.jpg"/>
    <hyperlink ref="G23" r:id="rId88" display="http://pbs.twimg.com/profile_images/775315922785538048/mWzEN1W1_normal.jpg"/>
    <hyperlink ref="G24" r:id="rId89" display="http://pbs.twimg.com/profile_images/1092873225615360000/l8Ick8UB_normal.jpg"/>
    <hyperlink ref="G25" r:id="rId90" display="http://pbs.twimg.com/profile_images/1095488514358161410/bhFcONbT_normal.png"/>
    <hyperlink ref="G26" r:id="rId91" display="http://pbs.twimg.com/profile_images/558650482902573058/h9CkaT2R_normal.jpeg"/>
    <hyperlink ref="G27" r:id="rId92" display="http://pbs.twimg.com/profile_images/1082666160951312390/7fySiNFl_normal.jpg"/>
    <hyperlink ref="G28" r:id="rId93" display="http://pbs.twimg.com/profile_images/1023847341403656192/GxpS7Xa8_normal.jpg"/>
    <hyperlink ref="AY3" r:id="rId94" display="https://twitter.com/vicalvarofamily"/>
    <hyperlink ref="AY4" r:id="rId95" display="https://twitter.com/seohashtag"/>
    <hyperlink ref="AY5" r:id="rId96" display="https://twitter.com/mbruge"/>
    <hyperlink ref="AY6" r:id="rId97" display="https://twitter.com/digitalspacelab"/>
    <hyperlink ref="AY7" r:id="rId98" display="https://twitter.com/was3210"/>
    <hyperlink ref="AY8" r:id="rId99" display="https://twitter.com/nodexl_mktng"/>
    <hyperlink ref="AY9" r:id="rId100" display="https://twitter.com/nodexl"/>
    <hyperlink ref="AY10" r:id="rId101" display="https://twitter.com/connectedaction"/>
    <hyperlink ref="AY11" r:id="rId102" display="https://twitter.com/marc_smith"/>
    <hyperlink ref="AY12" r:id="rId103" display="https://twitter.com/smr_foundation"/>
    <hyperlink ref="AY13" r:id="rId104" display="https://twitter.com/blogtopseo"/>
    <hyperlink ref="AY14" r:id="rId105" display="https://twitter.com/vivianfrancos"/>
    <hyperlink ref="AY15" r:id="rId106" display="https://twitter.com/agence_socialty"/>
    <hyperlink ref="AY16" r:id="rId107" display="https://twitter.com/mjoehlerich"/>
    <hyperlink ref="AY17" r:id="rId108" display="https://twitter.com/fmfrancoise"/>
    <hyperlink ref="AY18" r:id="rId109" display="https://twitter.com/hashtagteam_"/>
    <hyperlink ref="AY19" r:id="rId110" display="https://twitter.com/feriaempleofeed"/>
    <hyperlink ref="AY20" r:id="rId111" display="https://twitter.com/elcheemprende_"/>
    <hyperlink ref="AY21" r:id="rId112" display="https://twitter.com/webcongress"/>
    <hyperlink ref="AY22" r:id="rId113" display="https://twitter.com/impulsaeventos"/>
    <hyperlink ref="AY23" r:id="rId114" display="https://twitter.com/leikoleo"/>
    <hyperlink ref="AY24" r:id="rId115" display="https://twitter.com/rosanarosas17"/>
    <hyperlink ref="AY25" r:id="rId116" display="https://twitter.com/activithink"/>
    <hyperlink ref="AY26" r:id="rId117" display="https://twitter.com/metoscm"/>
    <hyperlink ref="AY27" r:id="rId118" display="https://twitter.com/mas_conf"/>
    <hyperlink ref="AY28" r:id="rId119" display="https://twitter.com/sheffhallamuni"/>
  </hyperlinks>
  <printOptions/>
  <pageMargins left="0.7" right="0.7" top="0.75" bottom="0.75" header="0.3" footer="0.3"/>
  <pageSetup horizontalDpi="600" verticalDpi="600" orientation="portrait" r:id="rId124"/>
  <drawing r:id="rId123"/>
  <legacyDrawing r:id="rId121"/>
  <tableParts>
    <tablePart r:id="rId1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795</v>
      </c>
      <c r="Z2" s="13" t="s">
        <v>801</v>
      </c>
      <c r="AA2" s="13" t="s">
        <v>821</v>
      </c>
      <c r="AB2" s="13" t="s">
        <v>845</v>
      </c>
      <c r="AC2" s="13" t="s">
        <v>866</v>
      </c>
      <c r="AD2" s="13" t="s">
        <v>877</v>
      </c>
      <c r="AE2" s="13" t="s">
        <v>878</v>
      </c>
      <c r="AF2" s="13" t="s">
        <v>886</v>
      </c>
      <c r="AG2" s="121" t="s">
        <v>1019</v>
      </c>
      <c r="AH2" s="121" t="s">
        <v>1020</v>
      </c>
      <c r="AI2" s="121" t="s">
        <v>1021</v>
      </c>
      <c r="AJ2" s="121" t="s">
        <v>1022</v>
      </c>
      <c r="AK2" s="121" t="s">
        <v>1023</v>
      </c>
      <c r="AL2" s="121" t="s">
        <v>1024</v>
      </c>
      <c r="AM2" s="121" t="s">
        <v>1025</v>
      </c>
      <c r="AN2" s="121" t="s">
        <v>1026</v>
      </c>
      <c r="AO2" s="121" t="s">
        <v>1029</v>
      </c>
    </row>
    <row r="3" spans="1:41" ht="15">
      <c r="A3" s="89" t="s">
        <v>778</v>
      </c>
      <c r="B3" s="65" t="s">
        <v>781</v>
      </c>
      <c r="C3" s="65" t="s">
        <v>56</v>
      </c>
      <c r="D3" s="105"/>
      <c r="E3" s="104"/>
      <c r="F3" s="106" t="s">
        <v>1070</v>
      </c>
      <c r="G3" s="107"/>
      <c r="H3" s="107"/>
      <c r="I3" s="108">
        <v>3</v>
      </c>
      <c r="J3" s="109"/>
      <c r="K3" s="48">
        <v>10</v>
      </c>
      <c r="L3" s="48">
        <v>22</v>
      </c>
      <c r="M3" s="48">
        <v>23</v>
      </c>
      <c r="N3" s="48">
        <v>45</v>
      </c>
      <c r="O3" s="48">
        <v>0</v>
      </c>
      <c r="P3" s="49">
        <v>0.1111111111111111</v>
      </c>
      <c r="Q3" s="49">
        <v>0.2</v>
      </c>
      <c r="R3" s="48">
        <v>1</v>
      </c>
      <c r="S3" s="48">
        <v>0</v>
      </c>
      <c r="T3" s="48">
        <v>10</v>
      </c>
      <c r="U3" s="48">
        <v>45</v>
      </c>
      <c r="V3" s="48">
        <v>2</v>
      </c>
      <c r="W3" s="49">
        <v>1.26</v>
      </c>
      <c r="X3" s="49">
        <v>0.3333333333333333</v>
      </c>
      <c r="Y3" s="78"/>
      <c r="Z3" s="78"/>
      <c r="AA3" s="78" t="s">
        <v>822</v>
      </c>
      <c r="AB3" s="86" t="s">
        <v>846</v>
      </c>
      <c r="AC3" s="86" t="s">
        <v>867</v>
      </c>
      <c r="AD3" s="86"/>
      <c r="AE3" s="86" t="s">
        <v>879</v>
      </c>
      <c r="AF3" s="86" t="s">
        <v>887</v>
      </c>
      <c r="AG3" s="118">
        <v>13</v>
      </c>
      <c r="AH3" s="122">
        <v>2.636916835699797</v>
      </c>
      <c r="AI3" s="118">
        <v>0</v>
      </c>
      <c r="AJ3" s="122">
        <v>0</v>
      </c>
      <c r="AK3" s="118">
        <v>0</v>
      </c>
      <c r="AL3" s="122">
        <v>0</v>
      </c>
      <c r="AM3" s="118">
        <v>480</v>
      </c>
      <c r="AN3" s="122">
        <v>97.3630831643002</v>
      </c>
      <c r="AO3" s="118">
        <v>493</v>
      </c>
    </row>
    <row r="4" spans="1:41" ht="15">
      <c r="A4" s="89" t="s">
        <v>779</v>
      </c>
      <c r="B4" s="65" t="s">
        <v>782</v>
      </c>
      <c r="C4" s="65" t="s">
        <v>56</v>
      </c>
      <c r="D4" s="111"/>
      <c r="E4" s="110"/>
      <c r="F4" s="112" t="s">
        <v>1071</v>
      </c>
      <c r="G4" s="113"/>
      <c r="H4" s="113"/>
      <c r="I4" s="114">
        <v>4</v>
      </c>
      <c r="J4" s="115"/>
      <c r="K4" s="48">
        <v>9</v>
      </c>
      <c r="L4" s="48">
        <v>20</v>
      </c>
      <c r="M4" s="48">
        <v>0</v>
      </c>
      <c r="N4" s="48">
        <v>20</v>
      </c>
      <c r="O4" s="48">
        <v>0</v>
      </c>
      <c r="P4" s="49">
        <v>0</v>
      </c>
      <c r="Q4" s="49">
        <v>0</v>
      </c>
      <c r="R4" s="48">
        <v>1</v>
      </c>
      <c r="S4" s="48">
        <v>0</v>
      </c>
      <c r="T4" s="48">
        <v>9</v>
      </c>
      <c r="U4" s="48">
        <v>20</v>
      </c>
      <c r="V4" s="48">
        <v>2</v>
      </c>
      <c r="W4" s="49">
        <v>1.283951</v>
      </c>
      <c r="X4" s="49">
        <v>0.2777777777777778</v>
      </c>
      <c r="Y4" s="78"/>
      <c r="Z4" s="78"/>
      <c r="AA4" s="78" t="s">
        <v>823</v>
      </c>
      <c r="AB4" s="86" t="s">
        <v>847</v>
      </c>
      <c r="AC4" s="86" t="s">
        <v>867</v>
      </c>
      <c r="AD4" s="86"/>
      <c r="AE4" s="86" t="s">
        <v>880</v>
      </c>
      <c r="AF4" s="86" t="s">
        <v>888</v>
      </c>
      <c r="AG4" s="118">
        <v>5</v>
      </c>
      <c r="AH4" s="122">
        <v>2.0161290322580645</v>
      </c>
      <c r="AI4" s="118">
        <v>0</v>
      </c>
      <c r="AJ4" s="122">
        <v>0</v>
      </c>
      <c r="AK4" s="118">
        <v>0</v>
      </c>
      <c r="AL4" s="122">
        <v>0</v>
      </c>
      <c r="AM4" s="118">
        <v>243</v>
      </c>
      <c r="AN4" s="122">
        <v>97.98387096774194</v>
      </c>
      <c r="AO4" s="118">
        <v>248</v>
      </c>
    </row>
    <row r="5" spans="1:41" ht="15">
      <c r="A5" s="89" t="s">
        <v>780</v>
      </c>
      <c r="B5" s="65" t="s">
        <v>783</v>
      </c>
      <c r="C5" s="65" t="s">
        <v>56</v>
      </c>
      <c r="D5" s="111"/>
      <c r="E5" s="110"/>
      <c r="F5" s="112" t="s">
        <v>1072</v>
      </c>
      <c r="G5" s="113"/>
      <c r="H5" s="113"/>
      <c r="I5" s="114">
        <v>5</v>
      </c>
      <c r="J5" s="115"/>
      <c r="K5" s="48">
        <v>7</v>
      </c>
      <c r="L5" s="48">
        <v>6</v>
      </c>
      <c r="M5" s="48">
        <v>43</v>
      </c>
      <c r="N5" s="48">
        <v>49</v>
      </c>
      <c r="O5" s="48">
        <v>2</v>
      </c>
      <c r="P5" s="49">
        <v>0.2</v>
      </c>
      <c r="Q5" s="49">
        <v>0.3333333333333333</v>
      </c>
      <c r="R5" s="48">
        <v>1</v>
      </c>
      <c r="S5" s="48">
        <v>0</v>
      </c>
      <c r="T5" s="48">
        <v>7</v>
      </c>
      <c r="U5" s="48">
        <v>49</v>
      </c>
      <c r="V5" s="48">
        <v>2</v>
      </c>
      <c r="W5" s="49">
        <v>1.306122</v>
      </c>
      <c r="X5" s="49">
        <v>0.2857142857142857</v>
      </c>
      <c r="Y5" s="78" t="s">
        <v>796</v>
      </c>
      <c r="Z5" s="78" t="s">
        <v>802</v>
      </c>
      <c r="AA5" s="78" t="s">
        <v>824</v>
      </c>
      <c r="AB5" s="86" t="s">
        <v>848</v>
      </c>
      <c r="AC5" s="86" t="s">
        <v>868</v>
      </c>
      <c r="AD5" s="86"/>
      <c r="AE5" s="86" t="s">
        <v>881</v>
      </c>
      <c r="AF5" s="86" t="s">
        <v>889</v>
      </c>
      <c r="AG5" s="118">
        <v>34</v>
      </c>
      <c r="AH5" s="122">
        <v>3.6996735582154514</v>
      </c>
      <c r="AI5" s="118">
        <v>0</v>
      </c>
      <c r="AJ5" s="122">
        <v>0</v>
      </c>
      <c r="AK5" s="118">
        <v>0</v>
      </c>
      <c r="AL5" s="122">
        <v>0</v>
      </c>
      <c r="AM5" s="118">
        <v>885</v>
      </c>
      <c r="AN5" s="122">
        <v>96.30032644178455</v>
      </c>
      <c r="AO5" s="118">
        <v>919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778</v>
      </c>
      <c r="B2" s="86" t="s">
        <v>238</v>
      </c>
      <c r="C2" s="78">
        <f>VLOOKUP(GroupVertices[[#This Row],[Vertex]],Vertices[],MATCH("ID",Vertices[[#Headers],[Vertex]:[Vertex Content Word Count]],0),FALSE)</f>
        <v>27</v>
      </c>
    </row>
    <row r="3" spans="1:3" ht="15">
      <c r="A3" s="78" t="s">
        <v>778</v>
      </c>
      <c r="B3" s="86" t="s">
        <v>225</v>
      </c>
      <c r="C3" s="78">
        <f>VLOOKUP(GroupVertices[[#This Row],[Vertex]],Vertices[],MATCH("ID",Vertices[[#Headers],[Vertex]:[Vertex Content Word Count]],0),FALSE)</f>
        <v>5</v>
      </c>
    </row>
    <row r="4" spans="1:3" ht="15">
      <c r="A4" s="78" t="s">
        <v>778</v>
      </c>
      <c r="B4" s="86" t="s">
        <v>227</v>
      </c>
      <c r="C4" s="78">
        <f>VLOOKUP(GroupVertices[[#This Row],[Vertex]],Vertices[],MATCH("ID",Vertices[[#Headers],[Vertex]:[Vertex Content Word Count]],0),FALSE)</f>
        <v>9</v>
      </c>
    </row>
    <row r="5" spans="1:3" ht="15">
      <c r="A5" s="78" t="s">
        <v>778</v>
      </c>
      <c r="B5" s="86" t="s">
        <v>223</v>
      </c>
      <c r="C5" s="78">
        <f>VLOOKUP(GroupVertices[[#This Row],[Vertex]],Vertices[],MATCH("ID",Vertices[[#Headers],[Vertex]:[Vertex Content Word Count]],0),FALSE)</f>
        <v>26</v>
      </c>
    </row>
    <row r="6" spans="1:3" ht="15">
      <c r="A6" s="78" t="s">
        <v>778</v>
      </c>
      <c r="B6" s="86" t="s">
        <v>228</v>
      </c>
      <c r="C6" s="78">
        <f>VLOOKUP(GroupVertices[[#This Row],[Vertex]],Vertices[],MATCH("ID",Vertices[[#Headers],[Vertex]:[Vertex Content Word Count]],0),FALSE)</f>
        <v>12</v>
      </c>
    </row>
    <row r="7" spans="1:3" ht="15">
      <c r="A7" s="78" t="s">
        <v>778</v>
      </c>
      <c r="B7" s="86" t="s">
        <v>232</v>
      </c>
      <c r="C7" s="78">
        <f>VLOOKUP(GroupVertices[[#This Row],[Vertex]],Vertices[],MATCH("ID",Vertices[[#Headers],[Vertex]:[Vertex Content Word Count]],0),FALSE)</f>
        <v>6</v>
      </c>
    </row>
    <row r="8" spans="1:3" ht="15">
      <c r="A8" s="78" t="s">
        <v>778</v>
      </c>
      <c r="B8" s="86" t="s">
        <v>224</v>
      </c>
      <c r="C8" s="78">
        <f>VLOOKUP(GroupVertices[[#This Row],[Vertex]],Vertices[],MATCH("ID",Vertices[[#Headers],[Vertex]:[Vertex Content Word Count]],0),FALSE)</f>
        <v>4</v>
      </c>
    </row>
    <row r="9" spans="1:3" ht="15">
      <c r="A9" s="78" t="s">
        <v>778</v>
      </c>
      <c r="B9" s="86" t="s">
        <v>233</v>
      </c>
      <c r="C9" s="78">
        <f>VLOOKUP(GroupVertices[[#This Row],[Vertex]],Vertices[],MATCH("ID",Vertices[[#Headers],[Vertex]:[Vertex Content Word Count]],0),FALSE)</f>
        <v>7</v>
      </c>
    </row>
    <row r="10" spans="1:3" ht="15">
      <c r="A10" s="78" t="s">
        <v>778</v>
      </c>
      <c r="B10" s="86" t="s">
        <v>234</v>
      </c>
      <c r="C10" s="78">
        <f>VLOOKUP(GroupVertices[[#This Row],[Vertex]],Vertices[],MATCH("ID",Vertices[[#Headers],[Vertex]:[Vertex Content Word Count]],0),FALSE)</f>
        <v>8</v>
      </c>
    </row>
    <row r="11" spans="1:3" ht="15">
      <c r="A11" s="78" t="s">
        <v>778</v>
      </c>
      <c r="B11" s="86" t="s">
        <v>214</v>
      </c>
      <c r="C11" s="78">
        <f>VLOOKUP(GroupVertices[[#This Row],[Vertex]],Vertices[],MATCH("ID",Vertices[[#Headers],[Vertex]:[Vertex Content Word Count]],0),FALSE)</f>
        <v>3</v>
      </c>
    </row>
    <row r="12" spans="1:3" ht="15">
      <c r="A12" s="78" t="s">
        <v>779</v>
      </c>
      <c r="B12" s="86" t="s">
        <v>230</v>
      </c>
      <c r="C12" s="78">
        <f>VLOOKUP(GroupVertices[[#This Row],[Vertex]],Vertices[],MATCH("ID",Vertices[[#Headers],[Vertex]:[Vertex Content Word Count]],0),FALSE)</f>
        <v>11</v>
      </c>
    </row>
    <row r="13" spans="1:3" ht="15">
      <c r="A13" s="78" t="s">
        <v>779</v>
      </c>
      <c r="B13" s="86" t="s">
        <v>222</v>
      </c>
      <c r="C13" s="78">
        <f>VLOOKUP(GroupVertices[[#This Row],[Vertex]],Vertices[],MATCH("ID",Vertices[[#Headers],[Vertex]:[Vertex Content Word Count]],0),FALSE)</f>
        <v>25</v>
      </c>
    </row>
    <row r="14" spans="1:3" ht="15">
      <c r="A14" s="78" t="s">
        <v>779</v>
      </c>
      <c r="B14" s="86" t="s">
        <v>237</v>
      </c>
      <c r="C14" s="78">
        <f>VLOOKUP(GroupVertices[[#This Row],[Vertex]],Vertices[],MATCH("ID",Vertices[[#Headers],[Vertex]:[Vertex Content Word Count]],0),FALSE)</f>
        <v>21</v>
      </c>
    </row>
    <row r="15" spans="1:3" ht="15">
      <c r="A15" s="78" t="s">
        <v>779</v>
      </c>
      <c r="B15" s="86" t="s">
        <v>236</v>
      </c>
      <c r="C15" s="78">
        <f>VLOOKUP(GroupVertices[[#This Row],[Vertex]],Vertices[],MATCH("ID",Vertices[[#Headers],[Vertex]:[Vertex Content Word Count]],0),FALSE)</f>
        <v>20</v>
      </c>
    </row>
    <row r="16" spans="1:3" ht="15">
      <c r="A16" s="78" t="s">
        <v>779</v>
      </c>
      <c r="B16" s="86" t="s">
        <v>235</v>
      </c>
      <c r="C16" s="78">
        <f>VLOOKUP(GroupVertices[[#This Row],[Vertex]],Vertices[],MATCH("ID",Vertices[[#Headers],[Vertex]:[Vertex Content Word Count]],0),FALSE)</f>
        <v>19</v>
      </c>
    </row>
    <row r="17" spans="1:3" ht="15">
      <c r="A17" s="78" t="s">
        <v>779</v>
      </c>
      <c r="B17" s="86" t="s">
        <v>221</v>
      </c>
      <c r="C17" s="78">
        <f>VLOOKUP(GroupVertices[[#This Row],[Vertex]],Vertices[],MATCH("ID",Vertices[[#Headers],[Vertex]:[Vertex Content Word Count]],0),FALSE)</f>
        <v>24</v>
      </c>
    </row>
    <row r="18" spans="1:3" ht="15">
      <c r="A18" s="78" t="s">
        <v>779</v>
      </c>
      <c r="B18" s="86" t="s">
        <v>220</v>
      </c>
      <c r="C18" s="78">
        <f>VLOOKUP(GroupVertices[[#This Row],[Vertex]],Vertices[],MATCH("ID",Vertices[[#Headers],[Vertex]:[Vertex Content Word Count]],0),FALSE)</f>
        <v>23</v>
      </c>
    </row>
    <row r="19" spans="1:3" ht="15">
      <c r="A19" s="78" t="s">
        <v>779</v>
      </c>
      <c r="B19" s="86" t="s">
        <v>219</v>
      </c>
      <c r="C19" s="78">
        <f>VLOOKUP(GroupVertices[[#This Row],[Vertex]],Vertices[],MATCH("ID",Vertices[[#Headers],[Vertex]:[Vertex Content Word Count]],0),FALSE)</f>
        <v>22</v>
      </c>
    </row>
    <row r="20" spans="1:3" ht="15">
      <c r="A20" s="78" t="s">
        <v>779</v>
      </c>
      <c r="B20" s="86" t="s">
        <v>218</v>
      </c>
      <c r="C20" s="78">
        <f>VLOOKUP(GroupVertices[[#This Row],[Vertex]],Vertices[],MATCH("ID",Vertices[[#Headers],[Vertex]:[Vertex Content Word Count]],0),FALSE)</f>
        <v>18</v>
      </c>
    </row>
    <row r="21" spans="1:3" ht="15">
      <c r="A21" s="78" t="s">
        <v>780</v>
      </c>
      <c r="B21" s="86" t="s">
        <v>226</v>
      </c>
      <c r="C21" s="78">
        <f>VLOOKUP(GroupVertices[[#This Row],[Vertex]],Vertices[],MATCH("ID",Vertices[[#Headers],[Vertex]:[Vertex Content Word Count]],0),FALSE)</f>
        <v>14</v>
      </c>
    </row>
    <row r="22" spans="1:3" ht="15">
      <c r="A22" s="78" t="s">
        <v>780</v>
      </c>
      <c r="B22" s="86" t="s">
        <v>239</v>
      </c>
      <c r="C22" s="78">
        <f>VLOOKUP(GroupVertices[[#This Row],[Vertex]],Vertices[],MATCH("ID",Vertices[[#Headers],[Vertex]:[Vertex Content Word Count]],0),FALSE)</f>
        <v>28</v>
      </c>
    </row>
    <row r="23" spans="1:3" ht="15">
      <c r="A23" s="78" t="s">
        <v>780</v>
      </c>
      <c r="B23" s="86" t="s">
        <v>229</v>
      </c>
      <c r="C23" s="78">
        <f>VLOOKUP(GroupVertices[[#This Row],[Vertex]],Vertices[],MATCH("ID",Vertices[[#Headers],[Vertex]:[Vertex Content Word Count]],0),FALSE)</f>
        <v>15</v>
      </c>
    </row>
    <row r="24" spans="1:3" ht="15">
      <c r="A24" s="78" t="s">
        <v>780</v>
      </c>
      <c r="B24" s="86" t="s">
        <v>217</v>
      </c>
      <c r="C24" s="78">
        <f>VLOOKUP(GroupVertices[[#This Row],[Vertex]],Vertices[],MATCH("ID",Vertices[[#Headers],[Vertex]:[Vertex Content Word Count]],0),FALSE)</f>
        <v>17</v>
      </c>
    </row>
    <row r="25" spans="1:3" ht="15">
      <c r="A25" s="78" t="s">
        <v>780</v>
      </c>
      <c r="B25" s="86" t="s">
        <v>216</v>
      </c>
      <c r="C25" s="78">
        <f>VLOOKUP(GroupVertices[[#This Row],[Vertex]],Vertices[],MATCH("ID",Vertices[[#Headers],[Vertex]:[Vertex Content Word Count]],0),FALSE)</f>
        <v>16</v>
      </c>
    </row>
    <row r="26" spans="1:3" ht="15">
      <c r="A26" s="78" t="s">
        <v>780</v>
      </c>
      <c r="B26" s="86" t="s">
        <v>231</v>
      </c>
      <c r="C26" s="78">
        <f>VLOOKUP(GroupVertices[[#This Row],[Vertex]],Vertices[],MATCH("ID",Vertices[[#Headers],[Vertex]:[Vertex Content Word Count]],0),FALSE)</f>
        <v>10</v>
      </c>
    </row>
    <row r="27" spans="1:3" ht="15">
      <c r="A27" s="78" t="s">
        <v>780</v>
      </c>
      <c r="B27" s="86" t="s">
        <v>215</v>
      </c>
      <c r="C27"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v>
      </c>
      <c r="B2" s="34" t="s">
        <v>739</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14</v>
      </c>
      <c r="L2" s="37">
        <f>MIN(Vertices[Closeness Centrality])</f>
        <v>0.02</v>
      </c>
      <c r="M2" s="38">
        <f>COUNTIF(Vertices[Closeness Centrality],"&gt;= "&amp;L2)-COUNTIF(Vertices[Closeness Centrality],"&gt;="&amp;L3)</f>
        <v>1</v>
      </c>
      <c r="N2" s="37">
        <f>MIN(Vertices[Eigenvector Centrality])</f>
        <v>0.008686</v>
      </c>
      <c r="O2" s="38">
        <f>COUNTIF(Vertices[Eigenvector Centrality],"&gt;= "&amp;N2)-COUNTIF(Vertices[Eigenvector Centrality],"&gt;="&amp;N3)</f>
        <v>1</v>
      </c>
      <c r="P2" s="37">
        <f>MIN(Vertices[PageRank])</f>
        <v>0.250385</v>
      </c>
      <c r="Q2" s="38">
        <f>COUNTIF(Vertices[PageRank],"&gt;= "&amp;P2)-COUNTIF(Vertices[PageRank],"&gt;="&amp;P3)</f>
        <v>1</v>
      </c>
      <c r="R2" s="37">
        <f>MIN(Vertices[Clustering Coefficient])</f>
        <v>0</v>
      </c>
      <c r="S2" s="43">
        <f>COUNTIF(Vertices[Clustering Coefficient],"&gt;= "&amp;R2)-COUNTIF(Vertices[Clustering Coefficient],"&gt;="&amp;R3)</f>
        <v>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3.3500865818181818</v>
      </c>
      <c r="K3" s="40">
        <f>COUNTIF(Vertices[Betweenness Centrality],"&gt;= "&amp;J3)-COUNTIF(Vertices[Betweenness Centrality],"&gt;="&amp;J4)</f>
        <v>5</v>
      </c>
      <c r="L3" s="39">
        <f aca="true" t="shared" si="5" ref="L3:L26">L2+($L$57-$L$2)/BinDivisor</f>
        <v>0.020335672727272727</v>
      </c>
      <c r="M3" s="40">
        <f>COUNTIF(Vertices[Closeness Centrality],"&gt;= "&amp;L3)-COUNTIF(Vertices[Closeness Centrality],"&gt;="&amp;L4)</f>
        <v>0</v>
      </c>
      <c r="N3" s="39">
        <f aca="true" t="shared" si="6" ref="N3:N26">N2+($N$57-$N$2)/BinDivisor</f>
        <v>0.010189636363636363</v>
      </c>
      <c r="O3" s="40">
        <f>COUNTIF(Vertices[Eigenvector Centrality],"&gt;= "&amp;N3)-COUNTIF(Vertices[Eigenvector Centrality],"&gt;="&amp;N4)</f>
        <v>0</v>
      </c>
      <c r="P3" s="39">
        <f aca="true" t="shared" si="7" ref="P3:P26">P2+($P$57-$P$2)/BinDivisor</f>
        <v>0.2995146727272727</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26</v>
      </c>
      <c r="D4" s="32">
        <f t="shared" si="1"/>
        <v>0</v>
      </c>
      <c r="E4" s="3">
        <f>COUNTIF(Vertices[Degree],"&gt;= "&amp;D4)-COUNTIF(Vertices[Degree],"&gt;="&amp;D5)</f>
        <v>0</v>
      </c>
      <c r="F4" s="37">
        <f t="shared" si="2"/>
        <v>0.6181818181818182</v>
      </c>
      <c r="G4" s="38">
        <f>COUNTIF(Vertices[In-Degree],"&gt;= "&amp;F4)-COUNTIF(Vertices[In-Degree],"&gt;="&amp;F5)</f>
        <v>0</v>
      </c>
      <c r="H4" s="37">
        <f t="shared" si="3"/>
        <v>0.5818181818181818</v>
      </c>
      <c r="I4" s="38">
        <f>COUNTIF(Vertices[Out-Degree],"&gt;= "&amp;H4)-COUNTIF(Vertices[Out-Degree],"&gt;="&amp;H5)</f>
        <v>0</v>
      </c>
      <c r="J4" s="37">
        <f t="shared" si="4"/>
        <v>6.7001731636363635</v>
      </c>
      <c r="K4" s="38">
        <f>COUNTIF(Vertices[Betweenness Centrality],"&gt;= "&amp;J4)-COUNTIF(Vertices[Betweenness Centrality],"&gt;="&amp;J5)</f>
        <v>1</v>
      </c>
      <c r="L4" s="37">
        <f t="shared" si="5"/>
        <v>0.020671345454545454</v>
      </c>
      <c r="M4" s="38">
        <f>COUNTIF(Vertices[Closeness Centrality],"&gt;= "&amp;L4)-COUNTIF(Vertices[Closeness Centrality],"&gt;="&amp;L5)</f>
        <v>0</v>
      </c>
      <c r="N4" s="37">
        <f t="shared" si="6"/>
        <v>0.011693272727272726</v>
      </c>
      <c r="O4" s="38">
        <f>COUNTIF(Vertices[Eigenvector Centrality],"&gt;= "&amp;N4)-COUNTIF(Vertices[Eigenvector Centrality],"&gt;="&amp;N5)</f>
        <v>0</v>
      </c>
      <c r="P4" s="37">
        <f t="shared" si="7"/>
        <v>0.3486443454545454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0.9272727272727272</v>
      </c>
      <c r="G5" s="40">
        <f>COUNTIF(Vertices[In-Degree],"&gt;= "&amp;F5)-COUNTIF(Vertices[In-Degree],"&gt;="&amp;F6)</f>
        <v>1</v>
      </c>
      <c r="H5" s="39">
        <f t="shared" si="3"/>
        <v>0.8727272727272727</v>
      </c>
      <c r="I5" s="40">
        <f>COUNTIF(Vertices[Out-Degree],"&gt;= "&amp;H5)-COUNTIF(Vertices[Out-Degree],"&gt;="&amp;H6)</f>
        <v>0</v>
      </c>
      <c r="J5" s="39">
        <f t="shared" si="4"/>
        <v>10.050259745454545</v>
      </c>
      <c r="K5" s="40">
        <f>COUNTIF(Vertices[Betweenness Centrality],"&gt;= "&amp;J5)-COUNTIF(Vertices[Betweenness Centrality],"&gt;="&amp;J6)</f>
        <v>0</v>
      </c>
      <c r="L5" s="39">
        <f t="shared" si="5"/>
        <v>0.02100701818181818</v>
      </c>
      <c r="M5" s="40">
        <f>COUNTIF(Vertices[Closeness Centrality],"&gt;= "&amp;L5)-COUNTIF(Vertices[Closeness Centrality],"&gt;="&amp;L6)</f>
        <v>2</v>
      </c>
      <c r="N5" s="39">
        <f t="shared" si="6"/>
        <v>0.013196909090909089</v>
      </c>
      <c r="O5" s="40">
        <f>COUNTIF(Vertices[Eigenvector Centrality],"&gt;= "&amp;N5)-COUNTIF(Vertices[Eigenvector Centrality],"&gt;="&amp;N6)</f>
        <v>0</v>
      </c>
      <c r="P5" s="39">
        <f t="shared" si="7"/>
        <v>0.3977740181818181</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80</v>
      </c>
      <c r="D6" s="32">
        <f t="shared" si="1"/>
        <v>0</v>
      </c>
      <c r="E6" s="3">
        <f>COUNTIF(Vertices[Degree],"&gt;= "&amp;D6)-COUNTIF(Vertices[Degree],"&gt;="&amp;D7)</f>
        <v>0</v>
      </c>
      <c r="F6" s="37">
        <f t="shared" si="2"/>
        <v>1.2363636363636363</v>
      </c>
      <c r="G6" s="38">
        <f>COUNTIF(Vertices[In-Degree],"&gt;= "&amp;F6)-COUNTIF(Vertices[In-Degree],"&gt;="&amp;F7)</f>
        <v>0</v>
      </c>
      <c r="H6" s="37">
        <f t="shared" si="3"/>
        <v>1.1636363636363636</v>
      </c>
      <c r="I6" s="38">
        <f>COUNTIF(Vertices[Out-Degree],"&gt;= "&amp;H6)-COUNTIF(Vertices[Out-Degree],"&gt;="&amp;H7)</f>
        <v>0</v>
      </c>
      <c r="J6" s="37">
        <f t="shared" si="4"/>
        <v>13.400346327272727</v>
      </c>
      <c r="K6" s="38">
        <f>COUNTIF(Vertices[Betweenness Centrality],"&gt;= "&amp;J6)-COUNTIF(Vertices[Betweenness Centrality],"&gt;="&amp;J7)</f>
        <v>1</v>
      </c>
      <c r="L6" s="37">
        <f t="shared" si="5"/>
        <v>0.021342690909090908</v>
      </c>
      <c r="M6" s="38">
        <f>COUNTIF(Vertices[Closeness Centrality],"&gt;= "&amp;L6)-COUNTIF(Vertices[Closeness Centrality],"&gt;="&amp;L7)</f>
        <v>0</v>
      </c>
      <c r="N6" s="37">
        <f t="shared" si="6"/>
        <v>0.014700545454545452</v>
      </c>
      <c r="O6" s="38">
        <f>COUNTIF(Vertices[Eigenvector Centrality],"&gt;= "&amp;N6)-COUNTIF(Vertices[Eigenvector Centrality],"&gt;="&amp;N7)</f>
        <v>0</v>
      </c>
      <c r="P6" s="37">
        <f t="shared" si="7"/>
        <v>0.4469036909090908</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179</v>
      </c>
      <c r="D7" s="32">
        <f t="shared" si="1"/>
        <v>0</v>
      </c>
      <c r="E7" s="3">
        <f>COUNTIF(Vertices[Degree],"&gt;= "&amp;D7)-COUNTIF(Vertices[Degree],"&gt;="&amp;D8)</f>
        <v>0</v>
      </c>
      <c r="F7" s="39">
        <f t="shared" si="2"/>
        <v>1.5454545454545454</v>
      </c>
      <c r="G7" s="40">
        <f>COUNTIF(Vertices[In-Degree],"&gt;= "&amp;F7)-COUNTIF(Vertices[In-Degree],"&gt;="&amp;F8)</f>
        <v>0</v>
      </c>
      <c r="H7" s="39">
        <f t="shared" si="3"/>
        <v>1.4545454545454546</v>
      </c>
      <c r="I7" s="40">
        <f>COUNTIF(Vertices[Out-Degree],"&gt;= "&amp;H7)-COUNTIF(Vertices[Out-Degree],"&gt;="&amp;H8)</f>
        <v>0</v>
      </c>
      <c r="J7" s="39">
        <f t="shared" si="4"/>
        <v>16.750432909090907</v>
      </c>
      <c r="K7" s="40">
        <f>COUNTIF(Vertices[Betweenness Centrality],"&gt;= "&amp;J7)-COUNTIF(Vertices[Betweenness Centrality],"&gt;="&amp;J8)</f>
        <v>0</v>
      </c>
      <c r="L7" s="39">
        <f t="shared" si="5"/>
        <v>0.021678363636363635</v>
      </c>
      <c r="M7" s="40">
        <f>COUNTIF(Vertices[Closeness Centrality],"&gt;= "&amp;L7)-COUNTIF(Vertices[Closeness Centrality],"&gt;="&amp;L8)</f>
        <v>3</v>
      </c>
      <c r="N7" s="39">
        <f t="shared" si="6"/>
        <v>0.016204181818181815</v>
      </c>
      <c r="O7" s="40">
        <f>COUNTIF(Vertices[Eigenvector Centrality],"&gt;= "&amp;N7)-COUNTIF(Vertices[Eigenvector Centrality],"&gt;="&amp;N8)</f>
        <v>0</v>
      </c>
      <c r="P7" s="39">
        <f t="shared" si="7"/>
        <v>0.4960333636363635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259</v>
      </c>
      <c r="D8" s="32">
        <f t="shared" si="1"/>
        <v>0</v>
      </c>
      <c r="E8" s="3">
        <f>COUNTIF(Vertices[Degree],"&gt;= "&amp;D8)-COUNTIF(Vertices[Degree],"&gt;="&amp;D9)</f>
        <v>0</v>
      </c>
      <c r="F8" s="37">
        <f t="shared" si="2"/>
        <v>1.8545454545454545</v>
      </c>
      <c r="G8" s="38">
        <f>COUNTIF(Vertices[In-Degree],"&gt;= "&amp;F8)-COUNTIF(Vertices[In-Degree],"&gt;="&amp;F9)</f>
        <v>0</v>
      </c>
      <c r="H8" s="37">
        <f t="shared" si="3"/>
        <v>1.7454545454545456</v>
      </c>
      <c r="I8" s="38">
        <f>COUNTIF(Vertices[Out-Degree],"&gt;= "&amp;H8)-COUNTIF(Vertices[Out-Degree],"&gt;="&amp;H9)</f>
        <v>0</v>
      </c>
      <c r="J8" s="37">
        <f t="shared" si="4"/>
        <v>20.10051949090909</v>
      </c>
      <c r="K8" s="38">
        <f>COUNTIF(Vertices[Betweenness Centrality],"&gt;= "&amp;J8)-COUNTIF(Vertices[Betweenness Centrality],"&gt;="&amp;J9)</f>
        <v>0</v>
      </c>
      <c r="L8" s="37">
        <f t="shared" si="5"/>
        <v>0.02201403636363636</v>
      </c>
      <c r="M8" s="38">
        <f>COUNTIF(Vertices[Closeness Centrality],"&gt;= "&amp;L8)-COUNTIF(Vertices[Closeness Centrality],"&gt;="&amp;L9)</f>
        <v>2</v>
      </c>
      <c r="N8" s="37">
        <f t="shared" si="6"/>
        <v>0.01770781818181818</v>
      </c>
      <c r="O8" s="38">
        <f>COUNTIF(Vertices[Eigenvector Centrality],"&gt;= "&amp;N8)-COUNTIF(Vertices[Eigenvector Centrality],"&gt;="&amp;N9)</f>
        <v>0</v>
      </c>
      <c r="P8" s="37">
        <f t="shared" si="7"/>
        <v>0.5451630363636363</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2.1636363636363636</v>
      </c>
      <c r="G9" s="40">
        <f>COUNTIF(Vertices[In-Degree],"&gt;= "&amp;F9)-COUNTIF(Vertices[In-Degree],"&gt;="&amp;F10)</f>
        <v>0</v>
      </c>
      <c r="H9" s="39">
        <f t="shared" si="3"/>
        <v>2.0363636363636366</v>
      </c>
      <c r="I9" s="40">
        <f>COUNTIF(Vertices[Out-Degree],"&gt;= "&amp;H9)-COUNTIF(Vertices[Out-Degree],"&gt;="&amp;H10)</f>
        <v>0</v>
      </c>
      <c r="J9" s="39">
        <f t="shared" si="4"/>
        <v>23.450606072727272</v>
      </c>
      <c r="K9" s="40">
        <f>COUNTIF(Vertices[Betweenness Centrality],"&gt;= "&amp;J9)-COUNTIF(Vertices[Betweenness Centrality],"&gt;="&amp;J10)</f>
        <v>1</v>
      </c>
      <c r="L9" s="39">
        <f t="shared" si="5"/>
        <v>0.022349709090909088</v>
      </c>
      <c r="M9" s="40">
        <f>COUNTIF(Vertices[Closeness Centrality],"&gt;= "&amp;L9)-COUNTIF(Vertices[Closeness Centrality],"&gt;="&amp;L10)</f>
        <v>0</v>
      </c>
      <c r="N9" s="39">
        <f t="shared" si="6"/>
        <v>0.019211454545454542</v>
      </c>
      <c r="O9" s="40">
        <f>COUNTIF(Vertices[Eigenvector Centrality],"&gt;= "&amp;N9)-COUNTIF(Vertices[Eigenvector Centrality],"&gt;="&amp;N10)</f>
        <v>2</v>
      </c>
      <c r="P9" s="39">
        <f t="shared" si="7"/>
        <v>0.594292709090909</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2.4727272727272727</v>
      </c>
      <c r="G10" s="38">
        <f>COUNTIF(Vertices[In-Degree],"&gt;= "&amp;F10)-COUNTIF(Vertices[In-Degree],"&gt;="&amp;F11)</f>
        <v>0</v>
      </c>
      <c r="H10" s="37">
        <f t="shared" si="3"/>
        <v>2.3272727272727276</v>
      </c>
      <c r="I10" s="38">
        <f>COUNTIF(Vertices[Out-Degree],"&gt;= "&amp;H10)-COUNTIF(Vertices[Out-Degree],"&gt;="&amp;H11)</f>
        <v>0</v>
      </c>
      <c r="J10" s="37">
        <f t="shared" si="4"/>
        <v>26.800692654545454</v>
      </c>
      <c r="K10" s="38">
        <f>COUNTIF(Vertices[Betweenness Centrality],"&gt;= "&amp;J10)-COUNTIF(Vertices[Betweenness Centrality],"&gt;="&amp;J11)</f>
        <v>1</v>
      </c>
      <c r="L10" s="37">
        <f t="shared" si="5"/>
        <v>0.022685381818181815</v>
      </c>
      <c r="M10" s="38">
        <f>COUNTIF(Vertices[Closeness Centrality],"&gt;= "&amp;L10)-COUNTIF(Vertices[Closeness Centrality],"&gt;="&amp;L11)</f>
        <v>5</v>
      </c>
      <c r="N10" s="37">
        <f t="shared" si="6"/>
        <v>0.020715090909090905</v>
      </c>
      <c r="O10" s="38">
        <f>COUNTIF(Vertices[Eigenvector Centrality],"&gt;= "&amp;N10)-COUNTIF(Vertices[Eigenvector Centrality],"&gt;="&amp;N11)</f>
        <v>0</v>
      </c>
      <c r="P10" s="37">
        <f t="shared" si="7"/>
        <v>0.6434223818181818</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2.7818181818181817</v>
      </c>
      <c r="G11" s="40">
        <f>COUNTIF(Vertices[In-Degree],"&gt;= "&amp;F11)-COUNTIF(Vertices[In-Degree],"&gt;="&amp;F12)</f>
        <v>1</v>
      </c>
      <c r="H11" s="39">
        <f t="shared" si="3"/>
        <v>2.6181818181818186</v>
      </c>
      <c r="I11" s="40">
        <f>COUNTIF(Vertices[Out-Degree],"&gt;= "&amp;H11)-COUNTIF(Vertices[Out-Degree],"&gt;="&amp;H12)</f>
        <v>0</v>
      </c>
      <c r="J11" s="39">
        <f t="shared" si="4"/>
        <v>30.150779236363636</v>
      </c>
      <c r="K11" s="40">
        <f>COUNTIF(Vertices[Betweenness Centrality],"&gt;= "&amp;J11)-COUNTIF(Vertices[Betweenness Centrality],"&gt;="&amp;J12)</f>
        <v>1</v>
      </c>
      <c r="L11" s="39">
        <f t="shared" si="5"/>
        <v>0.023021054545454542</v>
      </c>
      <c r="M11" s="40">
        <f>COUNTIF(Vertices[Closeness Centrality],"&gt;= "&amp;L11)-COUNTIF(Vertices[Closeness Centrality],"&gt;="&amp;L12)</f>
        <v>2</v>
      </c>
      <c r="N11" s="39">
        <f t="shared" si="6"/>
        <v>0.02221872727272727</v>
      </c>
      <c r="O11" s="40">
        <f>COUNTIF(Vertices[Eigenvector Centrality],"&gt;= "&amp;N11)-COUNTIF(Vertices[Eigenvector Centrality],"&gt;="&amp;N12)</f>
        <v>0</v>
      </c>
      <c r="P11" s="39">
        <f t="shared" si="7"/>
        <v>0.6925520545454545</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0.14285714285714285</v>
      </c>
      <c r="D12" s="32">
        <f t="shared" si="1"/>
        <v>0</v>
      </c>
      <c r="E12" s="3">
        <f>COUNTIF(Vertices[Degree],"&gt;= "&amp;D12)-COUNTIF(Vertices[Degree],"&gt;="&amp;D13)</f>
        <v>0</v>
      </c>
      <c r="F12" s="37">
        <f t="shared" si="2"/>
        <v>3.090909090909091</v>
      </c>
      <c r="G12" s="38">
        <f>COUNTIF(Vertices[In-Degree],"&gt;= "&amp;F12)-COUNTIF(Vertices[In-Degree],"&gt;="&amp;F13)</f>
        <v>0</v>
      </c>
      <c r="H12" s="37">
        <f t="shared" si="3"/>
        <v>2.9090909090909096</v>
      </c>
      <c r="I12" s="38">
        <f>COUNTIF(Vertices[Out-Degree],"&gt;= "&amp;H12)-COUNTIF(Vertices[Out-Degree],"&gt;="&amp;H13)</f>
        <v>5</v>
      </c>
      <c r="J12" s="37">
        <f t="shared" si="4"/>
        <v>33.500865818181815</v>
      </c>
      <c r="K12" s="38">
        <f>COUNTIF(Vertices[Betweenness Centrality],"&gt;= "&amp;J12)-COUNTIF(Vertices[Betweenness Centrality],"&gt;="&amp;J13)</f>
        <v>0</v>
      </c>
      <c r="L12" s="37">
        <f t="shared" si="5"/>
        <v>0.02335672727272727</v>
      </c>
      <c r="M12" s="38">
        <f>COUNTIF(Vertices[Closeness Centrality],"&gt;= "&amp;L12)-COUNTIF(Vertices[Closeness Centrality],"&gt;="&amp;L13)</f>
        <v>0</v>
      </c>
      <c r="N12" s="37">
        <f t="shared" si="6"/>
        <v>0.02372236363636363</v>
      </c>
      <c r="O12" s="38">
        <f>COUNTIF(Vertices[Eigenvector Centrality],"&gt;= "&amp;N12)-COUNTIF(Vertices[Eigenvector Centrality],"&gt;="&amp;N13)</f>
        <v>2</v>
      </c>
      <c r="P12" s="37">
        <f t="shared" si="7"/>
        <v>0.7416817272727273</v>
      </c>
      <c r="Q12" s="38">
        <f>COUNTIF(Vertices[PageRank],"&gt;= "&amp;P12)-COUNTIF(Vertices[PageRank],"&gt;="&amp;P13)</f>
        <v>5</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0.25</v>
      </c>
      <c r="D13" s="32">
        <f t="shared" si="1"/>
        <v>0</v>
      </c>
      <c r="E13" s="3">
        <f>COUNTIF(Vertices[Degree],"&gt;= "&amp;D13)-COUNTIF(Vertices[Degree],"&gt;="&amp;D14)</f>
        <v>0</v>
      </c>
      <c r="F13" s="39">
        <f t="shared" si="2"/>
        <v>3.4</v>
      </c>
      <c r="G13" s="40">
        <f>COUNTIF(Vertices[In-Degree],"&gt;= "&amp;F13)-COUNTIF(Vertices[In-Degree],"&gt;="&amp;F14)</f>
        <v>0</v>
      </c>
      <c r="H13" s="39">
        <f t="shared" si="3"/>
        <v>3.2000000000000006</v>
      </c>
      <c r="I13" s="40">
        <f>COUNTIF(Vertices[Out-Degree],"&gt;= "&amp;H13)-COUNTIF(Vertices[Out-Degree],"&gt;="&amp;H14)</f>
        <v>0</v>
      </c>
      <c r="J13" s="39">
        <f t="shared" si="4"/>
        <v>36.8509524</v>
      </c>
      <c r="K13" s="40">
        <f>COUNTIF(Vertices[Betweenness Centrality],"&gt;= "&amp;J13)-COUNTIF(Vertices[Betweenness Centrality],"&gt;="&amp;J14)</f>
        <v>0</v>
      </c>
      <c r="L13" s="39">
        <f t="shared" si="5"/>
        <v>0.023692399999999995</v>
      </c>
      <c r="M13" s="40">
        <f>COUNTIF(Vertices[Closeness Centrality],"&gt;= "&amp;L13)-COUNTIF(Vertices[Closeness Centrality],"&gt;="&amp;L14)</f>
        <v>5</v>
      </c>
      <c r="N13" s="39">
        <f t="shared" si="6"/>
        <v>0.025225999999999995</v>
      </c>
      <c r="O13" s="40">
        <f>COUNTIF(Vertices[Eigenvector Centrality],"&gt;= "&amp;N13)-COUNTIF(Vertices[Eigenvector Centrality],"&gt;="&amp;N14)</f>
        <v>1</v>
      </c>
      <c r="P13" s="39">
        <f t="shared" si="7"/>
        <v>0.7908114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5"/>
      <c r="B14" s="125"/>
      <c r="D14" s="32">
        <f t="shared" si="1"/>
        <v>0</v>
      </c>
      <c r="E14" s="3">
        <f>COUNTIF(Vertices[Degree],"&gt;= "&amp;D14)-COUNTIF(Vertices[Degree],"&gt;="&amp;D15)</f>
        <v>0</v>
      </c>
      <c r="F14" s="37">
        <f t="shared" si="2"/>
        <v>3.709090909090909</v>
      </c>
      <c r="G14" s="38">
        <f>COUNTIF(Vertices[In-Degree],"&gt;= "&amp;F14)-COUNTIF(Vertices[In-Degree],"&gt;="&amp;F15)</f>
        <v>4</v>
      </c>
      <c r="H14" s="37">
        <f t="shared" si="3"/>
        <v>3.4909090909090916</v>
      </c>
      <c r="I14" s="38">
        <f>COUNTIF(Vertices[Out-Degree],"&gt;= "&amp;H14)-COUNTIF(Vertices[Out-Degree],"&gt;="&amp;H15)</f>
        <v>0</v>
      </c>
      <c r="J14" s="37">
        <f t="shared" si="4"/>
        <v>40.20103898181818</v>
      </c>
      <c r="K14" s="38">
        <f>COUNTIF(Vertices[Betweenness Centrality],"&gt;= "&amp;J14)-COUNTIF(Vertices[Betweenness Centrality],"&gt;="&amp;J15)</f>
        <v>0</v>
      </c>
      <c r="L14" s="37">
        <f t="shared" si="5"/>
        <v>0.024028072727272722</v>
      </c>
      <c r="M14" s="38">
        <f>COUNTIF(Vertices[Closeness Centrality],"&gt;= "&amp;L14)-COUNTIF(Vertices[Closeness Centrality],"&gt;="&amp;L15)</f>
        <v>0</v>
      </c>
      <c r="N14" s="37">
        <f t="shared" si="6"/>
        <v>0.026729636363636358</v>
      </c>
      <c r="O14" s="38">
        <f>COUNTIF(Vertices[Eigenvector Centrality],"&gt;= "&amp;N14)-COUNTIF(Vertices[Eigenvector Centrality],"&gt;="&amp;N15)</f>
        <v>0</v>
      </c>
      <c r="P14" s="37">
        <f t="shared" si="7"/>
        <v>0.8399410727272728</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4.018181818181818</v>
      </c>
      <c r="G15" s="40">
        <f>COUNTIF(Vertices[In-Degree],"&gt;= "&amp;F15)-COUNTIF(Vertices[In-Degree],"&gt;="&amp;F16)</f>
        <v>0</v>
      </c>
      <c r="H15" s="39">
        <f t="shared" si="3"/>
        <v>3.7818181818181826</v>
      </c>
      <c r="I15" s="40">
        <f>COUNTIF(Vertices[Out-Degree],"&gt;= "&amp;H15)-COUNTIF(Vertices[Out-Degree],"&gt;="&amp;H16)</f>
        <v>1</v>
      </c>
      <c r="J15" s="39">
        <f t="shared" si="4"/>
        <v>43.55112556363636</v>
      </c>
      <c r="K15" s="40">
        <f>COUNTIF(Vertices[Betweenness Centrality],"&gt;= "&amp;J15)-COUNTIF(Vertices[Betweenness Centrality],"&gt;="&amp;J16)</f>
        <v>0</v>
      </c>
      <c r="L15" s="39">
        <f t="shared" si="5"/>
        <v>0.02436374545454545</v>
      </c>
      <c r="M15" s="40">
        <f>COUNTIF(Vertices[Closeness Centrality],"&gt;= "&amp;L15)-COUNTIF(Vertices[Closeness Centrality],"&gt;="&amp;L16)</f>
        <v>0</v>
      </c>
      <c r="N15" s="39">
        <f t="shared" si="6"/>
        <v>0.02823327272727272</v>
      </c>
      <c r="O15" s="40">
        <f>COUNTIF(Vertices[Eigenvector Centrality],"&gt;= "&amp;N15)-COUNTIF(Vertices[Eigenvector Centrality],"&gt;="&amp;N16)</f>
        <v>1</v>
      </c>
      <c r="P15" s="39">
        <f t="shared" si="7"/>
        <v>0.8890707454545456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4.327272727272726</v>
      </c>
      <c r="G16" s="38">
        <f>COUNTIF(Vertices[In-Degree],"&gt;= "&amp;F16)-COUNTIF(Vertices[In-Degree],"&gt;="&amp;F17)</f>
        <v>0</v>
      </c>
      <c r="H16" s="37">
        <f t="shared" si="3"/>
        <v>4.072727272727273</v>
      </c>
      <c r="I16" s="38">
        <f>COUNTIF(Vertices[Out-Degree],"&gt;= "&amp;H16)-COUNTIF(Vertices[Out-Degree],"&gt;="&amp;H17)</f>
        <v>0</v>
      </c>
      <c r="J16" s="37">
        <f t="shared" si="4"/>
        <v>46.901212145454544</v>
      </c>
      <c r="K16" s="38">
        <f>COUNTIF(Vertices[Betweenness Centrality],"&gt;= "&amp;J16)-COUNTIF(Vertices[Betweenness Centrality],"&gt;="&amp;J17)</f>
        <v>0</v>
      </c>
      <c r="L16" s="37">
        <f t="shared" si="5"/>
        <v>0.024699418181818176</v>
      </c>
      <c r="M16" s="38">
        <f>COUNTIF(Vertices[Closeness Centrality],"&gt;= "&amp;L16)-COUNTIF(Vertices[Closeness Centrality],"&gt;="&amp;L17)</f>
        <v>0</v>
      </c>
      <c r="N16" s="37">
        <f t="shared" si="6"/>
        <v>0.029736909090909085</v>
      </c>
      <c r="O16" s="38">
        <f>COUNTIF(Vertices[Eigenvector Centrality],"&gt;= "&amp;N16)-COUNTIF(Vertices[Eigenvector Centrality],"&gt;="&amp;N17)</f>
        <v>0</v>
      </c>
      <c r="P16" s="37">
        <f t="shared" si="7"/>
        <v>0.9382004181818183</v>
      </c>
      <c r="Q16" s="38">
        <f>COUNTIF(Vertices[PageRank],"&gt;= "&amp;P16)-COUNTIF(Vertices[PageRank],"&gt;="&amp;P17)</f>
        <v>4</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26</v>
      </c>
      <c r="D17" s="32">
        <f t="shared" si="1"/>
        <v>0</v>
      </c>
      <c r="E17" s="3">
        <f>COUNTIF(Vertices[Degree],"&gt;= "&amp;D17)-COUNTIF(Vertices[Degree],"&gt;="&amp;D18)</f>
        <v>0</v>
      </c>
      <c r="F17" s="39">
        <f t="shared" si="2"/>
        <v>4.636363636363635</v>
      </c>
      <c r="G17" s="40">
        <f>COUNTIF(Vertices[In-Degree],"&gt;= "&amp;F17)-COUNTIF(Vertices[In-Degree],"&gt;="&amp;F18)</f>
        <v>0</v>
      </c>
      <c r="H17" s="39">
        <f t="shared" si="3"/>
        <v>4.363636363636364</v>
      </c>
      <c r="I17" s="40">
        <f>COUNTIF(Vertices[Out-Degree],"&gt;= "&amp;H17)-COUNTIF(Vertices[Out-Degree],"&gt;="&amp;H18)</f>
        <v>0</v>
      </c>
      <c r="J17" s="39">
        <f t="shared" si="4"/>
        <v>50.251298727272726</v>
      </c>
      <c r="K17" s="40">
        <f>COUNTIF(Vertices[Betweenness Centrality],"&gt;= "&amp;J17)-COUNTIF(Vertices[Betweenness Centrality],"&gt;="&amp;J18)</f>
        <v>0</v>
      </c>
      <c r="L17" s="39">
        <f t="shared" si="5"/>
        <v>0.025035090909090903</v>
      </c>
      <c r="M17" s="40">
        <f>COUNTIF(Vertices[Closeness Centrality],"&gt;= "&amp;L17)-COUNTIF(Vertices[Closeness Centrality],"&gt;="&amp;L18)</f>
        <v>0</v>
      </c>
      <c r="N17" s="39">
        <f t="shared" si="6"/>
        <v>0.031240545454545448</v>
      </c>
      <c r="O17" s="40">
        <f>COUNTIF(Vertices[Eigenvector Centrality],"&gt;= "&amp;N17)-COUNTIF(Vertices[Eigenvector Centrality],"&gt;="&amp;N18)</f>
        <v>5</v>
      </c>
      <c r="P17" s="39">
        <f t="shared" si="7"/>
        <v>0.9873300909090911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259</v>
      </c>
      <c r="D18" s="32">
        <f t="shared" si="1"/>
        <v>0</v>
      </c>
      <c r="E18" s="3">
        <f>COUNTIF(Vertices[Degree],"&gt;= "&amp;D18)-COUNTIF(Vertices[Degree],"&gt;="&amp;D19)</f>
        <v>0</v>
      </c>
      <c r="F18" s="37">
        <f t="shared" si="2"/>
        <v>4.9454545454545435</v>
      </c>
      <c r="G18" s="38">
        <f>COUNTIF(Vertices[In-Degree],"&gt;= "&amp;F18)-COUNTIF(Vertices[In-Degree],"&gt;="&amp;F19)</f>
        <v>0</v>
      </c>
      <c r="H18" s="37">
        <f t="shared" si="3"/>
        <v>4.654545454545455</v>
      </c>
      <c r="I18" s="38">
        <f>COUNTIF(Vertices[Out-Degree],"&gt;= "&amp;H18)-COUNTIF(Vertices[Out-Degree],"&gt;="&amp;H19)</f>
        <v>0</v>
      </c>
      <c r="J18" s="37">
        <f t="shared" si="4"/>
        <v>53.60138530909091</v>
      </c>
      <c r="K18" s="38">
        <f>COUNTIF(Vertices[Betweenness Centrality],"&gt;= "&amp;J18)-COUNTIF(Vertices[Betweenness Centrality],"&gt;="&amp;J19)</f>
        <v>0</v>
      </c>
      <c r="L18" s="37">
        <f t="shared" si="5"/>
        <v>0.02537076363636363</v>
      </c>
      <c r="M18" s="38">
        <f>COUNTIF(Vertices[Closeness Centrality],"&gt;= "&amp;L18)-COUNTIF(Vertices[Closeness Centrality],"&gt;="&amp;L19)</f>
        <v>1</v>
      </c>
      <c r="N18" s="37">
        <f t="shared" si="6"/>
        <v>0.03274418181818181</v>
      </c>
      <c r="O18" s="38">
        <f>COUNTIF(Vertices[Eigenvector Centrality],"&gt;= "&amp;N18)-COUNTIF(Vertices[Eigenvector Centrality],"&gt;="&amp;N19)</f>
        <v>0</v>
      </c>
      <c r="P18" s="37">
        <f t="shared" si="7"/>
        <v>1.0364597636363637</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5.254545454545452</v>
      </c>
      <c r="G19" s="40">
        <f>COUNTIF(Vertices[In-Degree],"&gt;= "&amp;F19)-COUNTIF(Vertices[In-Degree],"&gt;="&amp;F20)</f>
        <v>0</v>
      </c>
      <c r="H19" s="39">
        <f t="shared" si="3"/>
        <v>4.945454545454546</v>
      </c>
      <c r="I19" s="40">
        <f>COUNTIF(Vertices[Out-Degree],"&gt;= "&amp;H19)-COUNTIF(Vertices[Out-Degree],"&gt;="&amp;H20)</f>
        <v>1</v>
      </c>
      <c r="J19" s="39">
        <f t="shared" si="4"/>
        <v>56.95147189090909</v>
      </c>
      <c r="K19" s="40">
        <f>COUNTIF(Vertices[Betweenness Centrality],"&gt;= "&amp;J19)-COUNTIF(Vertices[Betweenness Centrality],"&gt;="&amp;J20)</f>
        <v>0</v>
      </c>
      <c r="L19" s="39">
        <f t="shared" si="5"/>
        <v>0.025706436363636356</v>
      </c>
      <c r="M19" s="40">
        <f>COUNTIF(Vertices[Closeness Centrality],"&gt;= "&amp;L19)-COUNTIF(Vertices[Closeness Centrality],"&gt;="&amp;L20)</f>
        <v>0</v>
      </c>
      <c r="N19" s="39">
        <f t="shared" si="6"/>
        <v>0.03424781818181818</v>
      </c>
      <c r="O19" s="40">
        <f>COUNTIF(Vertices[Eigenvector Centrality],"&gt;= "&amp;N19)-COUNTIF(Vertices[Eigenvector Centrality],"&gt;="&amp;N20)</f>
        <v>4</v>
      </c>
      <c r="P19" s="39">
        <f t="shared" si="7"/>
        <v>1.0855894363636365</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5.563636363636361</v>
      </c>
      <c r="G20" s="38">
        <f>COUNTIF(Vertices[In-Degree],"&gt;= "&amp;F20)-COUNTIF(Vertices[In-Degree],"&gt;="&amp;F21)</f>
        <v>0</v>
      </c>
      <c r="H20" s="37">
        <f t="shared" si="3"/>
        <v>5.236363636363637</v>
      </c>
      <c r="I20" s="38">
        <f>COUNTIF(Vertices[Out-Degree],"&gt;= "&amp;H20)-COUNTIF(Vertices[Out-Degree],"&gt;="&amp;H21)</f>
        <v>0</v>
      </c>
      <c r="J20" s="37">
        <f t="shared" si="4"/>
        <v>60.30155847272727</v>
      </c>
      <c r="K20" s="38">
        <f>COUNTIF(Vertices[Betweenness Centrality],"&gt;= "&amp;J20)-COUNTIF(Vertices[Betweenness Centrality],"&gt;="&amp;J21)</f>
        <v>0</v>
      </c>
      <c r="L20" s="37">
        <f t="shared" si="5"/>
        <v>0.026042109090909083</v>
      </c>
      <c r="M20" s="38">
        <f>COUNTIF(Vertices[Closeness Centrality],"&gt;= "&amp;L20)-COUNTIF(Vertices[Closeness Centrality],"&gt;="&amp;L21)</f>
        <v>0</v>
      </c>
      <c r="N20" s="37">
        <f t="shared" si="6"/>
        <v>0.035751454545454545</v>
      </c>
      <c r="O20" s="38">
        <f>COUNTIF(Vertices[Eigenvector Centrality],"&gt;= "&amp;N20)-COUNTIF(Vertices[Eigenvector Centrality],"&gt;="&amp;N21)</f>
        <v>1</v>
      </c>
      <c r="P20" s="37">
        <f t="shared" si="7"/>
        <v>1.1347191090909092</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1.615385</v>
      </c>
      <c r="D21" s="32">
        <f t="shared" si="1"/>
        <v>0</v>
      </c>
      <c r="E21" s="3">
        <f>COUNTIF(Vertices[Degree],"&gt;= "&amp;D21)-COUNTIF(Vertices[Degree],"&gt;="&amp;D22)</f>
        <v>0</v>
      </c>
      <c r="F21" s="39">
        <f t="shared" si="2"/>
        <v>5.8727272727272695</v>
      </c>
      <c r="G21" s="40">
        <f>COUNTIF(Vertices[In-Degree],"&gt;= "&amp;F21)-COUNTIF(Vertices[In-Degree],"&gt;="&amp;F22)</f>
        <v>2</v>
      </c>
      <c r="H21" s="39">
        <f t="shared" si="3"/>
        <v>5.527272727272728</v>
      </c>
      <c r="I21" s="40">
        <f>COUNTIF(Vertices[Out-Degree],"&gt;= "&amp;H21)-COUNTIF(Vertices[Out-Degree],"&gt;="&amp;H22)</f>
        <v>0</v>
      </c>
      <c r="J21" s="39">
        <f t="shared" si="4"/>
        <v>63.651645054545455</v>
      </c>
      <c r="K21" s="40">
        <f>COUNTIF(Vertices[Betweenness Centrality],"&gt;= "&amp;J21)-COUNTIF(Vertices[Betweenness Centrality],"&gt;="&amp;J22)</f>
        <v>0</v>
      </c>
      <c r="L21" s="39">
        <f t="shared" si="5"/>
        <v>0.02637778181818181</v>
      </c>
      <c r="M21" s="40">
        <f>COUNTIF(Vertices[Closeness Centrality],"&gt;= "&amp;L21)-COUNTIF(Vertices[Closeness Centrality],"&gt;="&amp;L22)</f>
        <v>0</v>
      </c>
      <c r="N21" s="39">
        <f t="shared" si="6"/>
        <v>0.03725509090909091</v>
      </c>
      <c r="O21" s="40">
        <f>COUNTIF(Vertices[Eigenvector Centrality],"&gt;= "&amp;N21)-COUNTIF(Vertices[Eigenvector Centrality],"&gt;="&amp;N22)</f>
        <v>1</v>
      </c>
      <c r="P21" s="39">
        <f t="shared" si="7"/>
        <v>1.183848781818182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6.181818181818178</v>
      </c>
      <c r="G22" s="38">
        <f>COUNTIF(Vertices[In-Degree],"&gt;= "&amp;F22)-COUNTIF(Vertices[In-Degree],"&gt;="&amp;F23)</f>
        <v>0</v>
      </c>
      <c r="H22" s="37">
        <f t="shared" si="3"/>
        <v>5.818181818181819</v>
      </c>
      <c r="I22" s="38">
        <f>COUNTIF(Vertices[Out-Degree],"&gt;= "&amp;H22)-COUNTIF(Vertices[Out-Degree],"&gt;="&amp;H23)</f>
        <v>4</v>
      </c>
      <c r="J22" s="37">
        <f t="shared" si="4"/>
        <v>67.00173163636363</v>
      </c>
      <c r="K22" s="38">
        <f>COUNTIF(Vertices[Betweenness Centrality],"&gt;= "&amp;J22)-COUNTIF(Vertices[Betweenness Centrality],"&gt;="&amp;J23)</f>
        <v>0</v>
      </c>
      <c r="L22" s="37">
        <f t="shared" si="5"/>
        <v>0.026713454545454537</v>
      </c>
      <c r="M22" s="38">
        <f>COUNTIF(Vertices[Closeness Centrality],"&gt;= "&amp;L22)-COUNTIF(Vertices[Closeness Centrality],"&gt;="&amp;L23)</f>
        <v>2</v>
      </c>
      <c r="N22" s="37">
        <f t="shared" si="6"/>
        <v>0.03875872727272728</v>
      </c>
      <c r="O22" s="38">
        <f>COUNTIF(Vertices[Eigenvector Centrality],"&gt;= "&amp;N22)-COUNTIF(Vertices[Eigenvector Centrality],"&gt;="&amp;N23)</f>
        <v>1</v>
      </c>
      <c r="P22" s="37">
        <f t="shared" si="7"/>
        <v>1.2329784545454547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0.18461538461538463</v>
      </c>
      <c r="D23" s="32">
        <f t="shared" si="1"/>
        <v>0</v>
      </c>
      <c r="E23" s="3">
        <f>COUNTIF(Vertices[Degree],"&gt;= "&amp;D23)-COUNTIF(Vertices[Degree],"&gt;="&amp;D24)</f>
        <v>0</v>
      </c>
      <c r="F23" s="39">
        <f t="shared" si="2"/>
        <v>6.490909090909087</v>
      </c>
      <c r="G23" s="40">
        <f>COUNTIF(Vertices[In-Degree],"&gt;= "&amp;F23)-COUNTIF(Vertices[In-Degree],"&gt;="&amp;F24)</f>
        <v>0</v>
      </c>
      <c r="H23" s="39">
        <f t="shared" si="3"/>
        <v>6.10909090909091</v>
      </c>
      <c r="I23" s="40">
        <f>COUNTIF(Vertices[Out-Degree],"&gt;= "&amp;H23)-COUNTIF(Vertices[Out-Degree],"&gt;="&amp;H24)</f>
        <v>0</v>
      </c>
      <c r="J23" s="39">
        <f t="shared" si="4"/>
        <v>70.3518182181818</v>
      </c>
      <c r="K23" s="40">
        <f>COUNTIF(Vertices[Betweenness Centrality],"&gt;= "&amp;J23)-COUNTIF(Vertices[Betweenness Centrality],"&gt;="&amp;J24)</f>
        <v>0</v>
      </c>
      <c r="L23" s="39">
        <f t="shared" si="5"/>
        <v>0.027049127272727264</v>
      </c>
      <c r="M23" s="40">
        <f>COUNTIF(Vertices[Closeness Centrality],"&gt;= "&amp;L23)-COUNTIF(Vertices[Closeness Centrality],"&gt;="&amp;L24)</f>
        <v>0</v>
      </c>
      <c r="N23" s="39">
        <f t="shared" si="6"/>
        <v>0.040262363636363645</v>
      </c>
      <c r="O23" s="40">
        <f>COUNTIF(Vertices[Eigenvector Centrality],"&gt;= "&amp;N23)-COUNTIF(Vertices[Eigenvector Centrality],"&gt;="&amp;N24)</f>
        <v>1</v>
      </c>
      <c r="P23" s="39">
        <f t="shared" si="7"/>
        <v>1.2821081272727275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1034</v>
      </c>
      <c r="B24" s="34">
        <v>0.164119</v>
      </c>
      <c r="D24" s="32">
        <f t="shared" si="1"/>
        <v>0</v>
      </c>
      <c r="E24" s="3">
        <f>COUNTIF(Vertices[Degree],"&gt;= "&amp;D24)-COUNTIF(Vertices[Degree],"&gt;="&amp;D25)</f>
        <v>0</v>
      </c>
      <c r="F24" s="37">
        <f t="shared" si="2"/>
        <v>6.799999999999995</v>
      </c>
      <c r="G24" s="38">
        <f>COUNTIF(Vertices[In-Degree],"&gt;= "&amp;F24)-COUNTIF(Vertices[In-Degree],"&gt;="&amp;F25)</f>
        <v>1</v>
      </c>
      <c r="H24" s="37">
        <f t="shared" si="3"/>
        <v>6.400000000000001</v>
      </c>
      <c r="I24" s="38">
        <f>COUNTIF(Vertices[Out-Degree],"&gt;= "&amp;H24)-COUNTIF(Vertices[Out-Degree],"&gt;="&amp;H25)</f>
        <v>0</v>
      </c>
      <c r="J24" s="37">
        <f t="shared" si="4"/>
        <v>73.70190479999998</v>
      </c>
      <c r="K24" s="38">
        <f>COUNTIF(Vertices[Betweenness Centrality],"&gt;= "&amp;J24)-COUNTIF(Vertices[Betweenness Centrality],"&gt;="&amp;J25)</f>
        <v>0</v>
      </c>
      <c r="L24" s="37">
        <f t="shared" si="5"/>
        <v>0.02738479999999999</v>
      </c>
      <c r="M24" s="38">
        <f>COUNTIF(Vertices[Closeness Centrality],"&gt;= "&amp;L24)-COUNTIF(Vertices[Closeness Centrality],"&gt;="&amp;L25)</f>
        <v>0</v>
      </c>
      <c r="N24" s="37">
        <f t="shared" si="6"/>
        <v>0.04176600000000001</v>
      </c>
      <c r="O24" s="38">
        <f>COUNTIF(Vertices[Eigenvector Centrality],"&gt;= "&amp;N24)-COUNTIF(Vertices[Eigenvector Centrality],"&gt;="&amp;N25)</f>
        <v>0</v>
      </c>
      <c r="P24" s="37">
        <f t="shared" si="7"/>
        <v>1.3312378000000002</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7.109090909090904</v>
      </c>
      <c r="G25" s="40">
        <f>COUNTIF(Vertices[In-Degree],"&gt;= "&amp;F25)-COUNTIF(Vertices[In-Degree],"&gt;="&amp;F26)</f>
        <v>0</v>
      </c>
      <c r="H25" s="39">
        <f t="shared" si="3"/>
        <v>6.690909090909092</v>
      </c>
      <c r="I25" s="40">
        <f>COUNTIF(Vertices[Out-Degree],"&gt;= "&amp;H25)-COUNTIF(Vertices[Out-Degree],"&gt;="&amp;H26)</f>
        <v>0</v>
      </c>
      <c r="J25" s="39">
        <f t="shared" si="4"/>
        <v>77.05199138181815</v>
      </c>
      <c r="K25" s="40">
        <f>COUNTIF(Vertices[Betweenness Centrality],"&gt;= "&amp;J25)-COUNTIF(Vertices[Betweenness Centrality],"&gt;="&amp;J26)</f>
        <v>0</v>
      </c>
      <c r="L25" s="39">
        <f t="shared" si="5"/>
        <v>0.027720472727272717</v>
      </c>
      <c r="M25" s="40">
        <f>COUNTIF(Vertices[Closeness Centrality],"&gt;= "&amp;L25)-COUNTIF(Vertices[Closeness Centrality],"&gt;="&amp;L26)</f>
        <v>1</v>
      </c>
      <c r="N25" s="39">
        <f t="shared" si="6"/>
        <v>0.04326963636363638</v>
      </c>
      <c r="O25" s="40">
        <f>COUNTIF(Vertices[Eigenvector Centrality],"&gt;= "&amp;N25)-COUNTIF(Vertices[Eigenvector Centrality],"&gt;="&amp;N26)</f>
        <v>0</v>
      </c>
      <c r="P25" s="39">
        <f t="shared" si="7"/>
        <v>1.380367472727273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1035</v>
      </c>
      <c r="B26" s="34" t="s">
        <v>1049</v>
      </c>
      <c r="D26" s="32">
        <f t="shared" si="1"/>
        <v>0</v>
      </c>
      <c r="E26" s="3">
        <f>COUNTIF(Vertices[Degree],"&gt;= "&amp;D26)-COUNTIF(Vertices[Degree],"&gt;="&amp;D28)</f>
        <v>0</v>
      </c>
      <c r="F26" s="37">
        <f t="shared" si="2"/>
        <v>7.418181818181813</v>
      </c>
      <c r="G26" s="38">
        <f>COUNTIF(Vertices[In-Degree],"&gt;= "&amp;F26)-COUNTIF(Vertices[In-Degree],"&gt;="&amp;F28)</f>
        <v>0</v>
      </c>
      <c r="H26" s="37">
        <f t="shared" si="3"/>
        <v>6.981818181818183</v>
      </c>
      <c r="I26" s="38">
        <f>COUNTIF(Vertices[Out-Degree],"&gt;= "&amp;H26)-COUNTIF(Vertices[Out-Degree],"&gt;="&amp;H28)</f>
        <v>1</v>
      </c>
      <c r="J26" s="37">
        <f t="shared" si="4"/>
        <v>80.40207796363633</v>
      </c>
      <c r="K26" s="38">
        <f>COUNTIF(Vertices[Betweenness Centrality],"&gt;= "&amp;J26)-COUNTIF(Vertices[Betweenness Centrality],"&gt;="&amp;J28)</f>
        <v>0</v>
      </c>
      <c r="L26" s="37">
        <f t="shared" si="5"/>
        <v>0.028056145454545444</v>
      </c>
      <c r="M26" s="38">
        <f>COUNTIF(Vertices[Closeness Centrality],"&gt;= "&amp;L26)-COUNTIF(Vertices[Closeness Centrality],"&gt;="&amp;L28)</f>
        <v>0</v>
      </c>
      <c r="N26" s="37">
        <f t="shared" si="6"/>
        <v>0.044773272727272745</v>
      </c>
      <c r="O26" s="38">
        <f>COUNTIF(Vertices[Eigenvector Centrality],"&gt;= "&amp;N26)-COUNTIF(Vertices[Eigenvector Centrality],"&gt;="&amp;N28)</f>
        <v>0</v>
      </c>
      <c r="P26" s="37">
        <f t="shared" si="7"/>
        <v>1.4294971454545458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-7</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1036</v>
      </c>
      <c r="B28" s="34" t="s">
        <v>85</v>
      </c>
      <c r="D28" s="32">
        <f>D26+($D$57-$D$2)/BinDivisor</f>
        <v>0</v>
      </c>
      <c r="E28" s="3">
        <f>COUNTIF(Vertices[Degree],"&gt;= "&amp;D28)-COUNTIF(Vertices[Degree],"&gt;="&amp;D40)</f>
        <v>0</v>
      </c>
      <c r="F28" s="39">
        <f>F26+($F$57-$F$2)/BinDivisor</f>
        <v>7.727272727272721</v>
      </c>
      <c r="G28" s="40">
        <f>COUNTIF(Vertices[In-Degree],"&gt;= "&amp;F28)-COUNTIF(Vertices[In-Degree],"&gt;="&amp;F40)</f>
        <v>3</v>
      </c>
      <c r="H28" s="39">
        <f>H26+($H$57-$H$2)/BinDivisor</f>
        <v>7.272727272727274</v>
      </c>
      <c r="I28" s="40">
        <f>COUNTIF(Vertices[Out-Degree],"&gt;= "&amp;H28)-COUNTIF(Vertices[Out-Degree],"&gt;="&amp;H40)</f>
        <v>0</v>
      </c>
      <c r="J28" s="39">
        <f>J26+($J$57-$J$2)/BinDivisor</f>
        <v>83.7521645454545</v>
      </c>
      <c r="K28" s="40">
        <f>COUNTIF(Vertices[Betweenness Centrality],"&gt;= "&amp;J28)-COUNTIF(Vertices[Betweenness Centrality],"&gt;="&amp;J40)</f>
        <v>0</v>
      </c>
      <c r="L28" s="39">
        <f>L26+($L$57-$L$2)/BinDivisor</f>
        <v>0.02839181818181817</v>
      </c>
      <c r="M28" s="40">
        <f>COUNTIF(Vertices[Closeness Centrality],"&gt;= "&amp;L28)-COUNTIF(Vertices[Closeness Centrality],"&gt;="&amp;L40)</f>
        <v>0</v>
      </c>
      <c r="N28" s="39">
        <f>N26+($N$57-$N$2)/BinDivisor</f>
        <v>0.04627690909090911</v>
      </c>
      <c r="O28" s="40">
        <f>COUNTIF(Vertices[Eigenvector Centrality],"&gt;= "&amp;N28)-COUNTIF(Vertices[Eigenvector Centrality],"&gt;="&amp;N40)</f>
        <v>0</v>
      </c>
      <c r="P28" s="39">
        <f>P26+($P$57-$P$2)/BinDivisor</f>
        <v>1.4786268181818185</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1037</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1038</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1039</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1040</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1042</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1045</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1046</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7.563636363636365</v>
      </c>
      <c r="I40" s="38">
        <f>COUNTIF(Vertices[Out-Degree],"&gt;= "&amp;H40)-COUNTIF(Vertices[Out-Degree],"&gt;="&amp;H41)</f>
        <v>0</v>
      </c>
      <c r="J40" s="37">
        <f>J28+($J$57-$J$2)/BinDivisor</f>
        <v>87.10225112727268</v>
      </c>
      <c r="K40" s="38">
        <f>COUNTIF(Vertices[Betweenness Centrality],"&gt;= "&amp;J40)-COUNTIF(Vertices[Betweenness Centrality],"&gt;="&amp;J41)</f>
        <v>0</v>
      </c>
      <c r="L40" s="37">
        <f>L28+($L$57-$L$2)/BinDivisor</f>
        <v>0.028727490909090898</v>
      </c>
      <c r="M40" s="38">
        <f>COUNTIF(Vertices[Closeness Centrality],"&gt;= "&amp;L40)-COUNTIF(Vertices[Closeness Centrality],"&gt;="&amp;L41)</f>
        <v>0</v>
      </c>
      <c r="N40" s="37">
        <f>N28+($N$57-$N$2)/BinDivisor</f>
        <v>0.04778054545454548</v>
      </c>
      <c r="O40" s="38">
        <f>COUNTIF(Vertices[Eigenvector Centrality],"&gt;= "&amp;N40)-COUNTIF(Vertices[Eigenvector Centrality],"&gt;="&amp;N41)</f>
        <v>1</v>
      </c>
      <c r="P40" s="37">
        <f>P28+($P$57-$P$2)/BinDivisor</f>
        <v>1.5277564909090913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1047</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7.854545454545456</v>
      </c>
      <c r="I41" s="40">
        <f>COUNTIF(Vertices[Out-Degree],"&gt;= "&amp;H41)-COUNTIF(Vertices[Out-Degree],"&gt;="&amp;H42)</f>
        <v>1</v>
      </c>
      <c r="J41" s="39">
        <f aca="true" t="shared" si="13" ref="J41:J56">J40+($J$57-$J$2)/BinDivisor</f>
        <v>90.45233770909086</v>
      </c>
      <c r="K41" s="40">
        <f>COUNTIF(Vertices[Betweenness Centrality],"&gt;= "&amp;J41)-COUNTIF(Vertices[Betweenness Centrality],"&gt;="&amp;J42)</f>
        <v>0</v>
      </c>
      <c r="L41" s="39">
        <f aca="true" t="shared" si="14" ref="L41:L56">L40+($L$57-$L$2)/BinDivisor</f>
        <v>0.029063163636363624</v>
      </c>
      <c r="M41" s="40">
        <f>COUNTIF(Vertices[Closeness Centrality],"&gt;= "&amp;L41)-COUNTIF(Vertices[Closeness Centrality],"&gt;="&amp;L42)</f>
        <v>0</v>
      </c>
      <c r="N41" s="39">
        <f aca="true" t="shared" si="15" ref="N41:N56">N40+($N$57-$N$2)/BinDivisor</f>
        <v>0.049284181818181845</v>
      </c>
      <c r="O41" s="40">
        <f>COUNTIF(Vertices[Eigenvector Centrality],"&gt;= "&amp;N41)-COUNTIF(Vertices[Eigenvector Centrality],"&gt;="&amp;N42)</f>
        <v>0</v>
      </c>
      <c r="P41" s="39">
        <f aca="true" t="shared" si="16" ref="P41:P56">P40+($P$57-$P$2)/BinDivisor</f>
        <v>1.576886163636364</v>
      </c>
      <c r="Q41" s="40">
        <f>COUNTIF(Vertices[PageRank],"&gt;= "&amp;P41)-COUNTIF(Vertices[PageRank],"&gt;="&amp;P42)</f>
        <v>1</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4" t="s">
        <v>1048</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8.145454545454546</v>
      </c>
      <c r="I42" s="38">
        <f>COUNTIF(Vertices[Out-Degree],"&gt;= "&amp;H42)-COUNTIF(Vertices[Out-Degree],"&gt;="&amp;H43)</f>
        <v>0</v>
      </c>
      <c r="J42" s="37">
        <f t="shared" si="13"/>
        <v>93.80242429090903</v>
      </c>
      <c r="K42" s="38">
        <f>COUNTIF(Vertices[Betweenness Centrality],"&gt;= "&amp;J42)-COUNTIF(Vertices[Betweenness Centrality],"&gt;="&amp;J43)</f>
        <v>0</v>
      </c>
      <c r="L42" s="37">
        <f t="shared" si="14"/>
        <v>0.02939883636363635</v>
      </c>
      <c r="M42" s="38">
        <f>COUNTIF(Vertices[Closeness Centrality],"&gt;= "&amp;L42)-COUNTIF(Vertices[Closeness Centrality],"&gt;="&amp;L43)</f>
        <v>0</v>
      </c>
      <c r="N42" s="37">
        <f t="shared" si="15"/>
        <v>0.05078781818181821</v>
      </c>
      <c r="O42" s="38">
        <f>COUNTIF(Vertices[Eigenvector Centrality],"&gt;= "&amp;N42)-COUNTIF(Vertices[Eigenvector Centrality],"&gt;="&amp;N43)</f>
        <v>0</v>
      </c>
      <c r="P42" s="37">
        <f t="shared" si="16"/>
        <v>1.6260158363636368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8.963636363636356</v>
      </c>
      <c r="G43" s="40">
        <f>COUNTIF(Vertices[In-Degree],"&gt;= "&amp;F43)-COUNTIF(Vertices[In-Degree],"&gt;="&amp;F44)</f>
        <v>0</v>
      </c>
      <c r="H43" s="39">
        <f t="shared" si="12"/>
        <v>8.436363636363637</v>
      </c>
      <c r="I43" s="40">
        <f>COUNTIF(Vertices[Out-Degree],"&gt;= "&amp;H43)-COUNTIF(Vertices[Out-Degree],"&gt;="&amp;H44)</f>
        <v>0</v>
      </c>
      <c r="J43" s="39">
        <f t="shared" si="13"/>
        <v>97.1525108727272</v>
      </c>
      <c r="K43" s="40">
        <f>COUNTIF(Vertices[Betweenness Centrality],"&gt;= "&amp;J43)-COUNTIF(Vertices[Betweenness Centrality],"&gt;="&amp;J44)</f>
        <v>0</v>
      </c>
      <c r="L43" s="39">
        <f t="shared" si="14"/>
        <v>0.029734509090909078</v>
      </c>
      <c r="M43" s="40">
        <f>COUNTIF(Vertices[Closeness Centrality],"&gt;= "&amp;L43)-COUNTIF(Vertices[Closeness Centrality],"&gt;="&amp;L44)</f>
        <v>0</v>
      </c>
      <c r="N43" s="39">
        <f t="shared" si="15"/>
        <v>0.05229145454545458</v>
      </c>
      <c r="O43" s="40">
        <f>COUNTIF(Vertices[Eigenvector Centrality],"&gt;= "&amp;N43)-COUNTIF(Vertices[Eigenvector Centrality],"&gt;="&amp;N44)</f>
        <v>0</v>
      </c>
      <c r="P43" s="39">
        <f t="shared" si="16"/>
        <v>1.6751455090909095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9.272727272727264</v>
      </c>
      <c r="G44" s="38">
        <f>COUNTIF(Vertices[In-Degree],"&gt;= "&amp;F44)-COUNTIF(Vertices[In-Degree],"&gt;="&amp;F45)</f>
        <v>0</v>
      </c>
      <c r="H44" s="37">
        <f t="shared" si="12"/>
        <v>8.727272727272728</v>
      </c>
      <c r="I44" s="38">
        <f>COUNTIF(Vertices[Out-Degree],"&gt;= "&amp;H44)-COUNTIF(Vertices[Out-Degree],"&gt;="&amp;H45)</f>
        <v>1</v>
      </c>
      <c r="J44" s="37">
        <f t="shared" si="13"/>
        <v>100.50259745454538</v>
      </c>
      <c r="K44" s="38">
        <f>COUNTIF(Vertices[Betweenness Centrality],"&gt;= "&amp;J44)-COUNTIF(Vertices[Betweenness Centrality],"&gt;="&amp;J45)</f>
        <v>0</v>
      </c>
      <c r="L44" s="37">
        <f t="shared" si="14"/>
        <v>0.030070181818181805</v>
      </c>
      <c r="M44" s="38">
        <f>COUNTIF(Vertices[Closeness Centrality],"&gt;= "&amp;L44)-COUNTIF(Vertices[Closeness Centrality],"&gt;="&amp;L45)</f>
        <v>0</v>
      </c>
      <c r="N44" s="37">
        <f t="shared" si="15"/>
        <v>0.053795090909090945</v>
      </c>
      <c r="O44" s="38">
        <f>COUNTIF(Vertices[Eigenvector Centrality],"&gt;= "&amp;N44)-COUNTIF(Vertices[Eigenvector Centrality],"&gt;="&amp;N45)</f>
        <v>0</v>
      </c>
      <c r="P44" s="37">
        <f t="shared" si="16"/>
        <v>1.7242751818181823</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3"/>
      <c r="B45" s="33"/>
      <c r="D45" s="32">
        <f t="shared" si="10"/>
        <v>0</v>
      </c>
      <c r="E45" s="3">
        <f>COUNTIF(Vertices[Degree],"&gt;= "&amp;D45)-COUNTIF(Vertices[Degree],"&gt;="&amp;D46)</f>
        <v>0</v>
      </c>
      <c r="F45" s="39">
        <f t="shared" si="11"/>
        <v>9.581818181818173</v>
      </c>
      <c r="G45" s="40">
        <f>COUNTIF(Vertices[In-Degree],"&gt;= "&amp;F45)-COUNTIF(Vertices[In-Degree],"&gt;="&amp;F46)</f>
        <v>0</v>
      </c>
      <c r="H45" s="39">
        <f t="shared" si="12"/>
        <v>9.01818181818182</v>
      </c>
      <c r="I45" s="40">
        <f>COUNTIF(Vertices[Out-Degree],"&gt;= "&amp;H45)-COUNTIF(Vertices[Out-Degree],"&gt;="&amp;H46)</f>
        <v>0</v>
      </c>
      <c r="J45" s="39">
        <f t="shared" si="13"/>
        <v>103.85268403636356</v>
      </c>
      <c r="K45" s="40">
        <f>COUNTIF(Vertices[Betweenness Centrality],"&gt;= "&amp;J45)-COUNTIF(Vertices[Betweenness Centrality],"&gt;="&amp;J46)</f>
        <v>0</v>
      </c>
      <c r="L45" s="39">
        <f t="shared" si="14"/>
        <v>0.030405854545454532</v>
      </c>
      <c r="M45" s="40">
        <f>COUNTIF(Vertices[Closeness Centrality],"&gt;= "&amp;L45)-COUNTIF(Vertices[Closeness Centrality],"&gt;="&amp;L46)</f>
        <v>0</v>
      </c>
      <c r="N45" s="39">
        <f t="shared" si="15"/>
        <v>0.05529872727272731</v>
      </c>
      <c r="O45" s="40">
        <f>COUNTIF(Vertices[Eigenvector Centrality],"&gt;= "&amp;N45)-COUNTIF(Vertices[Eigenvector Centrality],"&gt;="&amp;N46)</f>
        <v>1</v>
      </c>
      <c r="P45" s="39">
        <f t="shared" si="16"/>
        <v>1.773404854545455</v>
      </c>
      <c r="Q45" s="40">
        <f>COUNTIF(Vertices[PageRank],"&gt;= "&amp;P45)-COUNTIF(Vertices[PageRank],"&gt;="&amp;P46)</f>
        <v>0</v>
      </c>
      <c r="R45" s="39">
        <f t="shared" si="17"/>
        <v>0.5636363636363637</v>
      </c>
      <c r="S45" s="44">
        <f>COUNTIF(Vertices[Clustering Coefficient],"&gt;= "&amp;R45)-COUNTIF(Vertices[Clustering Coefficient],"&gt;="&amp;R46)</f>
        <v>2</v>
      </c>
      <c r="T45" s="39" t="e">
        <f ca="1" t="shared" si="18"/>
        <v>#REF!</v>
      </c>
      <c r="U45" s="40" t="e">
        <f ca="1" t="shared" si="0"/>
        <v>#REF!</v>
      </c>
    </row>
    <row r="46" spans="1:21" ht="15">
      <c r="A46" s="33"/>
      <c r="B46" s="33"/>
      <c r="D46" s="32">
        <f t="shared" si="10"/>
        <v>0</v>
      </c>
      <c r="E46" s="3">
        <f>COUNTIF(Vertices[Degree],"&gt;= "&amp;D46)-COUNTIF(Vertices[Degree],"&gt;="&amp;D47)</f>
        <v>0</v>
      </c>
      <c r="F46" s="37">
        <f t="shared" si="11"/>
        <v>9.890909090909082</v>
      </c>
      <c r="G46" s="38">
        <f>COUNTIF(Vertices[In-Degree],"&gt;= "&amp;F46)-COUNTIF(Vertices[In-Degree],"&gt;="&amp;F47)</f>
        <v>0</v>
      </c>
      <c r="H46" s="37">
        <f t="shared" si="12"/>
        <v>9.30909090909091</v>
      </c>
      <c r="I46" s="38">
        <f>COUNTIF(Vertices[Out-Degree],"&gt;= "&amp;H46)-COUNTIF(Vertices[Out-Degree],"&gt;="&amp;H47)</f>
        <v>0</v>
      </c>
      <c r="J46" s="37">
        <f t="shared" si="13"/>
        <v>107.20277061818173</v>
      </c>
      <c r="K46" s="38">
        <f>COUNTIF(Vertices[Betweenness Centrality],"&gt;= "&amp;J46)-COUNTIF(Vertices[Betweenness Centrality],"&gt;="&amp;J47)</f>
        <v>1</v>
      </c>
      <c r="L46" s="37">
        <f t="shared" si="14"/>
        <v>0.03074152727272726</v>
      </c>
      <c r="M46" s="38">
        <f>COUNTIF(Vertices[Closeness Centrality],"&gt;= "&amp;L46)-COUNTIF(Vertices[Closeness Centrality],"&gt;="&amp;L47)</f>
        <v>0</v>
      </c>
      <c r="N46" s="37">
        <f t="shared" si="15"/>
        <v>0.05680236363636368</v>
      </c>
      <c r="O46" s="38">
        <f>COUNTIF(Vertices[Eigenvector Centrality],"&gt;= "&amp;N46)-COUNTIF(Vertices[Eigenvector Centrality],"&gt;="&amp;N47)</f>
        <v>1</v>
      </c>
      <c r="P46" s="37">
        <f t="shared" si="16"/>
        <v>1.8225345272727278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9.600000000000001</v>
      </c>
      <c r="I47" s="40">
        <f>COUNTIF(Vertices[Out-Degree],"&gt;= "&amp;H47)-COUNTIF(Vertices[Out-Degree],"&gt;="&amp;H48)</f>
        <v>0</v>
      </c>
      <c r="J47" s="39">
        <f t="shared" si="13"/>
        <v>110.5528571999999</v>
      </c>
      <c r="K47" s="40">
        <f>COUNTIF(Vertices[Betweenness Centrality],"&gt;= "&amp;J47)-COUNTIF(Vertices[Betweenness Centrality],"&gt;="&amp;J48)</f>
        <v>0</v>
      </c>
      <c r="L47" s="39">
        <f t="shared" si="14"/>
        <v>0.031077199999999985</v>
      </c>
      <c r="M47" s="40">
        <f>COUNTIF(Vertices[Closeness Centrality],"&gt;= "&amp;L47)-COUNTIF(Vertices[Closeness Centrality],"&gt;="&amp;L48)</f>
        <v>0</v>
      </c>
      <c r="N47" s="39">
        <f t="shared" si="15"/>
        <v>0.058306000000000045</v>
      </c>
      <c r="O47" s="40">
        <f>COUNTIF(Vertices[Eigenvector Centrality],"&gt;= "&amp;N47)-COUNTIF(Vertices[Eigenvector Centrality],"&gt;="&amp;N48)</f>
        <v>0</v>
      </c>
      <c r="P47" s="39">
        <f t="shared" si="16"/>
        <v>1.8716642000000006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9.890909090909092</v>
      </c>
      <c r="I48" s="38">
        <f>COUNTIF(Vertices[Out-Degree],"&gt;= "&amp;H48)-COUNTIF(Vertices[Out-Degree],"&gt;="&amp;H49)</f>
        <v>1</v>
      </c>
      <c r="J48" s="37">
        <f t="shared" si="13"/>
        <v>113.90294378181808</v>
      </c>
      <c r="K48" s="38">
        <f>COUNTIF(Vertices[Betweenness Centrality],"&gt;= "&amp;J48)-COUNTIF(Vertices[Betweenness Centrality],"&gt;="&amp;J49)</f>
        <v>0</v>
      </c>
      <c r="L48" s="37">
        <f t="shared" si="14"/>
        <v>0.031412872727272716</v>
      </c>
      <c r="M48" s="38">
        <f>COUNTIF(Vertices[Closeness Centrality],"&gt;= "&amp;L48)-COUNTIF(Vertices[Closeness Centrality],"&gt;="&amp;L49)</f>
        <v>0</v>
      </c>
      <c r="N48" s="37">
        <f t="shared" si="15"/>
        <v>0.05980963636363641</v>
      </c>
      <c r="O48" s="38">
        <f>COUNTIF(Vertices[Eigenvector Centrality],"&gt;= "&amp;N48)-COUNTIF(Vertices[Eigenvector Centrality],"&gt;="&amp;N49)</f>
        <v>0</v>
      </c>
      <c r="P48" s="37">
        <f t="shared" si="16"/>
        <v>1.9207938727272733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1</v>
      </c>
      <c r="H49" s="39">
        <f t="shared" si="12"/>
        <v>10.181818181818183</v>
      </c>
      <c r="I49" s="40">
        <f>COUNTIF(Vertices[Out-Degree],"&gt;= "&amp;H49)-COUNTIF(Vertices[Out-Degree],"&gt;="&amp;H50)</f>
        <v>0</v>
      </c>
      <c r="J49" s="39">
        <f t="shared" si="13"/>
        <v>117.25303036363626</v>
      </c>
      <c r="K49" s="40">
        <f>COUNTIF(Vertices[Betweenness Centrality],"&gt;= "&amp;J49)-COUNTIF(Vertices[Betweenness Centrality],"&gt;="&amp;J50)</f>
        <v>0</v>
      </c>
      <c r="L49" s="39">
        <f t="shared" si="14"/>
        <v>0.031748545454545446</v>
      </c>
      <c r="M49" s="40">
        <f>COUNTIF(Vertices[Closeness Centrality],"&gt;= "&amp;L49)-COUNTIF(Vertices[Closeness Centrality],"&gt;="&amp;L50)</f>
        <v>0</v>
      </c>
      <c r="N49" s="39">
        <f t="shared" si="15"/>
        <v>0.06131327272727278</v>
      </c>
      <c r="O49" s="40">
        <f>COUNTIF(Vertices[Eigenvector Centrality],"&gt;= "&amp;N49)-COUNTIF(Vertices[Eigenvector Centrality],"&gt;="&amp;N50)</f>
        <v>1</v>
      </c>
      <c r="P49" s="39">
        <f t="shared" si="16"/>
        <v>1.969923545454546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10.472727272727274</v>
      </c>
      <c r="I50" s="38">
        <f>COUNTIF(Vertices[Out-Degree],"&gt;= "&amp;H50)-COUNTIF(Vertices[Out-Degree],"&gt;="&amp;H51)</f>
        <v>0</v>
      </c>
      <c r="J50" s="37">
        <f t="shared" si="13"/>
        <v>120.60311694545443</v>
      </c>
      <c r="K50" s="38">
        <f>COUNTIF(Vertices[Betweenness Centrality],"&gt;= "&amp;J50)-COUNTIF(Vertices[Betweenness Centrality],"&gt;="&amp;J51)</f>
        <v>0</v>
      </c>
      <c r="L50" s="37">
        <f t="shared" si="14"/>
        <v>0.032084218181818176</v>
      </c>
      <c r="M50" s="38">
        <f>COUNTIF(Vertices[Closeness Centrality],"&gt;= "&amp;L50)-COUNTIF(Vertices[Closeness Centrality],"&gt;="&amp;L51)</f>
        <v>0</v>
      </c>
      <c r="N50" s="37">
        <f t="shared" si="15"/>
        <v>0.06281690909090915</v>
      </c>
      <c r="O50" s="38">
        <f>COUNTIF(Vertices[Eigenvector Centrality],"&gt;= "&amp;N50)-COUNTIF(Vertices[Eigenvector Centrality],"&gt;="&amp;N51)</f>
        <v>0</v>
      </c>
      <c r="P50" s="37">
        <f t="shared" si="16"/>
        <v>2.019053218181819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10.763636363636365</v>
      </c>
      <c r="I51" s="40">
        <f>COUNTIF(Vertices[Out-Degree],"&gt;= "&amp;H51)-COUNTIF(Vertices[Out-Degree],"&gt;="&amp;H52)</f>
        <v>1</v>
      </c>
      <c r="J51" s="39">
        <f t="shared" si="13"/>
        <v>123.9532035272726</v>
      </c>
      <c r="K51" s="40">
        <f>COUNTIF(Vertices[Betweenness Centrality],"&gt;= "&amp;J51)-COUNTIF(Vertices[Betweenness Centrality],"&gt;="&amp;J52)</f>
        <v>0</v>
      </c>
      <c r="L51" s="39">
        <f t="shared" si="14"/>
        <v>0.03241989090909091</v>
      </c>
      <c r="M51" s="40">
        <f>COUNTIF(Vertices[Closeness Centrality],"&gt;= "&amp;L51)-COUNTIF(Vertices[Closeness Centrality],"&gt;="&amp;L52)</f>
        <v>0</v>
      </c>
      <c r="N51" s="39">
        <f t="shared" si="15"/>
        <v>0.0643205454545455</v>
      </c>
      <c r="O51" s="40">
        <f>COUNTIF(Vertices[Eigenvector Centrality],"&gt;= "&amp;N51)-COUNTIF(Vertices[Eigenvector Centrality],"&gt;="&amp;N52)</f>
        <v>0</v>
      </c>
      <c r="P51" s="39">
        <f t="shared" si="16"/>
        <v>2.0681828909090916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11.054545454545456</v>
      </c>
      <c r="I52" s="38">
        <f>COUNTIF(Vertices[Out-Degree],"&gt;= "&amp;H52)-COUNTIF(Vertices[Out-Degree],"&gt;="&amp;H53)</f>
        <v>0</v>
      </c>
      <c r="J52" s="37">
        <f t="shared" si="13"/>
        <v>127.30329010909078</v>
      </c>
      <c r="K52" s="38">
        <f>COUNTIF(Vertices[Betweenness Centrality],"&gt;= "&amp;J52)-COUNTIF(Vertices[Betweenness Centrality],"&gt;="&amp;J53)</f>
        <v>0</v>
      </c>
      <c r="L52" s="37">
        <f t="shared" si="14"/>
        <v>0.03275556363636364</v>
      </c>
      <c r="M52" s="38">
        <f>COUNTIF(Vertices[Closeness Centrality],"&gt;= "&amp;L52)-COUNTIF(Vertices[Closeness Centrality],"&gt;="&amp;L53)</f>
        <v>0</v>
      </c>
      <c r="N52" s="37">
        <f t="shared" si="15"/>
        <v>0.06582418181818186</v>
      </c>
      <c r="O52" s="38">
        <f>COUNTIF(Vertices[Eigenvector Centrality],"&gt;= "&amp;N52)-COUNTIF(Vertices[Eigenvector Centrality],"&gt;="&amp;N53)</f>
        <v>0</v>
      </c>
      <c r="P52" s="37">
        <f t="shared" si="16"/>
        <v>2.1173125636363643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11.345454545454547</v>
      </c>
      <c r="I53" s="40">
        <f>COUNTIF(Vertices[Out-Degree],"&gt;= "&amp;H53)-COUNTIF(Vertices[Out-Degree],"&gt;="&amp;H54)</f>
        <v>0</v>
      </c>
      <c r="J53" s="39">
        <f t="shared" si="13"/>
        <v>130.65337669090897</v>
      </c>
      <c r="K53" s="40">
        <f>COUNTIF(Vertices[Betweenness Centrality],"&gt;= "&amp;J53)-COUNTIF(Vertices[Betweenness Centrality],"&gt;="&amp;J54)</f>
        <v>0</v>
      </c>
      <c r="L53" s="39">
        <f t="shared" si="14"/>
        <v>0.03309123636363637</v>
      </c>
      <c r="M53" s="40">
        <f>COUNTIF(Vertices[Closeness Centrality],"&gt;= "&amp;L53)-COUNTIF(Vertices[Closeness Centrality],"&gt;="&amp;L54)</f>
        <v>0</v>
      </c>
      <c r="N53" s="39">
        <f t="shared" si="15"/>
        <v>0.06732781818181822</v>
      </c>
      <c r="O53" s="40">
        <f>COUNTIF(Vertices[Eigenvector Centrality],"&gt;= "&amp;N53)-COUNTIF(Vertices[Eigenvector Centrality],"&gt;="&amp;N54)</f>
        <v>0</v>
      </c>
      <c r="P53" s="39">
        <f t="shared" si="16"/>
        <v>2.166442236363637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11.636363636363638</v>
      </c>
      <c r="I54" s="38">
        <f>COUNTIF(Vertices[Out-Degree],"&gt;= "&amp;H54)-COUNTIF(Vertices[Out-Degree],"&gt;="&amp;H55)</f>
        <v>0</v>
      </c>
      <c r="J54" s="37">
        <f t="shared" si="13"/>
        <v>134.00346327272715</v>
      </c>
      <c r="K54" s="38">
        <f>COUNTIF(Vertices[Betweenness Centrality],"&gt;= "&amp;J54)-COUNTIF(Vertices[Betweenness Centrality],"&gt;="&amp;J55)</f>
        <v>0</v>
      </c>
      <c r="L54" s="37">
        <f t="shared" si="14"/>
        <v>0.0334269090909091</v>
      </c>
      <c r="M54" s="38">
        <f>COUNTIF(Vertices[Closeness Centrality],"&gt;= "&amp;L54)-COUNTIF(Vertices[Closeness Centrality],"&gt;="&amp;L55)</f>
        <v>0</v>
      </c>
      <c r="N54" s="37">
        <f t="shared" si="15"/>
        <v>0.06883145454545458</v>
      </c>
      <c r="O54" s="38">
        <f>COUNTIF(Vertices[Eigenvector Centrality],"&gt;= "&amp;N54)-COUNTIF(Vertices[Eigenvector Centrality],"&gt;="&amp;N55)</f>
        <v>0</v>
      </c>
      <c r="P54" s="37">
        <f t="shared" si="16"/>
        <v>2.21557190909091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11.92727272727273</v>
      </c>
      <c r="I55" s="40">
        <f>COUNTIF(Vertices[Out-Degree],"&gt;= "&amp;H55)-COUNTIF(Vertices[Out-Degree],"&gt;="&amp;H56)</f>
        <v>1</v>
      </c>
      <c r="J55" s="39">
        <f t="shared" si="13"/>
        <v>137.35354985454532</v>
      </c>
      <c r="K55" s="40">
        <f>COUNTIF(Vertices[Betweenness Centrality],"&gt;= "&amp;J55)-COUNTIF(Vertices[Betweenness Centrality],"&gt;="&amp;J56)</f>
        <v>0</v>
      </c>
      <c r="L55" s="39">
        <f t="shared" si="14"/>
        <v>0.03376258181818183</v>
      </c>
      <c r="M55" s="40">
        <f>COUNTIF(Vertices[Closeness Centrality],"&gt;= "&amp;L55)-COUNTIF(Vertices[Closeness Centrality],"&gt;="&amp;L56)</f>
        <v>0</v>
      </c>
      <c r="N55" s="39">
        <f t="shared" si="15"/>
        <v>0.07033509090909094</v>
      </c>
      <c r="O55" s="40">
        <f>COUNTIF(Vertices[Eigenvector Centrality],"&gt;= "&amp;N55)-COUNTIF(Vertices[Eigenvector Centrality],"&gt;="&amp;N56)</f>
        <v>0</v>
      </c>
      <c r="P55" s="39">
        <f t="shared" si="16"/>
        <v>2.2647015818181826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1</v>
      </c>
      <c r="H56" s="37">
        <f t="shared" si="12"/>
        <v>12.21818181818182</v>
      </c>
      <c r="I56" s="38">
        <f>COUNTIF(Vertices[Out-Degree],"&gt;= "&amp;H56)-COUNTIF(Vertices[Out-Degree],"&gt;="&amp;H57)</f>
        <v>0</v>
      </c>
      <c r="J56" s="37">
        <f t="shared" si="13"/>
        <v>140.7036364363635</v>
      </c>
      <c r="K56" s="38">
        <f>COUNTIF(Vertices[Betweenness Centrality],"&gt;= "&amp;J56)-COUNTIF(Vertices[Betweenness Centrality],"&gt;="&amp;J57)</f>
        <v>0</v>
      </c>
      <c r="L56" s="37">
        <f t="shared" si="14"/>
        <v>0.03409825454545456</v>
      </c>
      <c r="M56" s="38">
        <f>COUNTIF(Vertices[Closeness Centrality],"&gt;= "&amp;L56)-COUNTIF(Vertices[Closeness Centrality],"&gt;="&amp;L57)</f>
        <v>1</v>
      </c>
      <c r="N56" s="37">
        <f t="shared" si="15"/>
        <v>0.0718387272727273</v>
      </c>
      <c r="O56" s="38">
        <f>COUNTIF(Vertices[Eigenvector Centrality],"&gt;= "&amp;N56)-COUNTIF(Vertices[Eigenvector Centrality],"&gt;="&amp;N57)</f>
        <v>1</v>
      </c>
      <c r="P56" s="37">
        <f t="shared" si="16"/>
        <v>2.3138312545454554</v>
      </c>
      <c r="Q56" s="38">
        <f>COUNTIF(Vertices[PageRank],"&gt;= "&amp;P56)-COUNTIF(Vertices[PageRank],"&gt;="&amp;P57)</f>
        <v>1</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17</v>
      </c>
      <c r="G57" s="42">
        <f>COUNTIF(Vertices[In-Degree],"&gt;= "&amp;F57)-COUNTIF(Vertices[In-Degree],"&gt;="&amp;F58)</f>
        <v>2</v>
      </c>
      <c r="H57" s="41">
        <f>MAX(Vertices[Out-Degree])</f>
        <v>16</v>
      </c>
      <c r="I57" s="42">
        <f>COUNTIF(Vertices[Out-Degree],"&gt;= "&amp;H57)-COUNTIF(Vertices[Out-Degree],"&gt;="&amp;H58)</f>
        <v>1</v>
      </c>
      <c r="J57" s="41">
        <f>MAX(Vertices[Betweenness Centrality])</f>
        <v>184.254762</v>
      </c>
      <c r="K57" s="42">
        <f>COUNTIF(Vertices[Betweenness Centrality],"&gt;= "&amp;J57)-COUNTIF(Vertices[Betweenness Centrality],"&gt;="&amp;J58)</f>
        <v>1</v>
      </c>
      <c r="L57" s="41">
        <f>MAX(Vertices[Closeness Centrality])</f>
        <v>0.038462</v>
      </c>
      <c r="M57" s="42">
        <f>COUNTIF(Vertices[Closeness Centrality],"&gt;= "&amp;L57)-COUNTIF(Vertices[Closeness Centrality],"&gt;="&amp;L58)</f>
        <v>1</v>
      </c>
      <c r="N57" s="41">
        <f>MAX(Vertices[Eigenvector Centrality])</f>
        <v>0.091386</v>
      </c>
      <c r="O57" s="42">
        <f>COUNTIF(Vertices[Eigenvector Centrality],"&gt;= "&amp;N57)-COUNTIF(Vertices[Eigenvector Centrality],"&gt;="&amp;N58)</f>
        <v>1</v>
      </c>
      <c r="P57" s="41">
        <f>MAX(Vertices[PageRank])</f>
        <v>2.952517</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17</v>
      </c>
    </row>
    <row r="73" spans="1:2" ht="15">
      <c r="A73" s="33" t="s">
        <v>90</v>
      </c>
      <c r="B73" s="47">
        <f>_xlfn.IFERROR(AVERAGE(Vertices[In-Degree]),NoMetricMessage)</f>
        <v>4.653846153846154</v>
      </c>
    </row>
    <row r="74" spans="1:2" ht="15">
      <c r="A74" s="33" t="s">
        <v>91</v>
      </c>
      <c r="B74" s="47">
        <f>_xlfn.IFERROR(MEDIAN(Vertices[In-Degree]),NoMetricMessage)</f>
        <v>4</v>
      </c>
    </row>
    <row r="85" spans="1:2" ht="15">
      <c r="A85" s="33" t="s">
        <v>94</v>
      </c>
      <c r="B85" s="46">
        <f>IF(COUNT(Vertices[Out-Degree])&gt;0,H2,NoMetricMessage)</f>
        <v>0</v>
      </c>
    </row>
    <row r="86" spans="1:2" ht="15">
      <c r="A86" s="33" t="s">
        <v>95</v>
      </c>
      <c r="B86" s="46">
        <f>IF(COUNT(Vertices[Out-Degree])&gt;0,H57,NoMetricMessage)</f>
        <v>16</v>
      </c>
    </row>
    <row r="87" spans="1:2" ht="15">
      <c r="A87" s="33" t="s">
        <v>96</v>
      </c>
      <c r="B87" s="47">
        <f>_xlfn.IFERROR(AVERAGE(Vertices[Out-Degree]),NoMetricMessage)</f>
        <v>4.653846153846154</v>
      </c>
    </row>
    <row r="88" spans="1:2" ht="15">
      <c r="A88" s="33" t="s">
        <v>97</v>
      </c>
      <c r="B88" s="47">
        <f>_xlfn.IFERROR(MEDIAN(Vertices[Out-Degree]),NoMetricMessage)</f>
        <v>3.5</v>
      </c>
    </row>
    <row r="99" spans="1:2" ht="15">
      <c r="A99" s="33" t="s">
        <v>100</v>
      </c>
      <c r="B99" s="47">
        <f>IF(COUNT(Vertices[Betweenness Centrality])&gt;0,J2,NoMetricMessage)</f>
        <v>0</v>
      </c>
    </row>
    <row r="100" spans="1:2" ht="15">
      <c r="A100" s="33" t="s">
        <v>101</v>
      </c>
      <c r="B100" s="47">
        <f>IF(COUNT(Vertices[Betweenness Centrality])&gt;0,J57,NoMetricMessage)</f>
        <v>184.254762</v>
      </c>
    </row>
    <row r="101" spans="1:2" ht="15">
      <c r="A101" s="33" t="s">
        <v>102</v>
      </c>
      <c r="B101" s="47">
        <f>_xlfn.IFERROR(AVERAGE(Vertices[Betweenness Centrality]),NoMetricMessage)</f>
        <v>17.000000000000004</v>
      </c>
    </row>
    <row r="102" spans="1:2" ht="15">
      <c r="A102" s="33" t="s">
        <v>103</v>
      </c>
      <c r="B102" s="47">
        <f>_xlfn.IFERROR(MEDIAN(Vertices[Betweenness Centrality]),NoMetricMessage)</f>
        <v>2.25</v>
      </c>
    </row>
    <row r="113" spans="1:2" ht="15">
      <c r="A113" s="33" t="s">
        <v>106</v>
      </c>
      <c r="B113" s="47">
        <f>IF(COUNT(Vertices[Closeness Centrality])&gt;0,L2,NoMetricMessage)</f>
        <v>0.02</v>
      </c>
    </row>
    <row r="114" spans="1:2" ht="15">
      <c r="A114" s="33" t="s">
        <v>107</v>
      </c>
      <c r="B114" s="47">
        <f>IF(COUNT(Vertices[Closeness Centrality])&gt;0,L57,NoMetricMessage)</f>
        <v>0.038462</v>
      </c>
    </row>
    <row r="115" spans="1:2" ht="15">
      <c r="A115" s="33" t="s">
        <v>108</v>
      </c>
      <c r="B115" s="47">
        <f>_xlfn.IFERROR(AVERAGE(Vertices[Closeness Centrality]),NoMetricMessage)</f>
        <v>0.02430115384615385</v>
      </c>
    </row>
    <row r="116" spans="1:2" ht="15">
      <c r="A116" s="33" t="s">
        <v>109</v>
      </c>
      <c r="B116" s="47">
        <f>_xlfn.IFERROR(MEDIAN(Vertices[Closeness Centrality]),NoMetricMessage)</f>
        <v>0.022991499999999998</v>
      </c>
    </row>
    <row r="127" spans="1:2" ht="15">
      <c r="A127" s="33" t="s">
        <v>112</v>
      </c>
      <c r="B127" s="47">
        <f>IF(COUNT(Vertices[Eigenvector Centrality])&gt;0,N2,NoMetricMessage)</f>
        <v>0.008686</v>
      </c>
    </row>
    <row r="128" spans="1:2" ht="15">
      <c r="A128" s="33" t="s">
        <v>113</v>
      </c>
      <c r="B128" s="47">
        <f>IF(COUNT(Vertices[Eigenvector Centrality])&gt;0,N57,NoMetricMessage)</f>
        <v>0.091386</v>
      </c>
    </row>
    <row r="129" spans="1:2" ht="15">
      <c r="A129" s="33" t="s">
        <v>114</v>
      </c>
      <c r="B129" s="47">
        <f>_xlfn.IFERROR(AVERAGE(Vertices[Eigenvector Centrality]),NoMetricMessage)</f>
        <v>0.03846153846153846</v>
      </c>
    </row>
    <row r="130" spans="1:2" ht="15">
      <c r="A130" s="33" t="s">
        <v>115</v>
      </c>
      <c r="B130" s="47">
        <f>_xlfn.IFERROR(MEDIAN(Vertices[Eigenvector Centrality]),NoMetricMessage)</f>
        <v>0.0349755</v>
      </c>
    </row>
    <row r="141" spans="1:2" ht="15">
      <c r="A141" s="33" t="s">
        <v>140</v>
      </c>
      <c r="B141" s="47">
        <f>IF(COUNT(Vertices[PageRank])&gt;0,P2,NoMetricMessage)</f>
        <v>0.250385</v>
      </c>
    </row>
    <row r="142" spans="1:2" ht="15">
      <c r="A142" s="33" t="s">
        <v>141</v>
      </c>
      <c r="B142" s="47">
        <f>IF(COUNT(Vertices[PageRank])&gt;0,P57,NoMetricMessage)</f>
        <v>2.952517</v>
      </c>
    </row>
    <row r="143" spans="1:2" ht="15">
      <c r="A143" s="33" t="s">
        <v>142</v>
      </c>
      <c r="B143" s="47">
        <f>_xlfn.IFERROR(AVERAGE(Vertices[PageRank]),NoMetricMessage)</f>
        <v>0.9999787307692312</v>
      </c>
    </row>
    <row r="144" spans="1:2" ht="15">
      <c r="A144" s="33" t="s">
        <v>143</v>
      </c>
      <c r="B144" s="47">
        <f>_xlfn.IFERROR(MEDIAN(Vertices[PageRank]),NoMetricMessage)</f>
        <v>0.80842</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0.42909890184137683</v>
      </c>
    </row>
    <row r="158" spans="1:2" ht="15">
      <c r="A158" s="33" t="s">
        <v>121</v>
      </c>
      <c r="B158" s="47">
        <f>_xlfn.IFERROR(MEDIAN(Vertices[Clustering Coefficient]),NoMetricMessage)</f>
        <v>0.30972222222222223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741</v>
      </c>
      <c r="K7" s="13" t="s">
        <v>742</v>
      </c>
    </row>
    <row r="8" spans="1:11" ht="409.5">
      <c r="A8"/>
      <c r="B8">
        <v>2</v>
      </c>
      <c r="C8">
        <v>2</v>
      </c>
      <c r="D8" t="s">
        <v>61</v>
      </c>
      <c r="E8" t="s">
        <v>61</v>
      </c>
      <c r="H8" t="s">
        <v>73</v>
      </c>
      <c r="J8" t="s">
        <v>743</v>
      </c>
      <c r="K8" s="13" t="s">
        <v>744</v>
      </c>
    </row>
    <row r="9" spans="1:11" ht="409.5">
      <c r="A9"/>
      <c r="B9">
        <v>3</v>
      </c>
      <c r="C9">
        <v>4</v>
      </c>
      <c r="D9" t="s">
        <v>62</v>
      </c>
      <c r="E9" t="s">
        <v>62</v>
      </c>
      <c r="H9" t="s">
        <v>74</v>
      </c>
      <c r="J9" t="s">
        <v>745</v>
      </c>
      <c r="K9" s="13" t="s">
        <v>746</v>
      </c>
    </row>
    <row r="10" spans="1:11" ht="409.5">
      <c r="A10"/>
      <c r="B10">
        <v>4</v>
      </c>
      <c r="D10" t="s">
        <v>63</v>
      </c>
      <c r="E10" t="s">
        <v>63</v>
      </c>
      <c r="H10" t="s">
        <v>75</v>
      </c>
      <c r="J10" t="s">
        <v>747</v>
      </c>
      <c r="K10" s="13" t="s">
        <v>748</v>
      </c>
    </row>
    <row r="11" spans="1:11" ht="15">
      <c r="A11"/>
      <c r="B11">
        <v>5</v>
      </c>
      <c r="D11" t="s">
        <v>46</v>
      </c>
      <c r="E11">
        <v>1</v>
      </c>
      <c r="H11" t="s">
        <v>76</v>
      </c>
      <c r="J11" t="s">
        <v>749</v>
      </c>
      <c r="K11" t="s">
        <v>750</v>
      </c>
    </row>
    <row r="12" spans="1:11" ht="15">
      <c r="A12"/>
      <c r="B12"/>
      <c r="D12" t="s">
        <v>64</v>
      </c>
      <c r="E12">
        <v>2</v>
      </c>
      <c r="H12">
        <v>0</v>
      </c>
      <c r="J12" t="s">
        <v>751</v>
      </c>
      <c r="K12" t="s">
        <v>752</v>
      </c>
    </row>
    <row r="13" spans="1:11" ht="15">
      <c r="A13"/>
      <c r="B13"/>
      <c r="D13">
        <v>1</v>
      </c>
      <c r="E13">
        <v>3</v>
      </c>
      <c r="H13">
        <v>1</v>
      </c>
      <c r="J13" t="s">
        <v>753</v>
      </c>
      <c r="K13" t="s">
        <v>754</v>
      </c>
    </row>
    <row r="14" spans="4:11" ht="15">
      <c r="D14">
        <v>2</v>
      </c>
      <c r="E14">
        <v>4</v>
      </c>
      <c r="H14">
        <v>2</v>
      </c>
      <c r="J14" t="s">
        <v>755</v>
      </c>
      <c r="K14" t="s">
        <v>756</v>
      </c>
    </row>
    <row r="15" spans="4:11" ht="15">
      <c r="D15">
        <v>3</v>
      </c>
      <c r="E15">
        <v>5</v>
      </c>
      <c r="H15">
        <v>3</v>
      </c>
      <c r="J15" t="s">
        <v>757</v>
      </c>
      <c r="K15" t="s">
        <v>758</v>
      </c>
    </row>
    <row r="16" spans="4:11" ht="15">
      <c r="D16">
        <v>4</v>
      </c>
      <c r="E16">
        <v>6</v>
      </c>
      <c r="H16">
        <v>4</v>
      </c>
      <c r="J16" t="s">
        <v>759</v>
      </c>
      <c r="K16" t="s">
        <v>760</v>
      </c>
    </row>
    <row r="17" spans="4:11" ht="15">
      <c r="D17">
        <v>5</v>
      </c>
      <c r="E17">
        <v>7</v>
      </c>
      <c r="H17">
        <v>5</v>
      </c>
      <c r="J17" t="s">
        <v>761</v>
      </c>
      <c r="K17" t="s">
        <v>762</v>
      </c>
    </row>
    <row r="18" spans="4:11" ht="15">
      <c r="D18">
        <v>6</v>
      </c>
      <c r="E18">
        <v>8</v>
      </c>
      <c r="H18">
        <v>6</v>
      </c>
      <c r="J18" t="s">
        <v>763</v>
      </c>
      <c r="K18" t="s">
        <v>764</v>
      </c>
    </row>
    <row r="19" spans="4:11" ht="15">
      <c r="D19">
        <v>7</v>
      </c>
      <c r="E19">
        <v>9</v>
      </c>
      <c r="H19">
        <v>7</v>
      </c>
      <c r="J19" t="s">
        <v>765</v>
      </c>
      <c r="K19" t="s">
        <v>766</v>
      </c>
    </row>
    <row r="20" spans="4:11" ht="15">
      <c r="D20">
        <v>8</v>
      </c>
      <c r="H20">
        <v>8</v>
      </c>
      <c r="J20" t="s">
        <v>767</v>
      </c>
      <c r="K20" t="s">
        <v>768</v>
      </c>
    </row>
    <row r="21" spans="4:11" ht="409.5">
      <c r="D21">
        <v>9</v>
      </c>
      <c r="H21">
        <v>9</v>
      </c>
      <c r="J21" t="s">
        <v>769</v>
      </c>
      <c r="K21" s="13" t="s">
        <v>770</v>
      </c>
    </row>
    <row r="22" spans="4:11" ht="409.5">
      <c r="D22">
        <v>10</v>
      </c>
      <c r="J22" t="s">
        <v>771</v>
      </c>
      <c r="K22" s="13" t="s">
        <v>772</v>
      </c>
    </row>
    <row r="23" spans="4:11" ht="409.5">
      <c r="D23">
        <v>11</v>
      </c>
      <c r="J23" t="s">
        <v>773</v>
      </c>
      <c r="K23" s="13" t="s">
        <v>774</v>
      </c>
    </row>
    <row r="24" spans="10:11" ht="409.5">
      <c r="J24" t="s">
        <v>775</v>
      </c>
      <c r="K24" s="13" t="s">
        <v>1076</v>
      </c>
    </row>
    <row r="25" spans="10:11" ht="15">
      <c r="J25" t="s">
        <v>776</v>
      </c>
      <c r="K25" t="b">
        <v>0</v>
      </c>
    </row>
    <row r="26" spans="10:11" ht="15">
      <c r="J26" t="s">
        <v>1073</v>
      </c>
      <c r="K26" t="s">
        <v>1074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787</v>
      </c>
      <c r="B1" s="13" t="s">
        <v>788</v>
      </c>
      <c r="C1" s="78" t="s">
        <v>789</v>
      </c>
      <c r="D1" s="78" t="s">
        <v>791</v>
      </c>
      <c r="E1" s="78" t="s">
        <v>790</v>
      </c>
      <c r="F1" s="78" t="s">
        <v>793</v>
      </c>
      <c r="G1" s="13" t="s">
        <v>792</v>
      </c>
      <c r="H1" s="13" t="s">
        <v>794</v>
      </c>
    </row>
    <row r="2" spans="1:8" ht="15">
      <c r="A2" s="83" t="s">
        <v>272</v>
      </c>
      <c r="B2" s="78">
        <v>17</v>
      </c>
      <c r="C2" s="78"/>
      <c r="D2" s="78"/>
      <c r="E2" s="78"/>
      <c r="F2" s="78"/>
      <c r="G2" s="83" t="s">
        <v>272</v>
      </c>
      <c r="H2" s="78">
        <v>17</v>
      </c>
    </row>
    <row r="3" spans="1:8" ht="15">
      <c r="A3" s="83" t="s">
        <v>269</v>
      </c>
      <c r="B3" s="78">
        <v>3</v>
      </c>
      <c r="C3" s="78"/>
      <c r="D3" s="78"/>
      <c r="E3" s="78"/>
      <c r="F3" s="78"/>
      <c r="G3" s="83" t="s">
        <v>269</v>
      </c>
      <c r="H3" s="78">
        <v>3</v>
      </c>
    </row>
    <row r="4" spans="1:8" ht="15">
      <c r="A4" s="83" t="s">
        <v>267</v>
      </c>
      <c r="B4" s="78">
        <v>1</v>
      </c>
      <c r="C4" s="78"/>
      <c r="D4" s="78"/>
      <c r="E4" s="78"/>
      <c r="F4" s="78"/>
      <c r="G4" s="83" t="s">
        <v>267</v>
      </c>
      <c r="H4" s="78">
        <v>1</v>
      </c>
    </row>
    <row r="5" spans="1:8" ht="15">
      <c r="A5" s="83" t="s">
        <v>268</v>
      </c>
      <c r="B5" s="78">
        <v>1</v>
      </c>
      <c r="C5" s="78"/>
      <c r="D5" s="78"/>
      <c r="E5" s="78"/>
      <c r="F5" s="78"/>
      <c r="G5" s="83" t="s">
        <v>271</v>
      </c>
      <c r="H5" s="78">
        <v>1</v>
      </c>
    </row>
    <row r="6" spans="1:8" ht="15">
      <c r="A6" s="83" t="s">
        <v>270</v>
      </c>
      <c r="B6" s="78">
        <v>1</v>
      </c>
      <c r="C6" s="78"/>
      <c r="D6" s="78"/>
      <c r="E6" s="78"/>
      <c r="F6" s="78"/>
      <c r="G6" s="83" t="s">
        <v>270</v>
      </c>
      <c r="H6" s="78">
        <v>1</v>
      </c>
    </row>
    <row r="7" spans="1:8" ht="15">
      <c r="A7" s="83" t="s">
        <v>271</v>
      </c>
      <c r="B7" s="78">
        <v>1</v>
      </c>
      <c r="C7" s="78"/>
      <c r="D7" s="78"/>
      <c r="E7" s="78"/>
      <c r="F7" s="78"/>
      <c r="G7" s="83" t="s">
        <v>268</v>
      </c>
      <c r="H7" s="78">
        <v>1</v>
      </c>
    </row>
    <row r="10" spans="1:8" ht="15" customHeight="1">
      <c r="A10" s="13" t="s">
        <v>797</v>
      </c>
      <c r="B10" s="13" t="s">
        <v>788</v>
      </c>
      <c r="C10" s="78" t="s">
        <v>798</v>
      </c>
      <c r="D10" s="78" t="s">
        <v>791</v>
      </c>
      <c r="E10" s="78" t="s">
        <v>799</v>
      </c>
      <c r="F10" s="78" t="s">
        <v>793</v>
      </c>
      <c r="G10" s="13" t="s">
        <v>800</v>
      </c>
      <c r="H10" s="13" t="s">
        <v>794</v>
      </c>
    </row>
    <row r="11" spans="1:8" ht="15">
      <c r="A11" s="78" t="s">
        <v>275</v>
      </c>
      <c r="B11" s="78">
        <v>20</v>
      </c>
      <c r="C11" s="78"/>
      <c r="D11" s="78"/>
      <c r="E11" s="78"/>
      <c r="F11" s="78"/>
      <c r="G11" s="78" t="s">
        <v>275</v>
      </c>
      <c r="H11" s="78">
        <v>20</v>
      </c>
    </row>
    <row r="12" spans="1:8" ht="15">
      <c r="A12" s="78" t="s">
        <v>276</v>
      </c>
      <c r="B12" s="78">
        <v>2</v>
      </c>
      <c r="C12" s="78"/>
      <c r="D12" s="78"/>
      <c r="E12" s="78"/>
      <c r="F12" s="78"/>
      <c r="G12" s="78" t="s">
        <v>276</v>
      </c>
      <c r="H12" s="78">
        <v>2</v>
      </c>
    </row>
    <row r="13" spans="1:8" ht="15">
      <c r="A13" s="78" t="s">
        <v>273</v>
      </c>
      <c r="B13" s="78">
        <v>1</v>
      </c>
      <c r="C13" s="78"/>
      <c r="D13" s="78"/>
      <c r="E13" s="78"/>
      <c r="F13" s="78"/>
      <c r="G13" s="78" t="s">
        <v>273</v>
      </c>
      <c r="H13" s="78">
        <v>1</v>
      </c>
    </row>
    <row r="14" spans="1:8" ht="15">
      <c r="A14" s="78" t="s">
        <v>274</v>
      </c>
      <c r="B14" s="78">
        <v>1</v>
      </c>
      <c r="C14" s="78"/>
      <c r="D14" s="78"/>
      <c r="E14" s="78"/>
      <c r="F14" s="78"/>
      <c r="G14" s="78" t="s">
        <v>274</v>
      </c>
      <c r="H14" s="78">
        <v>1</v>
      </c>
    </row>
    <row r="17" spans="1:8" ht="15" customHeight="1">
      <c r="A17" s="13" t="s">
        <v>803</v>
      </c>
      <c r="B17" s="13" t="s">
        <v>788</v>
      </c>
      <c r="C17" s="13" t="s">
        <v>813</v>
      </c>
      <c r="D17" s="13" t="s">
        <v>791</v>
      </c>
      <c r="E17" s="13" t="s">
        <v>815</v>
      </c>
      <c r="F17" s="13" t="s">
        <v>793</v>
      </c>
      <c r="G17" s="13" t="s">
        <v>817</v>
      </c>
      <c r="H17" s="13" t="s">
        <v>794</v>
      </c>
    </row>
    <row r="18" spans="1:8" ht="15">
      <c r="A18" s="78" t="s">
        <v>804</v>
      </c>
      <c r="B18" s="78">
        <v>73</v>
      </c>
      <c r="C18" s="78" t="s">
        <v>805</v>
      </c>
      <c r="D18" s="78">
        <v>18</v>
      </c>
      <c r="E18" s="78" t="s">
        <v>805</v>
      </c>
      <c r="F18" s="78">
        <v>5</v>
      </c>
      <c r="G18" s="78" t="s">
        <v>804</v>
      </c>
      <c r="H18" s="78">
        <v>55</v>
      </c>
    </row>
    <row r="19" spans="1:8" ht="15">
      <c r="A19" s="78" t="s">
        <v>805</v>
      </c>
      <c r="B19" s="78">
        <v>63</v>
      </c>
      <c r="C19" s="78" t="s">
        <v>804</v>
      </c>
      <c r="D19" s="78">
        <v>13</v>
      </c>
      <c r="E19" s="78" t="s">
        <v>804</v>
      </c>
      <c r="F19" s="78">
        <v>5</v>
      </c>
      <c r="G19" s="78" t="s">
        <v>805</v>
      </c>
      <c r="H19" s="78">
        <v>40</v>
      </c>
    </row>
    <row r="20" spans="1:8" ht="15">
      <c r="A20" s="78" t="s">
        <v>806</v>
      </c>
      <c r="B20" s="78">
        <v>52</v>
      </c>
      <c r="C20" s="78" t="s">
        <v>806</v>
      </c>
      <c r="D20" s="78">
        <v>13</v>
      </c>
      <c r="E20" s="78" t="s">
        <v>806</v>
      </c>
      <c r="F20" s="78">
        <v>5</v>
      </c>
      <c r="G20" s="78" t="s">
        <v>806</v>
      </c>
      <c r="H20" s="78">
        <v>34</v>
      </c>
    </row>
    <row r="21" spans="1:8" ht="15">
      <c r="A21" s="78" t="s">
        <v>807</v>
      </c>
      <c r="B21" s="78">
        <v>38</v>
      </c>
      <c r="C21" s="78" t="s">
        <v>227</v>
      </c>
      <c r="D21" s="78">
        <v>7</v>
      </c>
      <c r="E21" s="78" t="s">
        <v>810</v>
      </c>
      <c r="F21" s="78">
        <v>5</v>
      </c>
      <c r="G21" s="78" t="s">
        <v>807</v>
      </c>
      <c r="H21" s="78">
        <v>31</v>
      </c>
    </row>
    <row r="22" spans="1:8" ht="15">
      <c r="A22" s="78" t="s">
        <v>227</v>
      </c>
      <c r="B22" s="78">
        <v>31</v>
      </c>
      <c r="C22" s="78" t="s">
        <v>809</v>
      </c>
      <c r="D22" s="78">
        <v>7</v>
      </c>
      <c r="E22" s="78" t="s">
        <v>811</v>
      </c>
      <c r="F22" s="78">
        <v>5</v>
      </c>
      <c r="G22" s="78" t="s">
        <v>227</v>
      </c>
      <c r="H22" s="78">
        <v>24</v>
      </c>
    </row>
    <row r="23" spans="1:8" ht="15">
      <c r="A23" s="78" t="s">
        <v>808</v>
      </c>
      <c r="B23" s="78">
        <v>21</v>
      </c>
      <c r="C23" s="78" t="s">
        <v>807</v>
      </c>
      <c r="D23" s="78">
        <v>5</v>
      </c>
      <c r="E23" s="78" t="s">
        <v>812</v>
      </c>
      <c r="F23" s="78">
        <v>5</v>
      </c>
      <c r="G23" s="78" t="s">
        <v>808</v>
      </c>
      <c r="H23" s="78">
        <v>21</v>
      </c>
    </row>
    <row r="24" spans="1:8" ht="15">
      <c r="A24" s="78" t="s">
        <v>809</v>
      </c>
      <c r="B24" s="78">
        <v>11</v>
      </c>
      <c r="C24" s="78" t="s">
        <v>814</v>
      </c>
      <c r="D24" s="78">
        <v>3</v>
      </c>
      <c r="E24" s="78" t="s">
        <v>816</v>
      </c>
      <c r="F24" s="78">
        <v>5</v>
      </c>
      <c r="G24" s="78" t="s">
        <v>809</v>
      </c>
      <c r="H24" s="78">
        <v>4</v>
      </c>
    </row>
    <row r="25" spans="1:8" ht="15">
      <c r="A25" s="78" t="s">
        <v>810</v>
      </c>
      <c r="B25" s="78">
        <v>8</v>
      </c>
      <c r="C25" s="78" t="s">
        <v>810</v>
      </c>
      <c r="D25" s="78">
        <v>2</v>
      </c>
      <c r="E25" s="78" t="s">
        <v>224</v>
      </c>
      <c r="F25" s="78">
        <v>5</v>
      </c>
      <c r="G25" s="78" t="s">
        <v>818</v>
      </c>
      <c r="H25" s="78">
        <v>3</v>
      </c>
    </row>
    <row r="26" spans="1:8" ht="15">
      <c r="A26" s="78" t="s">
        <v>811</v>
      </c>
      <c r="B26" s="78">
        <v>8</v>
      </c>
      <c r="C26" s="78" t="s">
        <v>811</v>
      </c>
      <c r="D26" s="78">
        <v>2</v>
      </c>
      <c r="E26" s="78" t="s">
        <v>237</v>
      </c>
      <c r="F26" s="78">
        <v>5</v>
      </c>
      <c r="G26" s="78" t="s">
        <v>819</v>
      </c>
      <c r="H26" s="78">
        <v>1</v>
      </c>
    </row>
    <row r="27" spans="1:8" ht="15">
      <c r="A27" s="78" t="s">
        <v>812</v>
      </c>
      <c r="B27" s="78">
        <v>8</v>
      </c>
      <c r="C27" s="78" t="s">
        <v>812</v>
      </c>
      <c r="D27" s="78">
        <v>2</v>
      </c>
      <c r="E27" s="78" t="s">
        <v>807</v>
      </c>
      <c r="F27" s="78">
        <v>2</v>
      </c>
      <c r="G27" s="78" t="s">
        <v>820</v>
      </c>
      <c r="H27" s="78">
        <v>1</v>
      </c>
    </row>
    <row r="30" spans="1:8" ht="15" customHeight="1">
      <c r="A30" s="13" t="s">
        <v>825</v>
      </c>
      <c r="B30" s="13" t="s">
        <v>788</v>
      </c>
      <c r="C30" s="13" t="s">
        <v>836</v>
      </c>
      <c r="D30" s="13" t="s">
        <v>791</v>
      </c>
      <c r="E30" s="13" t="s">
        <v>841</v>
      </c>
      <c r="F30" s="13" t="s">
        <v>793</v>
      </c>
      <c r="G30" s="13" t="s">
        <v>843</v>
      </c>
      <c r="H30" s="13" t="s">
        <v>794</v>
      </c>
    </row>
    <row r="31" spans="1:8" ht="15">
      <c r="A31" s="86" t="s">
        <v>826</v>
      </c>
      <c r="B31" s="86">
        <v>52</v>
      </c>
      <c r="C31" s="86" t="s">
        <v>831</v>
      </c>
      <c r="D31" s="86">
        <v>38</v>
      </c>
      <c r="E31" s="86" t="s">
        <v>831</v>
      </c>
      <c r="F31" s="86">
        <v>25</v>
      </c>
      <c r="G31" s="86" t="s">
        <v>832</v>
      </c>
      <c r="H31" s="86">
        <v>70</v>
      </c>
    </row>
    <row r="32" spans="1:8" ht="15">
      <c r="A32" s="86" t="s">
        <v>827</v>
      </c>
      <c r="B32" s="86">
        <v>0</v>
      </c>
      <c r="C32" s="86" t="s">
        <v>832</v>
      </c>
      <c r="D32" s="86">
        <v>26</v>
      </c>
      <c r="E32" s="86" t="s">
        <v>833</v>
      </c>
      <c r="F32" s="86">
        <v>15</v>
      </c>
      <c r="G32" s="86" t="s">
        <v>831</v>
      </c>
      <c r="H32" s="86">
        <v>47</v>
      </c>
    </row>
    <row r="33" spans="1:8" ht="15">
      <c r="A33" s="86" t="s">
        <v>828</v>
      </c>
      <c r="B33" s="86">
        <v>0</v>
      </c>
      <c r="C33" s="86" t="s">
        <v>833</v>
      </c>
      <c r="D33" s="86">
        <v>24</v>
      </c>
      <c r="E33" s="86" t="s">
        <v>834</v>
      </c>
      <c r="F33" s="86">
        <v>10</v>
      </c>
      <c r="G33" s="86" t="s">
        <v>837</v>
      </c>
      <c r="H33" s="86">
        <v>46</v>
      </c>
    </row>
    <row r="34" spans="1:8" ht="15">
      <c r="A34" s="86" t="s">
        <v>829</v>
      </c>
      <c r="B34" s="86">
        <v>1608</v>
      </c>
      <c r="C34" s="86" t="s">
        <v>835</v>
      </c>
      <c r="D34" s="86">
        <v>22</v>
      </c>
      <c r="E34" s="86" t="s">
        <v>832</v>
      </c>
      <c r="F34" s="86">
        <v>10</v>
      </c>
      <c r="G34" s="86" t="s">
        <v>834</v>
      </c>
      <c r="H34" s="86">
        <v>41</v>
      </c>
    </row>
    <row r="35" spans="1:8" ht="15">
      <c r="A35" s="86" t="s">
        <v>830</v>
      </c>
      <c r="B35" s="86">
        <v>1660</v>
      </c>
      <c r="C35" s="86" t="s">
        <v>834</v>
      </c>
      <c r="D35" s="86">
        <v>22</v>
      </c>
      <c r="E35" s="86" t="s">
        <v>225</v>
      </c>
      <c r="F35" s="86">
        <v>10</v>
      </c>
      <c r="G35" s="86" t="s">
        <v>833</v>
      </c>
      <c r="H35" s="86">
        <v>41</v>
      </c>
    </row>
    <row r="36" spans="1:8" ht="15">
      <c r="A36" s="86" t="s">
        <v>831</v>
      </c>
      <c r="B36" s="86">
        <v>110</v>
      </c>
      <c r="C36" s="86" t="s">
        <v>225</v>
      </c>
      <c r="D36" s="86">
        <v>22</v>
      </c>
      <c r="E36" s="86" t="s">
        <v>835</v>
      </c>
      <c r="F36" s="86">
        <v>10</v>
      </c>
      <c r="G36" s="86" t="s">
        <v>835</v>
      </c>
      <c r="H36" s="86">
        <v>39</v>
      </c>
    </row>
    <row r="37" spans="1:8" ht="15">
      <c r="A37" s="86" t="s">
        <v>832</v>
      </c>
      <c r="B37" s="86">
        <v>106</v>
      </c>
      <c r="C37" s="86" t="s">
        <v>837</v>
      </c>
      <c r="D37" s="86">
        <v>18</v>
      </c>
      <c r="E37" s="86" t="s">
        <v>842</v>
      </c>
      <c r="F37" s="86">
        <v>10</v>
      </c>
      <c r="G37" s="86" t="s">
        <v>225</v>
      </c>
      <c r="H37" s="86">
        <v>38</v>
      </c>
    </row>
    <row r="38" spans="1:8" ht="15">
      <c r="A38" s="86" t="s">
        <v>833</v>
      </c>
      <c r="B38" s="86">
        <v>80</v>
      </c>
      <c r="C38" s="86" t="s">
        <v>838</v>
      </c>
      <c r="D38" s="86">
        <v>13</v>
      </c>
      <c r="E38" s="86" t="s">
        <v>837</v>
      </c>
      <c r="F38" s="86">
        <v>7</v>
      </c>
      <c r="G38" s="86" t="s">
        <v>844</v>
      </c>
      <c r="H38" s="86">
        <v>36</v>
      </c>
    </row>
    <row r="39" spans="1:8" ht="15">
      <c r="A39" s="86" t="s">
        <v>834</v>
      </c>
      <c r="B39" s="86">
        <v>73</v>
      </c>
      <c r="C39" s="86" t="s">
        <v>839</v>
      </c>
      <c r="D39" s="86">
        <v>13</v>
      </c>
      <c r="E39" s="86" t="s">
        <v>838</v>
      </c>
      <c r="F39" s="86">
        <v>5</v>
      </c>
      <c r="G39" s="86" t="s">
        <v>838</v>
      </c>
      <c r="H39" s="86">
        <v>34</v>
      </c>
    </row>
    <row r="40" spans="1:8" ht="15">
      <c r="A40" s="86" t="s">
        <v>835</v>
      </c>
      <c r="B40" s="86">
        <v>71</v>
      </c>
      <c r="C40" s="86" t="s">
        <v>840</v>
      </c>
      <c r="D40" s="86">
        <v>13</v>
      </c>
      <c r="E40" s="86" t="s">
        <v>839</v>
      </c>
      <c r="F40" s="86">
        <v>5</v>
      </c>
      <c r="G40" s="86" t="s">
        <v>839</v>
      </c>
      <c r="H40" s="86">
        <v>34</v>
      </c>
    </row>
    <row r="43" spans="1:8" ht="15" customHeight="1">
      <c r="A43" s="13" t="s">
        <v>849</v>
      </c>
      <c r="B43" s="13" t="s">
        <v>788</v>
      </c>
      <c r="C43" s="13" t="s">
        <v>860</v>
      </c>
      <c r="D43" s="13" t="s">
        <v>791</v>
      </c>
      <c r="E43" s="13" t="s">
        <v>864</v>
      </c>
      <c r="F43" s="13" t="s">
        <v>793</v>
      </c>
      <c r="G43" s="13" t="s">
        <v>865</v>
      </c>
      <c r="H43" s="13" t="s">
        <v>794</v>
      </c>
    </row>
    <row r="44" spans="1:8" ht="15">
      <c r="A44" s="86" t="s">
        <v>850</v>
      </c>
      <c r="B44" s="86">
        <v>78</v>
      </c>
      <c r="C44" s="86" t="s">
        <v>850</v>
      </c>
      <c r="D44" s="86">
        <v>24</v>
      </c>
      <c r="E44" s="86" t="s">
        <v>850</v>
      </c>
      <c r="F44" s="86">
        <v>15</v>
      </c>
      <c r="G44" s="86" t="s">
        <v>850</v>
      </c>
      <c r="H44" s="86">
        <v>39</v>
      </c>
    </row>
    <row r="45" spans="1:8" ht="15">
      <c r="A45" s="86" t="s">
        <v>851</v>
      </c>
      <c r="B45" s="86">
        <v>52</v>
      </c>
      <c r="C45" s="86" t="s">
        <v>851</v>
      </c>
      <c r="D45" s="86">
        <v>13</v>
      </c>
      <c r="E45" s="86" t="s">
        <v>851</v>
      </c>
      <c r="F45" s="86">
        <v>5</v>
      </c>
      <c r="G45" s="86" t="s">
        <v>851</v>
      </c>
      <c r="H45" s="86">
        <v>34</v>
      </c>
    </row>
    <row r="46" spans="1:8" ht="15">
      <c r="A46" s="86" t="s">
        <v>852</v>
      </c>
      <c r="B46" s="86">
        <v>52</v>
      </c>
      <c r="C46" s="86" t="s">
        <v>857</v>
      </c>
      <c r="D46" s="86">
        <v>13</v>
      </c>
      <c r="E46" s="86" t="s">
        <v>857</v>
      </c>
      <c r="F46" s="86">
        <v>5</v>
      </c>
      <c r="G46" s="86" t="s">
        <v>852</v>
      </c>
      <c r="H46" s="86">
        <v>34</v>
      </c>
    </row>
    <row r="47" spans="1:8" ht="15">
      <c r="A47" s="86" t="s">
        <v>853</v>
      </c>
      <c r="B47" s="86">
        <v>52</v>
      </c>
      <c r="C47" s="86" t="s">
        <v>858</v>
      </c>
      <c r="D47" s="86">
        <v>13</v>
      </c>
      <c r="E47" s="86" t="s">
        <v>858</v>
      </c>
      <c r="F47" s="86">
        <v>5</v>
      </c>
      <c r="G47" s="86" t="s">
        <v>853</v>
      </c>
      <c r="H47" s="86">
        <v>34</v>
      </c>
    </row>
    <row r="48" spans="1:8" ht="15">
      <c r="A48" s="86" t="s">
        <v>854</v>
      </c>
      <c r="B48" s="86">
        <v>52</v>
      </c>
      <c r="C48" s="86" t="s">
        <v>852</v>
      </c>
      <c r="D48" s="86">
        <v>13</v>
      </c>
      <c r="E48" s="86" t="s">
        <v>852</v>
      </c>
      <c r="F48" s="86">
        <v>5</v>
      </c>
      <c r="G48" s="86" t="s">
        <v>854</v>
      </c>
      <c r="H48" s="86">
        <v>34</v>
      </c>
    </row>
    <row r="49" spans="1:8" ht="15">
      <c r="A49" s="86" t="s">
        <v>855</v>
      </c>
      <c r="B49" s="86">
        <v>52</v>
      </c>
      <c r="C49" s="86" t="s">
        <v>853</v>
      </c>
      <c r="D49" s="86">
        <v>13</v>
      </c>
      <c r="E49" s="86" t="s">
        <v>853</v>
      </c>
      <c r="F49" s="86">
        <v>5</v>
      </c>
      <c r="G49" s="86" t="s">
        <v>855</v>
      </c>
      <c r="H49" s="86">
        <v>34</v>
      </c>
    </row>
    <row r="50" spans="1:8" ht="15">
      <c r="A50" s="86" t="s">
        <v>856</v>
      </c>
      <c r="B50" s="86">
        <v>52</v>
      </c>
      <c r="C50" s="86" t="s">
        <v>854</v>
      </c>
      <c r="D50" s="86">
        <v>13</v>
      </c>
      <c r="E50" s="86" t="s">
        <v>854</v>
      </c>
      <c r="F50" s="86">
        <v>5</v>
      </c>
      <c r="G50" s="86" t="s">
        <v>856</v>
      </c>
      <c r="H50" s="86">
        <v>34</v>
      </c>
    </row>
    <row r="51" spans="1:8" ht="15">
      <c r="A51" s="86" t="s">
        <v>857</v>
      </c>
      <c r="B51" s="86">
        <v>51</v>
      </c>
      <c r="C51" s="86" t="s">
        <v>861</v>
      </c>
      <c r="D51" s="86">
        <v>13</v>
      </c>
      <c r="E51" s="86" t="s">
        <v>861</v>
      </c>
      <c r="F51" s="86">
        <v>5</v>
      </c>
      <c r="G51" s="86" t="s">
        <v>857</v>
      </c>
      <c r="H51" s="86">
        <v>33</v>
      </c>
    </row>
    <row r="52" spans="1:8" ht="15">
      <c r="A52" s="86" t="s">
        <v>858</v>
      </c>
      <c r="B52" s="86">
        <v>51</v>
      </c>
      <c r="C52" s="86" t="s">
        <v>862</v>
      </c>
      <c r="D52" s="86">
        <v>13</v>
      </c>
      <c r="E52" s="86" t="s">
        <v>862</v>
      </c>
      <c r="F52" s="86">
        <v>5</v>
      </c>
      <c r="G52" s="86" t="s">
        <v>858</v>
      </c>
      <c r="H52" s="86">
        <v>33</v>
      </c>
    </row>
    <row r="53" spans="1:8" ht="15">
      <c r="A53" s="86" t="s">
        <v>859</v>
      </c>
      <c r="B53" s="86">
        <v>51</v>
      </c>
      <c r="C53" s="86" t="s">
        <v>863</v>
      </c>
      <c r="D53" s="86">
        <v>13</v>
      </c>
      <c r="E53" s="86" t="s">
        <v>863</v>
      </c>
      <c r="F53" s="86">
        <v>5</v>
      </c>
      <c r="G53" s="86" t="s">
        <v>859</v>
      </c>
      <c r="H53" s="86">
        <v>33</v>
      </c>
    </row>
    <row r="56" spans="1:8" ht="15" customHeight="1">
      <c r="A56" s="78" t="s">
        <v>869</v>
      </c>
      <c r="B56" s="78" t="s">
        <v>788</v>
      </c>
      <c r="C56" s="78" t="s">
        <v>871</v>
      </c>
      <c r="D56" s="78" t="s">
        <v>791</v>
      </c>
      <c r="E56" s="78" t="s">
        <v>872</v>
      </c>
      <c r="F56" s="78" t="s">
        <v>793</v>
      </c>
      <c r="G56" s="78" t="s">
        <v>875</v>
      </c>
      <c r="H56" s="78" t="s">
        <v>794</v>
      </c>
    </row>
    <row r="57" spans="1:8" ht="15">
      <c r="A57" s="78"/>
      <c r="B57" s="78"/>
      <c r="C57" s="78"/>
      <c r="D57" s="78"/>
      <c r="E57" s="78"/>
      <c r="F57" s="78"/>
      <c r="G57" s="78"/>
      <c r="H57" s="78"/>
    </row>
    <row r="59" spans="1:8" ht="15" customHeight="1">
      <c r="A59" s="13" t="s">
        <v>870</v>
      </c>
      <c r="B59" s="13" t="s">
        <v>788</v>
      </c>
      <c r="C59" s="13" t="s">
        <v>873</v>
      </c>
      <c r="D59" s="13" t="s">
        <v>791</v>
      </c>
      <c r="E59" s="13" t="s">
        <v>874</v>
      </c>
      <c r="F59" s="13" t="s">
        <v>793</v>
      </c>
      <c r="G59" s="13" t="s">
        <v>876</v>
      </c>
      <c r="H59" s="13" t="s">
        <v>794</v>
      </c>
    </row>
    <row r="60" spans="1:8" ht="15">
      <c r="A60" s="78" t="s">
        <v>225</v>
      </c>
      <c r="B60" s="78">
        <v>70</v>
      </c>
      <c r="C60" s="78" t="s">
        <v>225</v>
      </c>
      <c r="D60" s="78">
        <v>22</v>
      </c>
      <c r="E60" s="78" t="s">
        <v>225</v>
      </c>
      <c r="F60" s="78">
        <v>10</v>
      </c>
      <c r="G60" s="78" t="s">
        <v>225</v>
      </c>
      <c r="H60" s="78">
        <v>38</v>
      </c>
    </row>
    <row r="61" spans="1:8" ht="15">
      <c r="A61" s="78" t="s">
        <v>229</v>
      </c>
      <c r="B61" s="78">
        <v>50</v>
      </c>
      <c r="C61" s="78" t="s">
        <v>229</v>
      </c>
      <c r="D61" s="78">
        <v>13</v>
      </c>
      <c r="E61" s="78" t="s">
        <v>229</v>
      </c>
      <c r="F61" s="78">
        <v>5</v>
      </c>
      <c r="G61" s="78" t="s">
        <v>229</v>
      </c>
      <c r="H61" s="78">
        <v>32</v>
      </c>
    </row>
    <row r="62" spans="1:8" ht="15">
      <c r="A62" s="78" t="s">
        <v>230</v>
      </c>
      <c r="B62" s="78">
        <v>22</v>
      </c>
      <c r="C62" s="78" t="s">
        <v>230</v>
      </c>
      <c r="D62" s="78">
        <v>9</v>
      </c>
      <c r="E62" s="78" t="s">
        <v>237</v>
      </c>
      <c r="F62" s="78">
        <v>5</v>
      </c>
      <c r="G62" s="78" t="s">
        <v>230</v>
      </c>
      <c r="H62" s="78">
        <v>8</v>
      </c>
    </row>
    <row r="63" spans="1:8" ht="15">
      <c r="A63" s="78" t="s">
        <v>227</v>
      </c>
      <c r="B63" s="78">
        <v>13</v>
      </c>
      <c r="C63" s="78" t="s">
        <v>227</v>
      </c>
      <c r="D63" s="78">
        <v>7</v>
      </c>
      <c r="E63" s="78" t="s">
        <v>230</v>
      </c>
      <c r="F63" s="78">
        <v>5</v>
      </c>
      <c r="G63" s="78" t="s">
        <v>227</v>
      </c>
      <c r="H63" s="78">
        <v>6</v>
      </c>
    </row>
    <row r="64" spans="1:8" ht="15">
      <c r="A64" s="78" t="s">
        <v>232</v>
      </c>
      <c r="B64" s="78">
        <v>11</v>
      </c>
      <c r="C64" s="78" t="s">
        <v>228</v>
      </c>
      <c r="D64" s="78">
        <v>7</v>
      </c>
      <c r="E64" s="78" t="s">
        <v>236</v>
      </c>
      <c r="F64" s="78">
        <v>5</v>
      </c>
      <c r="G64" s="78" t="s">
        <v>232</v>
      </c>
      <c r="H64" s="78">
        <v>4</v>
      </c>
    </row>
    <row r="65" spans="1:8" ht="15">
      <c r="A65" s="78" t="s">
        <v>228</v>
      </c>
      <c r="B65" s="78">
        <v>11</v>
      </c>
      <c r="C65" s="78" t="s">
        <v>232</v>
      </c>
      <c r="D65" s="78">
        <v>7</v>
      </c>
      <c r="E65" s="78" t="s">
        <v>235</v>
      </c>
      <c r="F65" s="78">
        <v>5</v>
      </c>
      <c r="G65" s="78" t="s">
        <v>228</v>
      </c>
      <c r="H65" s="78">
        <v>4</v>
      </c>
    </row>
    <row r="66" spans="1:8" ht="15">
      <c r="A66" s="78" t="s">
        <v>237</v>
      </c>
      <c r="B66" s="78">
        <v>8</v>
      </c>
      <c r="C66" s="78" t="s">
        <v>238</v>
      </c>
      <c r="D66" s="78">
        <v>4</v>
      </c>
      <c r="E66" s="78"/>
      <c r="F66" s="78"/>
      <c r="G66" s="78" t="s">
        <v>238</v>
      </c>
      <c r="H66" s="78">
        <v>3</v>
      </c>
    </row>
    <row r="67" spans="1:8" ht="15">
      <c r="A67" s="78" t="s">
        <v>236</v>
      </c>
      <c r="B67" s="78">
        <v>8</v>
      </c>
      <c r="C67" s="78" t="s">
        <v>231</v>
      </c>
      <c r="D67" s="78">
        <v>3</v>
      </c>
      <c r="E67" s="78"/>
      <c r="F67" s="78"/>
      <c r="G67" s="78" t="s">
        <v>233</v>
      </c>
      <c r="H67" s="78">
        <v>2</v>
      </c>
    </row>
    <row r="68" spans="1:8" ht="15">
      <c r="A68" s="78" t="s">
        <v>235</v>
      </c>
      <c r="B68" s="78">
        <v>8</v>
      </c>
      <c r="C68" s="78" t="s">
        <v>234</v>
      </c>
      <c r="D68" s="78">
        <v>3</v>
      </c>
      <c r="E68" s="78"/>
      <c r="F68" s="78"/>
      <c r="G68" s="78" t="s">
        <v>239</v>
      </c>
      <c r="H68" s="78">
        <v>1</v>
      </c>
    </row>
    <row r="69" spans="1:8" ht="15">
      <c r="A69" s="78" t="s">
        <v>238</v>
      </c>
      <c r="B69" s="78">
        <v>7</v>
      </c>
      <c r="C69" s="78" t="s">
        <v>233</v>
      </c>
      <c r="D69" s="78">
        <v>3</v>
      </c>
      <c r="E69" s="78"/>
      <c r="F69" s="78"/>
      <c r="G69" s="78" t="s">
        <v>231</v>
      </c>
      <c r="H69" s="78">
        <v>1</v>
      </c>
    </row>
    <row r="72" spans="1:8" ht="15" customHeight="1">
      <c r="A72" s="13" t="s">
        <v>882</v>
      </c>
      <c r="B72" s="13" t="s">
        <v>788</v>
      </c>
      <c r="C72" s="13" t="s">
        <v>883</v>
      </c>
      <c r="D72" s="13" t="s">
        <v>791</v>
      </c>
      <c r="E72" s="13" t="s">
        <v>884</v>
      </c>
      <c r="F72" s="13" t="s">
        <v>793</v>
      </c>
      <c r="G72" s="13" t="s">
        <v>885</v>
      </c>
      <c r="H72" s="13" t="s">
        <v>794</v>
      </c>
    </row>
    <row r="73" spans="1:8" ht="15">
      <c r="A73" s="116" t="s">
        <v>216</v>
      </c>
      <c r="B73" s="78">
        <v>262132</v>
      </c>
      <c r="C73" s="116" t="s">
        <v>223</v>
      </c>
      <c r="D73" s="78">
        <v>41391</v>
      </c>
      <c r="E73" s="116" t="s">
        <v>220</v>
      </c>
      <c r="F73" s="78">
        <v>45437</v>
      </c>
      <c r="G73" s="116" t="s">
        <v>216</v>
      </c>
      <c r="H73" s="78">
        <v>262132</v>
      </c>
    </row>
    <row r="74" spans="1:8" ht="15">
      <c r="A74" s="116" t="s">
        <v>217</v>
      </c>
      <c r="B74" s="78">
        <v>155557</v>
      </c>
      <c r="C74" s="116" t="s">
        <v>233</v>
      </c>
      <c r="D74" s="78">
        <v>16707</v>
      </c>
      <c r="E74" s="116" t="s">
        <v>221</v>
      </c>
      <c r="F74" s="78">
        <v>17689</v>
      </c>
      <c r="G74" s="116" t="s">
        <v>217</v>
      </c>
      <c r="H74" s="78">
        <v>155557</v>
      </c>
    </row>
    <row r="75" spans="1:8" ht="15">
      <c r="A75" s="116" t="s">
        <v>226</v>
      </c>
      <c r="B75" s="78">
        <v>60486</v>
      </c>
      <c r="C75" s="116" t="s">
        <v>227</v>
      </c>
      <c r="D75" s="78">
        <v>8851</v>
      </c>
      <c r="E75" s="116" t="s">
        <v>230</v>
      </c>
      <c r="F75" s="78">
        <v>12497</v>
      </c>
      <c r="G75" s="116" t="s">
        <v>226</v>
      </c>
      <c r="H75" s="78">
        <v>60486</v>
      </c>
    </row>
    <row r="76" spans="1:8" ht="15">
      <c r="A76" s="116" t="s">
        <v>220</v>
      </c>
      <c r="B76" s="78">
        <v>45437</v>
      </c>
      <c r="C76" s="116" t="s">
        <v>224</v>
      </c>
      <c r="D76" s="78">
        <v>6309</v>
      </c>
      <c r="E76" s="116" t="s">
        <v>222</v>
      </c>
      <c r="F76" s="78">
        <v>9013</v>
      </c>
      <c r="G76" s="116" t="s">
        <v>239</v>
      </c>
      <c r="H76" s="78">
        <v>14496</v>
      </c>
    </row>
    <row r="77" spans="1:8" ht="15">
      <c r="A77" s="116" t="s">
        <v>223</v>
      </c>
      <c r="B77" s="78">
        <v>41391</v>
      </c>
      <c r="C77" s="116" t="s">
        <v>238</v>
      </c>
      <c r="D77" s="78">
        <v>3121</v>
      </c>
      <c r="E77" s="116" t="s">
        <v>235</v>
      </c>
      <c r="F77" s="78">
        <v>7112</v>
      </c>
      <c r="G77" s="116" t="s">
        <v>231</v>
      </c>
      <c r="H77" s="78">
        <v>2989</v>
      </c>
    </row>
    <row r="78" spans="1:8" ht="15">
      <c r="A78" s="116" t="s">
        <v>221</v>
      </c>
      <c r="B78" s="78">
        <v>17689</v>
      </c>
      <c r="C78" s="116" t="s">
        <v>214</v>
      </c>
      <c r="D78" s="78">
        <v>2524</v>
      </c>
      <c r="E78" s="116" t="s">
        <v>218</v>
      </c>
      <c r="F78" s="78">
        <v>6457</v>
      </c>
      <c r="G78" s="116" t="s">
        <v>215</v>
      </c>
      <c r="H78" s="78">
        <v>1605</v>
      </c>
    </row>
    <row r="79" spans="1:8" ht="15">
      <c r="A79" s="116" t="s">
        <v>233</v>
      </c>
      <c r="B79" s="78">
        <v>16707</v>
      </c>
      <c r="C79" s="116" t="s">
        <v>228</v>
      </c>
      <c r="D79" s="78">
        <v>2043</v>
      </c>
      <c r="E79" s="116" t="s">
        <v>237</v>
      </c>
      <c r="F79" s="78">
        <v>6394</v>
      </c>
      <c r="G79" s="116" t="s">
        <v>229</v>
      </c>
      <c r="H79" s="78">
        <v>23</v>
      </c>
    </row>
    <row r="80" spans="1:8" ht="15">
      <c r="A80" s="116" t="s">
        <v>239</v>
      </c>
      <c r="B80" s="78">
        <v>14496</v>
      </c>
      <c r="C80" s="116" t="s">
        <v>225</v>
      </c>
      <c r="D80" s="78">
        <v>1141</v>
      </c>
      <c r="E80" s="116" t="s">
        <v>219</v>
      </c>
      <c r="F80" s="78">
        <v>5654</v>
      </c>
      <c r="G80" s="116"/>
      <c r="H80" s="78"/>
    </row>
    <row r="81" spans="1:8" ht="15">
      <c r="A81" s="116" t="s">
        <v>230</v>
      </c>
      <c r="B81" s="78">
        <v>12497</v>
      </c>
      <c r="C81" s="116" t="s">
        <v>234</v>
      </c>
      <c r="D81" s="78">
        <v>944</v>
      </c>
      <c r="E81" s="116" t="s">
        <v>236</v>
      </c>
      <c r="F81" s="78">
        <v>1413</v>
      </c>
      <c r="G81" s="116"/>
      <c r="H81" s="78"/>
    </row>
    <row r="82" spans="1:8" ht="15">
      <c r="A82" s="116" t="s">
        <v>222</v>
      </c>
      <c r="B82" s="78">
        <v>9013</v>
      </c>
      <c r="C82" s="116" t="s">
        <v>232</v>
      </c>
      <c r="D82" s="78">
        <v>726</v>
      </c>
      <c r="E82" s="116"/>
      <c r="F82" s="78"/>
      <c r="G82" s="116"/>
      <c r="H82" s="78"/>
    </row>
  </sheetData>
  <hyperlinks>
    <hyperlink ref="A2" r:id="rId1" display="https://eventbrite.fr/e/billets-its-time-think-link-with-nodexl-77801764171"/>
    <hyperlink ref="A3" r:id="rId2" display="https://www.eventbrite.fr/e/billets-its-time-think-link-with-nodexl-77801764171"/>
    <hyperlink ref="A4" r:id="rId3" display="https://eventbrite.com/e/social-media-digital-humanities-social-network-analysis-using-nodexl-tickets-72083937999"/>
    <hyperlink ref="A5" r:id="rId4" display="https://vivianfrancos.com/proximos-eventos-marketing/"/>
    <hyperlink ref="A6" r:id="rId5" display="https://www.linkedin.com/slink?code=d_bJByM"/>
    <hyperlink ref="A7" r:id="rId6" display="https://www.linkedin.com/slink?code=dDyqCsq"/>
    <hyperlink ref="G2" r:id="rId7" display="https://eventbrite.fr/e/billets-its-time-think-link-with-nodexl-77801764171"/>
    <hyperlink ref="G3" r:id="rId8" display="https://www.eventbrite.fr/e/billets-its-time-think-link-with-nodexl-77801764171"/>
    <hyperlink ref="G4" r:id="rId9" display="https://eventbrite.com/e/social-media-digital-humanities-social-network-analysis-using-nodexl-tickets-72083937999"/>
    <hyperlink ref="G5" r:id="rId10" display="https://www.linkedin.com/slink?code=dDyqCsq"/>
    <hyperlink ref="G6" r:id="rId11" display="https://www.linkedin.com/slink?code=d_bJByM"/>
    <hyperlink ref="G7" r:id="rId12" display="https://vivianfrancos.com/proximos-eventos-marketing/"/>
  </hyperlinks>
  <printOptions/>
  <pageMargins left="0.7" right="0.7" top="0.75" bottom="0.75" header="0.3" footer="0.3"/>
  <pageSetup orientation="portrait" paperSize="9"/>
  <tableParts>
    <tablePart r:id="rId14"/>
    <tablePart r:id="rId20"/>
    <tablePart r:id="rId15"/>
    <tablePart r:id="rId17"/>
    <tablePart r:id="rId13"/>
    <tablePart r:id="rId18"/>
    <tablePart r:id="rId16"/>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950</v>
      </c>
      <c r="B1" s="13" t="s">
        <v>1004</v>
      </c>
      <c r="C1" s="13" t="s">
        <v>1005</v>
      </c>
      <c r="D1" s="13" t="s">
        <v>144</v>
      </c>
      <c r="E1" s="13" t="s">
        <v>1007</v>
      </c>
      <c r="F1" s="13" t="s">
        <v>1008</v>
      </c>
      <c r="G1" s="13" t="s">
        <v>1009</v>
      </c>
    </row>
    <row r="2" spans="1:7" ht="15">
      <c r="A2" s="78" t="s">
        <v>826</v>
      </c>
      <c r="B2" s="78">
        <v>52</v>
      </c>
      <c r="C2" s="119">
        <v>0.03132530120481927</v>
      </c>
      <c r="D2" s="78" t="s">
        <v>1006</v>
      </c>
      <c r="E2" s="78"/>
      <c r="F2" s="78"/>
      <c r="G2" s="78"/>
    </row>
    <row r="3" spans="1:7" ht="15">
      <c r="A3" s="78" t="s">
        <v>827</v>
      </c>
      <c r="B3" s="78">
        <v>0</v>
      </c>
      <c r="C3" s="119">
        <v>0</v>
      </c>
      <c r="D3" s="78" t="s">
        <v>1006</v>
      </c>
      <c r="E3" s="78"/>
      <c r="F3" s="78"/>
      <c r="G3" s="78"/>
    </row>
    <row r="4" spans="1:7" ht="15">
      <c r="A4" s="78" t="s">
        <v>828</v>
      </c>
      <c r="B4" s="78">
        <v>0</v>
      </c>
      <c r="C4" s="119">
        <v>0</v>
      </c>
      <c r="D4" s="78" t="s">
        <v>1006</v>
      </c>
      <c r="E4" s="78"/>
      <c r="F4" s="78"/>
      <c r="G4" s="78"/>
    </row>
    <row r="5" spans="1:7" ht="15">
      <c r="A5" s="78" t="s">
        <v>829</v>
      </c>
      <c r="B5" s="78">
        <v>1608</v>
      </c>
      <c r="C5" s="119">
        <v>0.9686746987951806</v>
      </c>
      <c r="D5" s="78" t="s">
        <v>1006</v>
      </c>
      <c r="E5" s="78"/>
      <c r="F5" s="78"/>
      <c r="G5" s="78"/>
    </row>
    <row r="6" spans="1:7" ht="15">
      <c r="A6" s="78" t="s">
        <v>830</v>
      </c>
      <c r="B6" s="78">
        <v>1660</v>
      </c>
      <c r="C6" s="119">
        <v>1</v>
      </c>
      <c r="D6" s="78" t="s">
        <v>1006</v>
      </c>
      <c r="E6" s="78"/>
      <c r="F6" s="78"/>
      <c r="G6" s="78"/>
    </row>
    <row r="7" spans="1:7" ht="15">
      <c r="A7" s="86" t="s">
        <v>831</v>
      </c>
      <c r="B7" s="86">
        <v>110</v>
      </c>
      <c r="C7" s="120">
        <v>0.0013043137356420957</v>
      </c>
      <c r="D7" s="86" t="s">
        <v>1006</v>
      </c>
      <c r="E7" s="86" t="b">
        <v>0</v>
      </c>
      <c r="F7" s="86" t="b">
        <v>0</v>
      </c>
      <c r="G7" s="86" t="b">
        <v>0</v>
      </c>
    </row>
    <row r="8" spans="1:7" ht="15">
      <c r="A8" s="86" t="s">
        <v>832</v>
      </c>
      <c r="B8" s="86">
        <v>106</v>
      </c>
      <c r="C8" s="120">
        <v>0.009029593123964647</v>
      </c>
      <c r="D8" s="86" t="s">
        <v>1006</v>
      </c>
      <c r="E8" s="86" t="b">
        <v>0</v>
      </c>
      <c r="F8" s="86" t="b">
        <v>0</v>
      </c>
      <c r="G8" s="86" t="b">
        <v>0</v>
      </c>
    </row>
    <row r="9" spans="1:7" ht="15">
      <c r="A9" s="86" t="s">
        <v>833</v>
      </c>
      <c r="B9" s="86">
        <v>80</v>
      </c>
      <c r="C9" s="120">
        <v>0.000311795117199085</v>
      </c>
      <c r="D9" s="86" t="s">
        <v>1006</v>
      </c>
      <c r="E9" s="86" t="b">
        <v>0</v>
      </c>
      <c r="F9" s="86" t="b">
        <v>0</v>
      </c>
      <c r="G9" s="86" t="b">
        <v>0</v>
      </c>
    </row>
    <row r="10" spans="1:7" ht="15">
      <c r="A10" s="86" t="s">
        <v>834</v>
      </c>
      <c r="B10" s="86">
        <v>73</v>
      </c>
      <c r="C10" s="120">
        <v>0</v>
      </c>
      <c r="D10" s="86" t="s">
        <v>1006</v>
      </c>
      <c r="E10" s="86" t="b">
        <v>0</v>
      </c>
      <c r="F10" s="86" t="b">
        <v>0</v>
      </c>
      <c r="G10" s="86" t="b">
        <v>0</v>
      </c>
    </row>
    <row r="11" spans="1:7" ht="15">
      <c r="A11" s="86" t="s">
        <v>835</v>
      </c>
      <c r="B11" s="86">
        <v>71</v>
      </c>
      <c r="C11" s="120">
        <v>0.0005573066424840745</v>
      </c>
      <c r="D11" s="86" t="s">
        <v>1006</v>
      </c>
      <c r="E11" s="86" t="b">
        <v>0</v>
      </c>
      <c r="F11" s="86" t="b">
        <v>0</v>
      </c>
      <c r="G11" s="86" t="b">
        <v>0</v>
      </c>
    </row>
    <row r="12" spans="1:7" ht="15">
      <c r="A12" s="86" t="s">
        <v>837</v>
      </c>
      <c r="B12" s="86">
        <v>71</v>
      </c>
      <c r="C12" s="120">
        <v>0.006805260683462347</v>
      </c>
      <c r="D12" s="86" t="s">
        <v>1006</v>
      </c>
      <c r="E12" s="86" t="b">
        <v>0</v>
      </c>
      <c r="F12" s="86" t="b">
        <v>0</v>
      </c>
      <c r="G12" s="86" t="b">
        <v>0</v>
      </c>
    </row>
    <row r="13" spans="1:7" ht="15">
      <c r="A13" s="86" t="s">
        <v>225</v>
      </c>
      <c r="B13" s="86">
        <v>70</v>
      </c>
      <c r="C13" s="120">
        <v>0.0008300178317722427</v>
      </c>
      <c r="D13" s="86" t="s">
        <v>1006</v>
      </c>
      <c r="E13" s="86" t="b">
        <v>0</v>
      </c>
      <c r="F13" s="86" t="b">
        <v>0</v>
      </c>
      <c r="G13" s="86" t="b">
        <v>0</v>
      </c>
    </row>
    <row r="14" spans="1:7" ht="15">
      <c r="A14" s="86" t="s">
        <v>844</v>
      </c>
      <c r="B14" s="86">
        <v>54</v>
      </c>
      <c r="C14" s="120">
        <v>0.004599981402774443</v>
      </c>
      <c r="D14" s="86" t="s">
        <v>1006</v>
      </c>
      <c r="E14" s="86" t="b">
        <v>0</v>
      </c>
      <c r="F14" s="86" t="b">
        <v>0</v>
      </c>
      <c r="G14" s="86" t="b">
        <v>0</v>
      </c>
    </row>
    <row r="15" spans="1:7" ht="15">
      <c r="A15" s="86" t="s">
        <v>838</v>
      </c>
      <c r="B15" s="86">
        <v>52</v>
      </c>
      <c r="C15" s="120">
        <v>0.0049841345850710145</v>
      </c>
      <c r="D15" s="86" t="s">
        <v>1006</v>
      </c>
      <c r="E15" s="86" t="b">
        <v>0</v>
      </c>
      <c r="F15" s="86" t="b">
        <v>0</v>
      </c>
      <c r="G15" s="86" t="b">
        <v>0</v>
      </c>
    </row>
    <row r="16" spans="1:7" ht="15">
      <c r="A16" s="86" t="s">
        <v>839</v>
      </c>
      <c r="B16" s="86">
        <v>52</v>
      </c>
      <c r="C16" s="120">
        <v>0.0049841345850710145</v>
      </c>
      <c r="D16" s="86" t="s">
        <v>1006</v>
      </c>
      <c r="E16" s="86" t="b">
        <v>1</v>
      </c>
      <c r="F16" s="86" t="b">
        <v>0</v>
      </c>
      <c r="G16" s="86" t="b">
        <v>0</v>
      </c>
    </row>
    <row r="17" spans="1:7" ht="15">
      <c r="A17" s="86" t="s">
        <v>840</v>
      </c>
      <c r="B17" s="86">
        <v>52</v>
      </c>
      <c r="C17" s="120">
        <v>0.0049841345850710145</v>
      </c>
      <c r="D17" s="86" t="s">
        <v>1006</v>
      </c>
      <c r="E17" s="86" t="b">
        <v>0</v>
      </c>
      <c r="F17" s="86" t="b">
        <v>0</v>
      </c>
      <c r="G17" s="86" t="b">
        <v>0</v>
      </c>
    </row>
    <row r="18" spans="1:7" ht="15">
      <c r="A18" s="86" t="s">
        <v>951</v>
      </c>
      <c r="B18" s="86">
        <v>52</v>
      </c>
      <c r="C18" s="120">
        <v>0.0049841345850710145</v>
      </c>
      <c r="D18" s="86" t="s">
        <v>1006</v>
      </c>
      <c r="E18" s="86" t="b">
        <v>0</v>
      </c>
      <c r="F18" s="86" t="b">
        <v>0</v>
      </c>
      <c r="G18" s="86" t="b">
        <v>0</v>
      </c>
    </row>
    <row r="19" spans="1:7" ht="15">
      <c r="A19" s="86" t="s">
        <v>952</v>
      </c>
      <c r="B19" s="86">
        <v>52</v>
      </c>
      <c r="C19" s="120">
        <v>0.0049841345850710145</v>
      </c>
      <c r="D19" s="86" t="s">
        <v>1006</v>
      </c>
      <c r="E19" s="86" t="b">
        <v>0</v>
      </c>
      <c r="F19" s="86" t="b">
        <v>0</v>
      </c>
      <c r="G19" s="86" t="b">
        <v>0</v>
      </c>
    </row>
    <row r="20" spans="1:7" ht="15">
      <c r="A20" s="86" t="s">
        <v>953</v>
      </c>
      <c r="B20" s="86">
        <v>52</v>
      </c>
      <c r="C20" s="120">
        <v>0.0049841345850710145</v>
      </c>
      <c r="D20" s="86" t="s">
        <v>1006</v>
      </c>
      <c r="E20" s="86" t="b">
        <v>0</v>
      </c>
      <c r="F20" s="86" t="b">
        <v>0</v>
      </c>
      <c r="G20" s="86" t="b">
        <v>0</v>
      </c>
    </row>
    <row r="21" spans="1:7" ht="15">
      <c r="A21" s="86" t="s">
        <v>229</v>
      </c>
      <c r="B21" s="86">
        <v>50</v>
      </c>
      <c r="C21" s="120">
        <v>0.005346547032675246</v>
      </c>
      <c r="D21" s="86" t="s">
        <v>1006</v>
      </c>
      <c r="E21" s="86" t="b">
        <v>0</v>
      </c>
      <c r="F21" s="86" t="b">
        <v>0</v>
      </c>
      <c r="G21" s="86" t="b">
        <v>0</v>
      </c>
    </row>
    <row r="22" spans="1:7" ht="15">
      <c r="A22" s="86" t="s">
        <v>954</v>
      </c>
      <c r="B22" s="86">
        <v>50</v>
      </c>
      <c r="C22" s="120">
        <v>0.005346547032675246</v>
      </c>
      <c r="D22" s="86" t="s">
        <v>1006</v>
      </c>
      <c r="E22" s="86" t="b">
        <v>0</v>
      </c>
      <c r="F22" s="86" t="b">
        <v>0</v>
      </c>
      <c r="G22" s="86" t="b">
        <v>0</v>
      </c>
    </row>
    <row r="23" spans="1:7" ht="15">
      <c r="A23" s="86" t="s">
        <v>955</v>
      </c>
      <c r="B23" s="86">
        <v>50</v>
      </c>
      <c r="C23" s="120">
        <v>0.005346547032675246</v>
      </c>
      <c r="D23" s="86" t="s">
        <v>1006</v>
      </c>
      <c r="E23" s="86" t="b">
        <v>0</v>
      </c>
      <c r="F23" s="86" t="b">
        <v>0</v>
      </c>
      <c r="G23" s="86" t="b">
        <v>0</v>
      </c>
    </row>
    <row r="24" spans="1:7" ht="15">
      <c r="A24" s="86" t="s">
        <v>956</v>
      </c>
      <c r="B24" s="86">
        <v>33</v>
      </c>
      <c r="C24" s="120">
        <v>0.007403184364349224</v>
      </c>
      <c r="D24" s="86" t="s">
        <v>1006</v>
      </c>
      <c r="E24" s="86" t="b">
        <v>0</v>
      </c>
      <c r="F24" s="86" t="b">
        <v>0</v>
      </c>
      <c r="G24" s="86" t="b">
        <v>0</v>
      </c>
    </row>
    <row r="25" spans="1:7" ht="15">
      <c r="A25" s="86" t="s">
        <v>957</v>
      </c>
      <c r="B25" s="86">
        <v>33</v>
      </c>
      <c r="C25" s="120">
        <v>0.007403184364349224</v>
      </c>
      <c r="D25" s="86" t="s">
        <v>1006</v>
      </c>
      <c r="E25" s="86" t="b">
        <v>0</v>
      </c>
      <c r="F25" s="86" t="b">
        <v>0</v>
      </c>
      <c r="G25" s="86" t="b">
        <v>0</v>
      </c>
    </row>
    <row r="26" spans="1:7" ht="15">
      <c r="A26" s="86" t="s">
        <v>230</v>
      </c>
      <c r="B26" s="86">
        <v>23</v>
      </c>
      <c r="C26" s="120">
        <v>0.007505976287811223</v>
      </c>
      <c r="D26" s="86" t="s">
        <v>1006</v>
      </c>
      <c r="E26" s="86" t="b">
        <v>0</v>
      </c>
      <c r="F26" s="86" t="b">
        <v>0</v>
      </c>
      <c r="G26" s="86" t="b">
        <v>0</v>
      </c>
    </row>
    <row r="27" spans="1:7" ht="15">
      <c r="A27" s="86" t="s">
        <v>842</v>
      </c>
      <c r="B27" s="86">
        <v>16</v>
      </c>
      <c r="C27" s="120">
        <v>0.009995918002639036</v>
      </c>
      <c r="D27" s="86" t="s">
        <v>1006</v>
      </c>
      <c r="E27" s="86" t="b">
        <v>0</v>
      </c>
      <c r="F27" s="86" t="b">
        <v>0</v>
      </c>
      <c r="G27" s="86" t="b">
        <v>0</v>
      </c>
    </row>
    <row r="28" spans="1:7" ht="15">
      <c r="A28" s="86" t="s">
        <v>227</v>
      </c>
      <c r="B28" s="86">
        <v>13</v>
      </c>
      <c r="C28" s="120">
        <v>0.006338278205320135</v>
      </c>
      <c r="D28" s="86" t="s">
        <v>1006</v>
      </c>
      <c r="E28" s="86" t="b">
        <v>0</v>
      </c>
      <c r="F28" s="86" t="b">
        <v>0</v>
      </c>
      <c r="G28" s="86" t="b">
        <v>0</v>
      </c>
    </row>
    <row r="29" spans="1:7" ht="15">
      <c r="A29" s="86" t="s">
        <v>958</v>
      </c>
      <c r="B29" s="86">
        <v>11</v>
      </c>
      <c r="C29" s="120">
        <v>0.005882389020549473</v>
      </c>
      <c r="D29" s="86" t="s">
        <v>1006</v>
      </c>
      <c r="E29" s="86" t="b">
        <v>0</v>
      </c>
      <c r="F29" s="86" t="b">
        <v>0</v>
      </c>
      <c r="G29" s="86" t="b">
        <v>0</v>
      </c>
    </row>
    <row r="30" spans="1:7" ht="15">
      <c r="A30" s="86" t="s">
        <v>959</v>
      </c>
      <c r="B30" s="86">
        <v>11</v>
      </c>
      <c r="C30" s="120">
        <v>0.005882389020549473</v>
      </c>
      <c r="D30" s="86" t="s">
        <v>1006</v>
      </c>
      <c r="E30" s="86" t="b">
        <v>0</v>
      </c>
      <c r="F30" s="86" t="b">
        <v>0</v>
      </c>
      <c r="G30" s="86" t="b">
        <v>0</v>
      </c>
    </row>
    <row r="31" spans="1:7" ht="15">
      <c r="A31" s="86" t="s">
        <v>960</v>
      </c>
      <c r="B31" s="86">
        <v>11</v>
      </c>
      <c r="C31" s="120">
        <v>0.005882389020549473</v>
      </c>
      <c r="D31" s="86" t="s">
        <v>1006</v>
      </c>
      <c r="E31" s="86" t="b">
        <v>0</v>
      </c>
      <c r="F31" s="86" t="b">
        <v>0</v>
      </c>
      <c r="G31" s="86" t="b">
        <v>0</v>
      </c>
    </row>
    <row r="32" spans="1:7" ht="15">
      <c r="A32" s="86" t="s">
        <v>961</v>
      </c>
      <c r="B32" s="86">
        <v>11</v>
      </c>
      <c r="C32" s="120">
        <v>0.005882389020549473</v>
      </c>
      <c r="D32" s="86" t="s">
        <v>1006</v>
      </c>
      <c r="E32" s="86" t="b">
        <v>0</v>
      </c>
      <c r="F32" s="86" t="b">
        <v>0</v>
      </c>
      <c r="G32" s="86" t="b">
        <v>0</v>
      </c>
    </row>
    <row r="33" spans="1:7" ht="15">
      <c r="A33" s="86" t="s">
        <v>962</v>
      </c>
      <c r="B33" s="86">
        <v>11</v>
      </c>
      <c r="C33" s="120">
        <v>0.005882389020549473</v>
      </c>
      <c r="D33" s="86" t="s">
        <v>1006</v>
      </c>
      <c r="E33" s="86" t="b">
        <v>0</v>
      </c>
      <c r="F33" s="86" t="b">
        <v>0</v>
      </c>
      <c r="G33" s="86" t="b">
        <v>0</v>
      </c>
    </row>
    <row r="34" spans="1:7" ht="15">
      <c r="A34" s="86" t="s">
        <v>963</v>
      </c>
      <c r="B34" s="86">
        <v>11</v>
      </c>
      <c r="C34" s="120">
        <v>0.005882389020549473</v>
      </c>
      <c r="D34" s="86" t="s">
        <v>1006</v>
      </c>
      <c r="E34" s="86" t="b">
        <v>0</v>
      </c>
      <c r="F34" s="86" t="b">
        <v>0</v>
      </c>
      <c r="G34" s="86" t="b">
        <v>0</v>
      </c>
    </row>
    <row r="35" spans="1:7" ht="15">
      <c r="A35" s="86" t="s">
        <v>232</v>
      </c>
      <c r="B35" s="86">
        <v>11</v>
      </c>
      <c r="C35" s="120">
        <v>0.005882389020549473</v>
      </c>
      <c r="D35" s="86" t="s">
        <v>1006</v>
      </c>
      <c r="E35" s="86" t="b">
        <v>0</v>
      </c>
      <c r="F35" s="86" t="b">
        <v>0</v>
      </c>
      <c r="G35" s="86" t="b">
        <v>0</v>
      </c>
    </row>
    <row r="36" spans="1:7" ht="15">
      <c r="A36" s="86" t="s">
        <v>804</v>
      </c>
      <c r="B36" s="86">
        <v>11</v>
      </c>
      <c r="C36" s="120">
        <v>0.005882389020549473</v>
      </c>
      <c r="D36" s="86" t="s">
        <v>1006</v>
      </c>
      <c r="E36" s="86" t="b">
        <v>0</v>
      </c>
      <c r="F36" s="86" t="b">
        <v>0</v>
      </c>
      <c r="G36" s="86" t="b">
        <v>0</v>
      </c>
    </row>
    <row r="37" spans="1:7" ht="15">
      <c r="A37" s="86" t="s">
        <v>228</v>
      </c>
      <c r="B37" s="86">
        <v>11</v>
      </c>
      <c r="C37" s="120">
        <v>0.005882389020549473</v>
      </c>
      <c r="D37" s="86" t="s">
        <v>1006</v>
      </c>
      <c r="E37" s="86" t="b">
        <v>0</v>
      </c>
      <c r="F37" s="86" t="b">
        <v>0</v>
      </c>
      <c r="G37" s="86" t="b">
        <v>0</v>
      </c>
    </row>
    <row r="38" spans="1:7" ht="15">
      <c r="A38" s="86" t="s">
        <v>964</v>
      </c>
      <c r="B38" s="86">
        <v>8</v>
      </c>
      <c r="C38" s="120">
        <v>0.004997959001319518</v>
      </c>
      <c r="D38" s="86" t="s">
        <v>1006</v>
      </c>
      <c r="E38" s="86" t="b">
        <v>0</v>
      </c>
      <c r="F38" s="86" t="b">
        <v>0</v>
      </c>
      <c r="G38" s="86" t="b">
        <v>0</v>
      </c>
    </row>
    <row r="39" spans="1:7" ht="15">
      <c r="A39" s="86" t="s">
        <v>965</v>
      </c>
      <c r="B39" s="86">
        <v>8</v>
      </c>
      <c r="C39" s="120">
        <v>0.004997959001319518</v>
      </c>
      <c r="D39" s="86" t="s">
        <v>1006</v>
      </c>
      <c r="E39" s="86" t="b">
        <v>0</v>
      </c>
      <c r="F39" s="86" t="b">
        <v>0</v>
      </c>
      <c r="G39" s="86" t="b">
        <v>0</v>
      </c>
    </row>
    <row r="40" spans="1:7" ht="15">
      <c r="A40" s="86" t="s">
        <v>966</v>
      </c>
      <c r="B40" s="86">
        <v>8</v>
      </c>
      <c r="C40" s="120">
        <v>0.004997959001319518</v>
      </c>
      <c r="D40" s="86" t="s">
        <v>1006</v>
      </c>
      <c r="E40" s="86" t="b">
        <v>0</v>
      </c>
      <c r="F40" s="86" t="b">
        <v>0</v>
      </c>
      <c r="G40" s="86" t="b">
        <v>0</v>
      </c>
    </row>
    <row r="41" spans="1:7" ht="15">
      <c r="A41" s="86" t="s">
        <v>967</v>
      </c>
      <c r="B41" s="86">
        <v>8</v>
      </c>
      <c r="C41" s="120">
        <v>0.004997959001319518</v>
      </c>
      <c r="D41" s="86" t="s">
        <v>1006</v>
      </c>
      <c r="E41" s="86" t="b">
        <v>0</v>
      </c>
      <c r="F41" s="86" t="b">
        <v>0</v>
      </c>
      <c r="G41" s="86" t="b">
        <v>0</v>
      </c>
    </row>
    <row r="42" spans="1:7" ht="15">
      <c r="A42" s="86" t="s">
        <v>968</v>
      </c>
      <c r="B42" s="86">
        <v>8</v>
      </c>
      <c r="C42" s="120">
        <v>0.004997959001319518</v>
      </c>
      <c r="D42" s="86" t="s">
        <v>1006</v>
      </c>
      <c r="E42" s="86" t="b">
        <v>0</v>
      </c>
      <c r="F42" s="86" t="b">
        <v>0</v>
      </c>
      <c r="G42" s="86" t="b">
        <v>0</v>
      </c>
    </row>
    <row r="43" spans="1:7" ht="15">
      <c r="A43" s="86" t="s">
        <v>969</v>
      </c>
      <c r="B43" s="86">
        <v>8</v>
      </c>
      <c r="C43" s="120">
        <v>0.004997959001319518</v>
      </c>
      <c r="D43" s="86" t="s">
        <v>1006</v>
      </c>
      <c r="E43" s="86" t="b">
        <v>0</v>
      </c>
      <c r="F43" s="86" t="b">
        <v>0</v>
      </c>
      <c r="G43" s="86" t="b">
        <v>0</v>
      </c>
    </row>
    <row r="44" spans="1:7" ht="15">
      <c r="A44" s="86" t="s">
        <v>970</v>
      </c>
      <c r="B44" s="86">
        <v>8</v>
      </c>
      <c r="C44" s="120">
        <v>0.004997959001319518</v>
      </c>
      <c r="D44" s="86" t="s">
        <v>1006</v>
      </c>
      <c r="E44" s="86" t="b">
        <v>0</v>
      </c>
      <c r="F44" s="86" t="b">
        <v>0</v>
      </c>
      <c r="G44" s="86" t="b">
        <v>0</v>
      </c>
    </row>
    <row r="45" spans="1:7" ht="15">
      <c r="A45" s="86" t="s">
        <v>971</v>
      </c>
      <c r="B45" s="86">
        <v>8</v>
      </c>
      <c r="C45" s="120">
        <v>0.004997959001319518</v>
      </c>
      <c r="D45" s="86" t="s">
        <v>1006</v>
      </c>
      <c r="E45" s="86" t="b">
        <v>0</v>
      </c>
      <c r="F45" s="86" t="b">
        <v>0</v>
      </c>
      <c r="G45" s="86" t="b">
        <v>0</v>
      </c>
    </row>
    <row r="46" spans="1:7" ht="15">
      <c r="A46" s="86" t="s">
        <v>237</v>
      </c>
      <c r="B46" s="86">
        <v>8</v>
      </c>
      <c r="C46" s="120">
        <v>0.004997959001319518</v>
      </c>
      <c r="D46" s="86" t="s">
        <v>1006</v>
      </c>
      <c r="E46" s="86" t="b">
        <v>0</v>
      </c>
      <c r="F46" s="86" t="b">
        <v>0</v>
      </c>
      <c r="G46" s="86" t="b">
        <v>0</v>
      </c>
    </row>
    <row r="47" spans="1:7" ht="15">
      <c r="A47" s="86" t="s">
        <v>972</v>
      </c>
      <c r="B47" s="86">
        <v>8</v>
      </c>
      <c r="C47" s="120">
        <v>0.004997959001319518</v>
      </c>
      <c r="D47" s="86" t="s">
        <v>1006</v>
      </c>
      <c r="E47" s="86" t="b">
        <v>0</v>
      </c>
      <c r="F47" s="86" t="b">
        <v>0</v>
      </c>
      <c r="G47" s="86" t="b">
        <v>0</v>
      </c>
    </row>
    <row r="48" spans="1:7" ht="15">
      <c r="A48" s="86" t="s">
        <v>973</v>
      </c>
      <c r="B48" s="86">
        <v>8</v>
      </c>
      <c r="C48" s="120">
        <v>0.004997959001319518</v>
      </c>
      <c r="D48" s="86" t="s">
        <v>1006</v>
      </c>
      <c r="E48" s="86" t="b">
        <v>0</v>
      </c>
      <c r="F48" s="86" t="b">
        <v>0</v>
      </c>
      <c r="G48" s="86" t="b">
        <v>0</v>
      </c>
    </row>
    <row r="49" spans="1:7" ht="15">
      <c r="A49" s="86" t="s">
        <v>236</v>
      </c>
      <c r="B49" s="86">
        <v>8</v>
      </c>
      <c r="C49" s="120">
        <v>0.004997959001319518</v>
      </c>
      <c r="D49" s="86" t="s">
        <v>1006</v>
      </c>
      <c r="E49" s="86" t="b">
        <v>0</v>
      </c>
      <c r="F49" s="86" t="b">
        <v>0</v>
      </c>
      <c r="G49" s="86" t="b">
        <v>0</v>
      </c>
    </row>
    <row r="50" spans="1:7" ht="15">
      <c r="A50" s="86" t="s">
        <v>974</v>
      </c>
      <c r="B50" s="86">
        <v>8</v>
      </c>
      <c r="C50" s="120">
        <v>0.004997959001319518</v>
      </c>
      <c r="D50" s="86" t="s">
        <v>1006</v>
      </c>
      <c r="E50" s="86" t="b">
        <v>0</v>
      </c>
      <c r="F50" s="86" t="b">
        <v>0</v>
      </c>
      <c r="G50" s="86" t="b">
        <v>0</v>
      </c>
    </row>
    <row r="51" spans="1:7" ht="15">
      <c r="A51" s="86" t="s">
        <v>975</v>
      </c>
      <c r="B51" s="86">
        <v>8</v>
      </c>
      <c r="C51" s="120">
        <v>0.004997959001319518</v>
      </c>
      <c r="D51" s="86" t="s">
        <v>1006</v>
      </c>
      <c r="E51" s="86" t="b">
        <v>0</v>
      </c>
      <c r="F51" s="86" t="b">
        <v>0</v>
      </c>
      <c r="G51" s="86" t="b">
        <v>0</v>
      </c>
    </row>
    <row r="52" spans="1:7" ht="15">
      <c r="A52" s="86" t="s">
        <v>235</v>
      </c>
      <c r="B52" s="86">
        <v>8</v>
      </c>
      <c r="C52" s="120">
        <v>0.004997959001319518</v>
      </c>
      <c r="D52" s="86" t="s">
        <v>1006</v>
      </c>
      <c r="E52" s="86" t="b">
        <v>0</v>
      </c>
      <c r="F52" s="86" t="b">
        <v>0</v>
      </c>
      <c r="G52" s="86" t="b">
        <v>0</v>
      </c>
    </row>
    <row r="53" spans="1:7" ht="15">
      <c r="A53" s="86" t="s">
        <v>238</v>
      </c>
      <c r="B53" s="86">
        <v>7</v>
      </c>
      <c r="C53" s="120">
        <v>0.0046373283934569905</v>
      </c>
      <c r="D53" s="86" t="s">
        <v>1006</v>
      </c>
      <c r="E53" s="86" t="b">
        <v>0</v>
      </c>
      <c r="F53" s="86" t="b">
        <v>0</v>
      </c>
      <c r="G53" s="86" t="b">
        <v>0</v>
      </c>
    </row>
    <row r="54" spans="1:7" ht="15">
      <c r="A54" s="86" t="s">
        <v>976</v>
      </c>
      <c r="B54" s="86">
        <v>5</v>
      </c>
      <c r="C54" s="120">
        <v>0.003787745139181643</v>
      </c>
      <c r="D54" s="86" t="s">
        <v>1006</v>
      </c>
      <c r="E54" s="86" t="b">
        <v>0</v>
      </c>
      <c r="F54" s="86" t="b">
        <v>0</v>
      </c>
      <c r="G54" s="86" t="b">
        <v>0</v>
      </c>
    </row>
    <row r="55" spans="1:7" ht="15">
      <c r="A55" s="86" t="s">
        <v>977</v>
      </c>
      <c r="B55" s="86">
        <v>5</v>
      </c>
      <c r="C55" s="120">
        <v>0.003787745139181643</v>
      </c>
      <c r="D55" s="86" t="s">
        <v>1006</v>
      </c>
      <c r="E55" s="86" t="b">
        <v>0</v>
      </c>
      <c r="F55" s="86" t="b">
        <v>0</v>
      </c>
      <c r="G55" s="86" t="b">
        <v>0</v>
      </c>
    </row>
    <row r="56" spans="1:7" ht="15">
      <c r="A56" s="86" t="s">
        <v>978</v>
      </c>
      <c r="B56" s="86">
        <v>5</v>
      </c>
      <c r="C56" s="120">
        <v>0.003787745139181643</v>
      </c>
      <c r="D56" s="86" t="s">
        <v>1006</v>
      </c>
      <c r="E56" s="86" t="b">
        <v>0</v>
      </c>
      <c r="F56" s="86" t="b">
        <v>0</v>
      </c>
      <c r="G56" s="86" t="b">
        <v>0</v>
      </c>
    </row>
    <row r="57" spans="1:7" ht="15">
      <c r="A57" s="86" t="s">
        <v>233</v>
      </c>
      <c r="B57" s="86">
        <v>5</v>
      </c>
      <c r="C57" s="120">
        <v>0.003787745139181643</v>
      </c>
      <c r="D57" s="86" t="s">
        <v>1006</v>
      </c>
      <c r="E57" s="86" t="b">
        <v>0</v>
      </c>
      <c r="F57" s="86" t="b">
        <v>0</v>
      </c>
      <c r="G57" s="86" t="b">
        <v>0</v>
      </c>
    </row>
    <row r="58" spans="1:7" ht="15">
      <c r="A58" s="86" t="s">
        <v>979</v>
      </c>
      <c r="B58" s="86">
        <v>5</v>
      </c>
      <c r="C58" s="120">
        <v>0.003787745139181643</v>
      </c>
      <c r="D58" s="86" t="s">
        <v>1006</v>
      </c>
      <c r="E58" s="86" t="b">
        <v>0</v>
      </c>
      <c r="F58" s="86" t="b">
        <v>0</v>
      </c>
      <c r="G58" s="86" t="b">
        <v>0</v>
      </c>
    </row>
    <row r="59" spans="1:7" ht="15">
      <c r="A59" s="86" t="s">
        <v>980</v>
      </c>
      <c r="B59" s="86">
        <v>5</v>
      </c>
      <c r="C59" s="120">
        <v>0.003787745139181643</v>
      </c>
      <c r="D59" s="86" t="s">
        <v>1006</v>
      </c>
      <c r="E59" s="86" t="b">
        <v>0</v>
      </c>
      <c r="F59" s="86" t="b">
        <v>0</v>
      </c>
      <c r="G59" s="86" t="b">
        <v>0</v>
      </c>
    </row>
    <row r="60" spans="1:7" ht="15">
      <c r="A60" s="86" t="s">
        <v>981</v>
      </c>
      <c r="B60" s="86">
        <v>5</v>
      </c>
      <c r="C60" s="120">
        <v>0.003787745139181643</v>
      </c>
      <c r="D60" s="86" t="s">
        <v>1006</v>
      </c>
      <c r="E60" s="86" t="b">
        <v>0</v>
      </c>
      <c r="F60" s="86" t="b">
        <v>0</v>
      </c>
      <c r="G60" s="86" t="b">
        <v>0</v>
      </c>
    </row>
    <row r="61" spans="1:7" ht="15">
      <c r="A61" s="86" t="s">
        <v>982</v>
      </c>
      <c r="B61" s="86">
        <v>4</v>
      </c>
      <c r="C61" s="120">
        <v>0.004065823980368184</v>
      </c>
      <c r="D61" s="86" t="s">
        <v>1006</v>
      </c>
      <c r="E61" s="86" t="b">
        <v>0</v>
      </c>
      <c r="F61" s="86" t="b">
        <v>0</v>
      </c>
      <c r="G61" s="86" t="b">
        <v>0</v>
      </c>
    </row>
    <row r="62" spans="1:7" ht="15">
      <c r="A62" s="86" t="s">
        <v>231</v>
      </c>
      <c r="B62" s="86">
        <v>4</v>
      </c>
      <c r="C62" s="120">
        <v>0.003282401740513972</v>
      </c>
      <c r="D62" s="86" t="s">
        <v>1006</v>
      </c>
      <c r="E62" s="86" t="b">
        <v>0</v>
      </c>
      <c r="F62" s="86" t="b">
        <v>0</v>
      </c>
      <c r="G62" s="86" t="b">
        <v>0</v>
      </c>
    </row>
    <row r="63" spans="1:7" ht="15">
      <c r="A63" s="86" t="s">
        <v>234</v>
      </c>
      <c r="B63" s="86">
        <v>4</v>
      </c>
      <c r="C63" s="120">
        <v>0.003282401740513972</v>
      </c>
      <c r="D63" s="86" t="s">
        <v>1006</v>
      </c>
      <c r="E63" s="86" t="b">
        <v>0</v>
      </c>
      <c r="F63" s="86" t="b">
        <v>0</v>
      </c>
      <c r="G63" s="86" t="b">
        <v>0</v>
      </c>
    </row>
    <row r="64" spans="1:7" ht="15">
      <c r="A64" s="86" t="s">
        <v>983</v>
      </c>
      <c r="B64" s="86">
        <v>4</v>
      </c>
      <c r="C64" s="120">
        <v>0.003282401740513972</v>
      </c>
      <c r="D64" s="86" t="s">
        <v>1006</v>
      </c>
      <c r="E64" s="86" t="b">
        <v>0</v>
      </c>
      <c r="F64" s="86" t="b">
        <v>0</v>
      </c>
      <c r="G64" s="86" t="b">
        <v>0</v>
      </c>
    </row>
    <row r="65" spans="1:7" ht="15">
      <c r="A65" s="86" t="s">
        <v>984</v>
      </c>
      <c r="B65" s="86">
        <v>2</v>
      </c>
      <c r="C65" s="120">
        <v>0.002032911990184092</v>
      </c>
      <c r="D65" s="86" t="s">
        <v>1006</v>
      </c>
      <c r="E65" s="86" t="b">
        <v>0</v>
      </c>
      <c r="F65" s="86" t="b">
        <v>0</v>
      </c>
      <c r="G65" s="86" t="b">
        <v>0</v>
      </c>
    </row>
    <row r="66" spans="1:7" ht="15">
      <c r="A66" s="86" t="s">
        <v>985</v>
      </c>
      <c r="B66" s="86">
        <v>2</v>
      </c>
      <c r="C66" s="120">
        <v>0.002032911990184092</v>
      </c>
      <c r="D66" s="86" t="s">
        <v>1006</v>
      </c>
      <c r="E66" s="86" t="b">
        <v>0</v>
      </c>
      <c r="F66" s="86" t="b">
        <v>0</v>
      </c>
      <c r="G66" s="86" t="b">
        <v>0</v>
      </c>
    </row>
    <row r="67" spans="1:7" ht="15">
      <c r="A67" s="86" t="s">
        <v>986</v>
      </c>
      <c r="B67" s="86">
        <v>2</v>
      </c>
      <c r="C67" s="120">
        <v>0.002032911990184092</v>
      </c>
      <c r="D67" s="86" t="s">
        <v>1006</v>
      </c>
      <c r="E67" s="86" t="b">
        <v>0</v>
      </c>
      <c r="F67" s="86" t="b">
        <v>0</v>
      </c>
      <c r="G67" s="86" t="b">
        <v>0</v>
      </c>
    </row>
    <row r="68" spans="1:7" ht="15">
      <c r="A68" s="86" t="s">
        <v>987</v>
      </c>
      <c r="B68" s="86">
        <v>2</v>
      </c>
      <c r="C68" s="120">
        <v>0.002032911990184092</v>
      </c>
      <c r="D68" s="86" t="s">
        <v>1006</v>
      </c>
      <c r="E68" s="86" t="b">
        <v>0</v>
      </c>
      <c r="F68" s="86" t="b">
        <v>0</v>
      </c>
      <c r="G68" s="86" t="b">
        <v>0</v>
      </c>
    </row>
    <row r="69" spans="1:7" ht="15">
      <c r="A69" s="86" t="s">
        <v>988</v>
      </c>
      <c r="B69" s="86">
        <v>2</v>
      </c>
      <c r="C69" s="120">
        <v>0.002032911990184092</v>
      </c>
      <c r="D69" s="86" t="s">
        <v>1006</v>
      </c>
      <c r="E69" s="86" t="b">
        <v>0</v>
      </c>
      <c r="F69" s="86" t="b">
        <v>0</v>
      </c>
      <c r="G69" s="86" t="b">
        <v>0</v>
      </c>
    </row>
    <row r="70" spans="1:7" ht="15">
      <c r="A70" s="86" t="s">
        <v>989</v>
      </c>
      <c r="B70" s="86">
        <v>2</v>
      </c>
      <c r="C70" s="120">
        <v>0.002032911990184092</v>
      </c>
      <c r="D70" s="86" t="s">
        <v>1006</v>
      </c>
      <c r="E70" s="86" t="b">
        <v>0</v>
      </c>
      <c r="F70" s="86" t="b">
        <v>0</v>
      </c>
      <c r="G70" s="86" t="b">
        <v>0</v>
      </c>
    </row>
    <row r="71" spans="1:7" ht="15">
      <c r="A71" s="86" t="s">
        <v>990</v>
      </c>
      <c r="B71" s="86">
        <v>2</v>
      </c>
      <c r="C71" s="120">
        <v>0.002032911990184092</v>
      </c>
      <c r="D71" s="86" t="s">
        <v>1006</v>
      </c>
      <c r="E71" s="86" t="b">
        <v>0</v>
      </c>
      <c r="F71" s="86" t="b">
        <v>0</v>
      </c>
      <c r="G71" s="86" t="b">
        <v>0</v>
      </c>
    </row>
    <row r="72" spans="1:7" ht="15">
      <c r="A72" s="86" t="s">
        <v>991</v>
      </c>
      <c r="B72" s="86">
        <v>2</v>
      </c>
      <c r="C72" s="120">
        <v>0.002032911990184092</v>
      </c>
      <c r="D72" s="86" t="s">
        <v>1006</v>
      </c>
      <c r="E72" s="86" t="b">
        <v>0</v>
      </c>
      <c r="F72" s="86" t="b">
        <v>0</v>
      </c>
      <c r="G72" s="86" t="b">
        <v>0</v>
      </c>
    </row>
    <row r="73" spans="1:7" ht="15">
      <c r="A73" s="86" t="s">
        <v>992</v>
      </c>
      <c r="B73" s="86">
        <v>2</v>
      </c>
      <c r="C73" s="120">
        <v>0.002032911990184092</v>
      </c>
      <c r="D73" s="86" t="s">
        <v>1006</v>
      </c>
      <c r="E73" s="86" t="b">
        <v>0</v>
      </c>
      <c r="F73" s="86" t="b">
        <v>0</v>
      </c>
      <c r="G73" s="86" t="b">
        <v>0</v>
      </c>
    </row>
    <row r="74" spans="1:7" ht="15">
      <c r="A74" s="86" t="s">
        <v>993</v>
      </c>
      <c r="B74" s="86">
        <v>2</v>
      </c>
      <c r="C74" s="120">
        <v>0.002032911990184092</v>
      </c>
      <c r="D74" s="86" t="s">
        <v>1006</v>
      </c>
      <c r="E74" s="86" t="b">
        <v>0</v>
      </c>
      <c r="F74" s="86" t="b">
        <v>0</v>
      </c>
      <c r="G74" s="86" t="b">
        <v>0</v>
      </c>
    </row>
    <row r="75" spans="1:7" ht="15">
      <c r="A75" s="86" t="s">
        <v>994</v>
      </c>
      <c r="B75" s="86">
        <v>2</v>
      </c>
      <c r="C75" s="120">
        <v>0.002032911990184092</v>
      </c>
      <c r="D75" s="86" t="s">
        <v>1006</v>
      </c>
      <c r="E75" s="86" t="b">
        <v>0</v>
      </c>
      <c r="F75" s="86" t="b">
        <v>0</v>
      </c>
      <c r="G75" s="86" t="b">
        <v>0</v>
      </c>
    </row>
    <row r="76" spans="1:7" ht="15">
      <c r="A76" s="86" t="s">
        <v>995</v>
      </c>
      <c r="B76" s="86">
        <v>2</v>
      </c>
      <c r="C76" s="120">
        <v>0.002032911990184092</v>
      </c>
      <c r="D76" s="86" t="s">
        <v>1006</v>
      </c>
      <c r="E76" s="86" t="b">
        <v>0</v>
      </c>
      <c r="F76" s="86" t="b">
        <v>0</v>
      </c>
      <c r="G76" s="86" t="b">
        <v>0</v>
      </c>
    </row>
    <row r="77" spans="1:7" ht="15">
      <c r="A77" s="86" t="s">
        <v>996</v>
      </c>
      <c r="B77" s="86">
        <v>2</v>
      </c>
      <c r="C77" s="120">
        <v>0.002032911990184092</v>
      </c>
      <c r="D77" s="86" t="s">
        <v>1006</v>
      </c>
      <c r="E77" s="86" t="b">
        <v>0</v>
      </c>
      <c r="F77" s="86" t="b">
        <v>0</v>
      </c>
      <c r="G77" s="86" t="b">
        <v>0</v>
      </c>
    </row>
    <row r="78" spans="1:7" ht="15">
      <c r="A78" s="86" t="s">
        <v>997</v>
      </c>
      <c r="B78" s="86">
        <v>2</v>
      </c>
      <c r="C78" s="120">
        <v>0.002032911990184092</v>
      </c>
      <c r="D78" s="86" t="s">
        <v>1006</v>
      </c>
      <c r="E78" s="86" t="b">
        <v>0</v>
      </c>
      <c r="F78" s="86" t="b">
        <v>0</v>
      </c>
      <c r="G78" s="86" t="b">
        <v>0</v>
      </c>
    </row>
    <row r="79" spans="1:7" ht="15">
      <c r="A79" s="86" t="s">
        <v>998</v>
      </c>
      <c r="B79" s="86">
        <v>2</v>
      </c>
      <c r="C79" s="120">
        <v>0.002032911990184092</v>
      </c>
      <c r="D79" s="86" t="s">
        <v>1006</v>
      </c>
      <c r="E79" s="86" t="b">
        <v>0</v>
      </c>
      <c r="F79" s="86" t="b">
        <v>0</v>
      </c>
      <c r="G79" s="86" t="b">
        <v>0</v>
      </c>
    </row>
    <row r="80" spans="1:7" ht="15">
      <c r="A80" s="86" t="s">
        <v>999</v>
      </c>
      <c r="B80" s="86">
        <v>2</v>
      </c>
      <c r="C80" s="120">
        <v>0.002032911990184092</v>
      </c>
      <c r="D80" s="86" t="s">
        <v>1006</v>
      </c>
      <c r="E80" s="86" t="b">
        <v>0</v>
      </c>
      <c r="F80" s="86" t="b">
        <v>0</v>
      </c>
      <c r="G80" s="86" t="b">
        <v>0</v>
      </c>
    </row>
    <row r="81" spans="1:7" ht="15">
      <c r="A81" s="86" t="s">
        <v>1000</v>
      </c>
      <c r="B81" s="86">
        <v>2</v>
      </c>
      <c r="C81" s="120">
        <v>0.002032911990184092</v>
      </c>
      <c r="D81" s="86" t="s">
        <v>1006</v>
      </c>
      <c r="E81" s="86" t="b">
        <v>0</v>
      </c>
      <c r="F81" s="86" t="b">
        <v>0</v>
      </c>
      <c r="G81" s="86" t="b">
        <v>0</v>
      </c>
    </row>
    <row r="82" spans="1:7" ht="15">
      <c r="A82" s="86" t="s">
        <v>1001</v>
      </c>
      <c r="B82" s="86">
        <v>2</v>
      </c>
      <c r="C82" s="120">
        <v>0.002032911990184092</v>
      </c>
      <c r="D82" s="86" t="s">
        <v>1006</v>
      </c>
      <c r="E82" s="86" t="b">
        <v>0</v>
      </c>
      <c r="F82" s="86" t="b">
        <v>0</v>
      </c>
      <c r="G82" s="86" t="b">
        <v>0</v>
      </c>
    </row>
    <row r="83" spans="1:7" ht="15">
      <c r="A83" s="86" t="s">
        <v>1002</v>
      </c>
      <c r="B83" s="86">
        <v>2</v>
      </c>
      <c r="C83" s="120">
        <v>0.002032911990184092</v>
      </c>
      <c r="D83" s="86" t="s">
        <v>1006</v>
      </c>
      <c r="E83" s="86" t="b">
        <v>0</v>
      </c>
      <c r="F83" s="86" t="b">
        <v>0</v>
      </c>
      <c r="G83" s="86" t="b">
        <v>0</v>
      </c>
    </row>
    <row r="84" spans="1:7" ht="15">
      <c r="A84" s="86" t="s">
        <v>1003</v>
      </c>
      <c r="B84" s="86">
        <v>2</v>
      </c>
      <c r="C84" s="120">
        <v>0.002032911990184092</v>
      </c>
      <c r="D84" s="86" t="s">
        <v>1006</v>
      </c>
      <c r="E84" s="86" t="b">
        <v>0</v>
      </c>
      <c r="F84" s="86" t="b">
        <v>0</v>
      </c>
      <c r="G84" s="86" t="b">
        <v>0</v>
      </c>
    </row>
    <row r="85" spans="1:7" ht="15">
      <c r="A85" s="86" t="s">
        <v>831</v>
      </c>
      <c r="B85" s="86">
        <v>38</v>
      </c>
      <c r="C85" s="120">
        <v>0</v>
      </c>
      <c r="D85" s="86" t="s">
        <v>778</v>
      </c>
      <c r="E85" s="86" t="b">
        <v>0</v>
      </c>
      <c r="F85" s="86" t="b">
        <v>0</v>
      </c>
      <c r="G85" s="86" t="b">
        <v>0</v>
      </c>
    </row>
    <row r="86" spans="1:7" ht="15">
      <c r="A86" s="86" t="s">
        <v>832</v>
      </c>
      <c r="B86" s="86">
        <v>26</v>
      </c>
      <c r="C86" s="120">
        <v>0.01277518826107442</v>
      </c>
      <c r="D86" s="86" t="s">
        <v>778</v>
      </c>
      <c r="E86" s="86" t="b">
        <v>0</v>
      </c>
      <c r="F86" s="86" t="b">
        <v>0</v>
      </c>
      <c r="G86" s="86" t="b">
        <v>0</v>
      </c>
    </row>
    <row r="87" spans="1:7" ht="15">
      <c r="A87" s="86" t="s">
        <v>833</v>
      </c>
      <c r="B87" s="86">
        <v>24</v>
      </c>
      <c r="C87" s="120">
        <v>0</v>
      </c>
      <c r="D87" s="86" t="s">
        <v>778</v>
      </c>
      <c r="E87" s="86" t="b">
        <v>0</v>
      </c>
      <c r="F87" s="86" t="b">
        <v>0</v>
      </c>
      <c r="G87" s="86" t="b">
        <v>0</v>
      </c>
    </row>
    <row r="88" spans="1:7" ht="15">
      <c r="A88" s="86" t="s">
        <v>835</v>
      </c>
      <c r="B88" s="86">
        <v>22</v>
      </c>
      <c r="C88" s="120">
        <v>0</v>
      </c>
      <c r="D88" s="86" t="s">
        <v>778</v>
      </c>
      <c r="E88" s="86" t="b">
        <v>0</v>
      </c>
      <c r="F88" s="86" t="b">
        <v>0</v>
      </c>
      <c r="G88" s="86" t="b">
        <v>0</v>
      </c>
    </row>
    <row r="89" spans="1:7" ht="15">
      <c r="A89" s="86" t="s">
        <v>834</v>
      </c>
      <c r="B89" s="86">
        <v>22</v>
      </c>
      <c r="C89" s="120">
        <v>0</v>
      </c>
      <c r="D89" s="86" t="s">
        <v>778</v>
      </c>
      <c r="E89" s="86" t="b">
        <v>0</v>
      </c>
      <c r="F89" s="86" t="b">
        <v>0</v>
      </c>
      <c r="G89" s="86" t="b">
        <v>0</v>
      </c>
    </row>
    <row r="90" spans="1:7" ht="15">
      <c r="A90" s="86" t="s">
        <v>225</v>
      </c>
      <c r="B90" s="86">
        <v>22</v>
      </c>
      <c r="C90" s="120">
        <v>0</v>
      </c>
      <c r="D90" s="86" t="s">
        <v>778</v>
      </c>
      <c r="E90" s="86" t="b">
        <v>0</v>
      </c>
      <c r="F90" s="86" t="b">
        <v>0</v>
      </c>
      <c r="G90" s="86" t="b">
        <v>0</v>
      </c>
    </row>
    <row r="91" spans="1:7" ht="15">
      <c r="A91" s="86" t="s">
        <v>837</v>
      </c>
      <c r="B91" s="86">
        <v>18</v>
      </c>
      <c r="C91" s="120">
        <v>0.008844361103820753</v>
      </c>
      <c r="D91" s="86" t="s">
        <v>778</v>
      </c>
      <c r="E91" s="86" t="b">
        <v>0</v>
      </c>
      <c r="F91" s="86" t="b">
        <v>0</v>
      </c>
      <c r="G91" s="86" t="b">
        <v>0</v>
      </c>
    </row>
    <row r="92" spans="1:7" ht="15">
      <c r="A92" s="86" t="s">
        <v>838</v>
      </c>
      <c r="B92" s="86">
        <v>13</v>
      </c>
      <c r="C92" s="120">
        <v>0.00638759413053721</v>
      </c>
      <c r="D92" s="86" t="s">
        <v>778</v>
      </c>
      <c r="E92" s="86" t="b">
        <v>0</v>
      </c>
      <c r="F92" s="86" t="b">
        <v>0</v>
      </c>
      <c r="G92" s="86" t="b">
        <v>0</v>
      </c>
    </row>
    <row r="93" spans="1:7" ht="15">
      <c r="A93" s="86" t="s">
        <v>839</v>
      </c>
      <c r="B93" s="86">
        <v>13</v>
      </c>
      <c r="C93" s="120">
        <v>0.00638759413053721</v>
      </c>
      <c r="D93" s="86" t="s">
        <v>778</v>
      </c>
      <c r="E93" s="86" t="b">
        <v>1</v>
      </c>
      <c r="F93" s="86" t="b">
        <v>0</v>
      </c>
      <c r="G93" s="86" t="b">
        <v>0</v>
      </c>
    </row>
    <row r="94" spans="1:7" ht="15">
      <c r="A94" s="86" t="s">
        <v>840</v>
      </c>
      <c r="B94" s="86">
        <v>13</v>
      </c>
      <c r="C94" s="120">
        <v>0.00638759413053721</v>
      </c>
      <c r="D94" s="86" t="s">
        <v>778</v>
      </c>
      <c r="E94" s="86" t="b">
        <v>0</v>
      </c>
      <c r="F94" s="86" t="b">
        <v>0</v>
      </c>
      <c r="G94" s="86" t="b">
        <v>0</v>
      </c>
    </row>
    <row r="95" spans="1:7" ht="15">
      <c r="A95" s="86" t="s">
        <v>951</v>
      </c>
      <c r="B95" s="86">
        <v>13</v>
      </c>
      <c r="C95" s="120">
        <v>0.00638759413053721</v>
      </c>
      <c r="D95" s="86" t="s">
        <v>778</v>
      </c>
      <c r="E95" s="86" t="b">
        <v>0</v>
      </c>
      <c r="F95" s="86" t="b">
        <v>0</v>
      </c>
      <c r="G95" s="86" t="b">
        <v>0</v>
      </c>
    </row>
    <row r="96" spans="1:7" ht="15">
      <c r="A96" s="86" t="s">
        <v>952</v>
      </c>
      <c r="B96" s="86">
        <v>13</v>
      </c>
      <c r="C96" s="120">
        <v>0.00638759413053721</v>
      </c>
      <c r="D96" s="86" t="s">
        <v>778</v>
      </c>
      <c r="E96" s="86" t="b">
        <v>0</v>
      </c>
      <c r="F96" s="86" t="b">
        <v>0</v>
      </c>
      <c r="G96" s="86" t="b">
        <v>0</v>
      </c>
    </row>
    <row r="97" spans="1:7" ht="15">
      <c r="A97" s="86" t="s">
        <v>229</v>
      </c>
      <c r="B97" s="86">
        <v>13</v>
      </c>
      <c r="C97" s="120">
        <v>0.00638759413053721</v>
      </c>
      <c r="D97" s="86" t="s">
        <v>778</v>
      </c>
      <c r="E97" s="86" t="b">
        <v>0</v>
      </c>
      <c r="F97" s="86" t="b">
        <v>0</v>
      </c>
      <c r="G97" s="86" t="b">
        <v>0</v>
      </c>
    </row>
    <row r="98" spans="1:7" ht="15">
      <c r="A98" s="86" t="s">
        <v>953</v>
      </c>
      <c r="B98" s="86">
        <v>13</v>
      </c>
      <c r="C98" s="120">
        <v>0.00638759413053721</v>
      </c>
      <c r="D98" s="86" t="s">
        <v>778</v>
      </c>
      <c r="E98" s="86" t="b">
        <v>0</v>
      </c>
      <c r="F98" s="86" t="b">
        <v>0</v>
      </c>
      <c r="G98" s="86" t="b">
        <v>0</v>
      </c>
    </row>
    <row r="99" spans="1:7" ht="15">
      <c r="A99" s="86" t="s">
        <v>954</v>
      </c>
      <c r="B99" s="86">
        <v>13</v>
      </c>
      <c r="C99" s="120">
        <v>0.00638759413053721</v>
      </c>
      <c r="D99" s="86" t="s">
        <v>778</v>
      </c>
      <c r="E99" s="86" t="b">
        <v>0</v>
      </c>
      <c r="F99" s="86" t="b">
        <v>0</v>
      </c>
      <c r="G99" s="86" t="b">
        <v>0</v>
      </c>
    </row>
    <row r="100" spans="1:7" ht="15">
      <c r="A100" s="86" t="s">
        <v>955</v>
      </c>
      <c r="B100" s="86">
        <v>13</v>
      </c>
      <c r="C100" s="120">
        <v>0.00638759413053721</v>
      </c>
      <c r="D100" s="86" t="s">
        <v>778</v>
      </c>
      <c r="E100" s="86" t="b">
        <v>0</v>
      </c>
      <c r="F100" s="86" t="b">
        <v>0</v>
      </c>
      <c r="G100" s="86" t="b">
        <v>0</v>
      </c>
    </row>
    <row r="101" spans="1:7" ht="15">
      <c r="A101" s="86" t="s">
        <v>844</v>
      </c>
      <c r="B101" s="86">
        <v>13</v>
      </c>
      <c r="C101" s="120">
        <v>0.00638759413053721</v>
      </c>
      <c r="D101" s="86" t="s">
        <v>778</v>
      </c>
      <c r="E101" s="86" t="b">
        <v>0</v>
      </c>
      <c r="F101" s="86" t="b">
        <v>0</v>
      </c>
      <c r="G101" s="86" t="b">
        <v>0</v>
      </c>
    </row>
    <row r="102" spans="1:7" ht="15">
      <c r="A102" s="86" t="s">
        <v>230</v>
      </c>
      <c r="B102" s="86">
        <v>9</v>
      </c>
      <c r="C102" s="120">
        <v>0.007513164607410608</v>
      </c>
      <c r="D102" s="86" t="s">
        <v>778</v>
      </c>
      <c r="E102" s="86" t="b">
        <v>0</v>
      </c>
      <c r="F102" s="86" t="b">
        <v>0</v>
      </c>
      <c r="G102" s="86" t="b">
        <v>0</v>
      </c>
    </row>
    <row r="103" spans="1:7" ht="15">
      <c r="A103" s="86" t="s">
        <v>956</v>
      </c>
      <c r="B103" s="86">
        <v>8</v>
      </c>
      <c r="C103" s="120">
        <v>0.0075584119368647335</v>
      </c>
      <c r="D103" s="86" t="s">
        <v>778</v>
      </c>
      <c r="E103" s="86" t="b">
        <v>0</v>
      </c>
      <c r="F103" s="86" t="b">
        <v>0</v>
      </c>
      <c r="G103" s="86" t="b">
        <v>0</v>
      </c>
    </row>
    <row r="104" spans="1:7" ht="15">
      <c r="A104" s="86" t="s">
        <v>957</v>
      </c>
      <c r="B104" s="86">
        <v>8</v>
      </c>
      <c r="C104" s="120">
        <v>0.0075584119368647335</v>
      </c>
      <c r="D104" s="86" t="s">
        <v>778</v>
      </c>
      <c r="E104" s="86" t="b">
        <v>0</v>
      </c>
      <c r="F104" s="86" t="b">
        <v>0</v>
      </c>
      <c r="G104" s="86" t="b">
        <v>0</v>
      </c>
    </row>
    <row r="105" spans="1:7" ht="15">
      <c r="A105" s="86" t="s">
        <v>958</v>
      </c>
      <c r="B105" s="86">
        <v>7</v>
      </c>
      <c r="C105" s="120">
        <v>0.0074866074960336475</v>
      </c>
      <c r="D105" s="86" t="s">
        <v>778</v>
      </c>
      <c r="E105" s="86" t="b">
        <v>0</v>
      </c>
      <c r="F105" s="86" t="b">
        <v>0</v>
      </c>
      <c r="G105" s="86" t="b">
        <v>0</v>
      </c>
    </row>
    <row r="106" spans="1:7" ht="15">
      <c r="A106" s="86" t="s">
        <v>959</v>
      </c>
      <c r="B106" s="86">
        <v>7</v>
      </c>
      <c r="C106" s="120">
        <v>0.0074866074960336475</v>
      </c>
      <c r="D106" s="86" t="s">
        <v>778</v>
      </c>
      <c r="E106" s="86" t="b">
        <v>0</v>
      </c>
      <c r="F106" s="86" t="b">
        <v>0</v>
      </c>
      <c r="G106" s="86" t="b">
        <v>0</v>
      </c>
    </row>
    <row r="107" spans="1:7" ht="15">
      <c r="A107" s="86" t="s">
        <v>227</v>
      </c>
      <c r="B107" s="86">
        <v>7</v>
      </c>
      <c r="C107" s="120">
        <v>0.0074866074960336475</v>
      </c>
      <c r="D107" s="86" t="s">
        <v>778</v>
      </c>
      <c r="E107" s="86" t="b">
        <v>0</v>
      </c>
      <c r="F107" s="86" t="b">
        <v>0</v>
      </c>
      <c r="G107" s="86" t="b">
        <v>0</v>
      </c>
    </row>
    <row r="108" spans="1:7" ht="15">
      <c r="A108" s="86" t="s">
        <v>228</v>
      </c>
      <c r="B108" s="86">
        <v>7</v>
      </c>
      <c r="C108" s="120">
        <v>0.0074866074960336475</v>
      </c>
      <c r="D108" s="86" t="s">
        <v>778</v>
      </c>
      <c r="E108" s="86" t="b">
        <v>0</v>
      </c>
      <c r="F108" s="86" t="b">
        <v>0</v>
      </c>
      <c r="G108" s="86" t="b">
        <v>0</v>
      </c>
    </row>
    <row r="109" spans="1:7" ht="15">
      <c r="A109" s="86" t="s">
        <v>804</v>
      </c>
      <c r="B109" s="86">
        <v>7</v>
      </c>
      <c r="C109" s="120">
        <v>0.0074866074960336475</v>
      </c>
      <c r="D109" s="86" t="s">
        <v>778</v>
      </c>
      <c r="E109" s="86" t="b">
        <v>0</v>
      </c>
      <c r="F109" s="86" t="b">
        <v>0</v>
      </c>
      <c r="G109" s="86" t="b">
        <v>0</v>
      </c>
    </row>
    <row r="110" spans="1:7" ht="15">
      <c r="A110" s="86" t="s">
        <v>960</v>
      </c>
      <c r="B110" s="86">
        <v>7</v>
      </c>
      <c r="C110" s="120">
        <v>0.0074866074960336475</v>
      </c>
      <c r="D110" s="86" t="s">
        <v>778</v>
      </c>
      <c r="E110" s="86" t="b">
        <v>0</v>
      </c>
      <c r="F110" s="86" t="b">
        <v>0</v>
      </c>
      <c r="G110" s="86" t="b">
        <v>0</v>
      </c>
    </row>
    <row r="111" spans="1:7" ht="15">
      <c r="A111" s="86" t="s">
        <v>961</v>
      </c>
      <c r="B111" s="86">
        <v>7</v>
      </c>
      <c r="C111" s="120">
        <v>0.0074866074960336475</v>
      </c>
      <c r="D111" s="86" t="s">
        <v>778</v>
      </c>
      <c r="E111" s="86" t="b">
        <v>0</v>
      </c>
      <c r="F111" s="86" t="b">
        <v>0</v>
      </c>
      <c r="G111" s="86" t="b">
        <v>0</v>
      </c>
    </row>
    <row r="112" spans="1:7" ht="15">
      <c r="A112" s="86" t="s">
        <v>962</v>
      </c>
      <c r="B112" s="86">
        <v>7</v>
      </c>
      <c r="C112" s="120">
        <v>0.0074866074960336475</v>
      </c>
      <c r="D112" s="86" t="s">
        <v>778</v>
      </c>
      <c r="E112" s="86" t="b">
        <v>0</v>
      </c>
      <c r="F112" s="86" t="b">
        <v>0</v>
      </c>
      <c r="G112" s="86" t="b">
        <v>0</v>
      </c>
    </row>
    <row r="113" spans="1:7" ht="15">
      <c r="A113" s="86" t="s">
        <v>963</v>
      </c>
      <c r="B113" s="86">
        <v>7</v>
      </c>
      <c r="C113" s="120">
        <v>0.0074866074960336475</v>
      </c>
      <c r="D113" s="86" t="s">
        <v>778</v>
      </c>
      <c r="E113" s="86" t="b">
        <v>0</v>
      </c>
      <c r="F113" s="86" t="b">
        <v>0</v>
      </c>
      <c r="G113" s="86" t="b">
        <v>0</v>
      </c>
    </row>
    <row r="114" spans="1:7" ht="15">
      <c r="A114" s="86" t="s">
        <v>232</v>
      </c>
      <c r="B114" s="86">
        <v>7</v>
      </c>
      <c r="C114" s="120">
        <v>0.0074866074960336475</v>
      </c>
      <c r="D114" s="86" t="s">
        <v>778</v>
      </c>
      <c r="E114" s="86" t="b">
        <v>0</v>
      </c>
      <c r="F114" s="86" t="b">
        <v>0</v>
      </c>
      <c r="G114" s="86" t="b">
        <v>0</v>
      </c>
    </row>
    <row r="115" spans="1:7" ht="15">
      <c r="A115" s="86" t="s">
        <v>238</v>
      </c>
      <c r="B115" s="86">
        <v>4</v>
      </c>
      <c r="C115" s="120">
        <v>0.0063687113074773665</v>
      </c>
      <c r="D115" s="86" t="s">
        <v>778</v>
      </c>
      <c r="E115" s="86" t="b">
        <v>0</v>
      </c>
      <c r="F115" s="86" t="b">
        <v>0</v>
      </c>
      <c r="G115" s="86" t="b">
        <v>0</v>
      </c>
    </row>
    <row r="116" spans="1:7" ht="15">
      <c r="A116" s="86" t="s">
        <v>842</v>
      </c>
      <c r="B116" s="86">
        <v>4</v>
      </c>
      <c r="C116" s="120">
        <v>0.008958216646522367</v>
      </c>
      <c r="D116" s="86" t="s">
        <v>778</v>
      </c>
      <c r="E116" s="86" t="b">
        <v>0</v>
      </c>
      <c r="F116" s="86" t="b">
        <v>0</v>
      </c>
      <c r="G116" s="86" t="b">
        <v>0</v>
      </c>
    </row>
    <row r="117" spans="1:7" ht="15">
      <c r="A117" s="86" t="s">
        <v>231</v>
      </c>
      <c r="B117" s="86">
        <v>3</v>
      </c>
      <c r="C117" s="120">
        <v>0.005582589845822863</v>
      </c>
      <c r="D117" s="86" t="s">
        <v>778</v>
      </c>
      <c r="E117" s="86" t="b">
        <v>0</v>
      </c>
      <c r="F117" s="86" t="b">
        <v>0</v>
      </c>
      <c r="G117" s="86" t="b">
        <v>0</v>
      </c>
    </row>
    <row r="118" spans="1:7" ht="15">
      <c r="A118" s="86" t="s">
        <v>234</v>
      </c>
      <c r="B118" s="86">
        <v>3</v>
      </c>
      <c r="C118" s="120">
        <v>0.005582589845822863</v>
      </c>
      <c r="D118" s="86" t="s">
        <v>778</v>
      </c>
      <c r="E118" s="86" t="b">
        <v>0</v>
      </c>
      <c r="F118" s="86" t="b">
        <v>0</v>
      </c>
      <c r="G118" s="86" t="b">
        <v>0</v>
      </c>
    </row>
    <row r="119" spans="1:7" ht="15">
      <c r="A119" s="86" t="s">
        <v>983</v>
      </c>
      <c r="B119" s="86">
        <v>3</v>
      </c>
      <c r="C119" s="120">
        <v>0.005582589845822863</v>
      </c>
      <c r="D119" s="86" t="s">
        <v>778</v>
      </c>
      <c r="E119" s="86" t="b">
        <v>0</v>
      </c>
      <c r="F119" s="86" t="b">
        <v>0</v>
      </c>
      <c r="G119" s="86" t="b">
        <v>0</v>
      </c>
    </row>
    <row r="120" spans="1:7" ht="15">
      <c r="A120" s="86" t="s">
        <v>976</v>
      </c>
      <c r="B120" s="86">
        <v>3</v>
      </c>
      <c r="C120" s="120">
        <v>0.005582589845822863</v>
      </c>
      <c r="D120" s="86" t="s">
        <v>778</v>
      </c>
      <c r="E120" s="86" t="b">
        <v>0</v>
      </c>
      <c r="F120" s="86" t="b">
        <v>0</v>
      </c>
      <c r="G120" s="86" t="b">
        <v>0</v>
      </c>
    </row>
    <row r="121" spans="1:7" ht="15">
      <c r="A121" s="86" t="s">
        <v>977</v>
      </c>
      <c r="B121" s="86">
        <v>3</v>
      </c>
      <c r="C121" s="120">
        <v>0.005582589845822863</v>
      </c>
      <c r="D121" s="86" t="s">
        <v>778</v>
      </c>
      <c r="E121" s="86" t="b">
        <v>0</v>
      </c>
      <c r="F121" s="86" t="b">
        <v>0</v>
      </c>
      <c r="G121" s="86" t="b">
        <v>0</v>
      </c>
    </row>
    <row r="122" spans="1:7" ht="15">
      <c r="A122" s="86" t="s">
        <v>978</v>
      </c>
      <c r="B122" s="86">
        <v>3</v>
      </c>
      <c r="C122" s="120">
        <v>0.005582589845822863</v>
      </c>
      <c r="D122" s="86" t="s">
        <v>778</v>
      </c>
      <c r="E122" s="86" t="b">
        <v>0</v>
      </c>
      <c r="F122" s="86" t="b">
        <v>0</v>
      </c>
      <c r="G122" s="86" t="b">
        <v>0</v>
      </c>
    </row>
    <row r="123" spans="1:7" ht="15">
      <c r="A123" s="86" t="s">
        <v>233</v>
      </c>
      <c r="B123" s="86">
        <v>3</v>
      </c>
      <c r="C123" s="120">
        <v>0.005582589845822863</v>
      </c>
      <c r="D123" s="86" t="s">
        <v>778</v>
      </c>
      <c r="E123" s="86" t="b">
        <v>0</v>
      </c>
      <c r="F123" s="86" t="b">
        <v>0</v>
      </c>
      <c r="G123" s="86" t="b">
        <v>0</v>
      </c>
    </row>
    <row r="124" spans="1:7" ht="15">
      <c r="A124" s="86" t="s">
        <v>979</v>
      </c>
      <c r="B124" s="86">
        <v>3</v>
      </c>
      <c r="C124" s="120">
        <v>0.005582589845822863</v>
      </c>
      <c r="D124" s="86" t="s">
        <v>778</v>
      </c>
      <c r="E124" s="86" t="b">
        <v>0</v>
      </c>
      <c r="F124" s="86" t="b">
        <v>0</v>
      </c>
      <c r="G124" s="86" t="b">
        <v>0</v>
      </c>
    </row>
    <row r="125" spans="1:7" ht="15">
      <c r="A125" s="86" t="s">
        <v>980</v>
      </c>
      <c r="B125" s="86">
        <v>3</v>
      </c>
      <c r="C125" s="120">
        <v>0.005582589845822863</v>
      </c>
      <c r="D125" s="86" t="s">
        <v>778</v>
      </c>
      <c r="E125" s="86" t="b">
        <v>0</v>
      </c>
      <c r="F125" s="86" t="b">
        <v>0</v>
      </c>
      <c r="G125" s="86" t="b">
        <v>0</v>
      </c>
    </row>
    <row r="126" spans="1:7" ht="15">
      <c r="A126" s="86" t="s">
        <v>981</v>
      </c>
      <c r="B126" s="86">
        <v>3</v>
      </c>
      <c r="C126" s="120">
        <v>0.005582589845822863</v>
      </c>
      <c r="D126" s="86" t="s">
        <v>778</v>
      </c>
      <c r="E126" s="86" t="b">
        <v>0</v>
      </c>
      <c r="F126" s="86" t="b">
        <v>0</v>
      </c>
      <c r="G126" s="86" t="b">
        <v>0</v>
      </c>
    </row>
    <row r="127" spans="1:7" ht="15">
      <c r="A127" s="86" t="s">
        <v>964</v>
      </c>
      <c r="B127" s="86">
        <v>2</v>
      </c>
      <c r="C127" s="120">
        <v>0.004479108323261183</v>
      </c>
      <c r="D127" s="86" t="s">
        <v>778</v>
      </c>
      <c r="E127" s="86" t="b">
        <v>0</v>
      </c>
      <c r="F127" s="86" t="b">
        <v>0</v>
      </c>
      <c r="G127" s="86" t="b">
        <v>0</v>
      </c>
    </row>
    <row r="128" spans="1:7" ht="15">
      <c r="A128" s="86" t="s">
        <v>965</v>
      </c>
      <c r="B128" s="86">
        <v>2</v>
      </c>
      <c r="C128" s="120">
        <v>0.004479108323261183</v>
      </c>
      <c r="D128" s="86" t="s">
        <v>778</v>
      </c>
      <c r="E128" s="86" t="b">
        <v>0</v>
      </c>
      <c r="F128" s="86" t="b">
        <v>0</v>
      </c>
      <c r="G128" s="86" t="b">
        <v>0</v>
      </c>
    </row>
    <row r="129" spans="1:7" ht="15">
      <c r="A129" s="86" t="s">
        <v>966</v>
      </c>
      <c r="B129" s="86">
        <v>2</v>
      </c>
      <c r="C129" s="120">
        <v>0.004479108323261183</v>
      </c>
      <c r="D129" s="86" t="s">
        <v>778</v>
      </c>
      <c r="E129" s="86" t="b">
        <v>0</v>
      </c>
      <c r="F129" s="86" t="b">
        <v>0</v>
      </c>
      <c r="G129" s="86" t="b">
        <v>0</v>
      </c>
    </row>
    <row r="130" spans="1:7" ht="15">
      <c r="A130" s="86" t="s">
        <v>967</v>
      </c>
      <c r="B130" s="86">
        <v>2</v>
      </c>
      <c r="C130" s="120">
        <v>0.004479108323261183</v>
      </c>
      <c r="D130" s="86" t="s">
        <v>778</v>
      </c>
      <c r="E130" s="86" t="b">
        <v>0</v>
      </c>
      <c r="F130" s="86" t="b">
        <v>0</v>
      </c>
      <c r="G130" s="86" t="b">
        <v>0</v>
      </c>
    </row>
    <row r="131" spans="1:7" ht="15">
      <c r="A131" s="86" t="s">
        <v>968</v>
      </c>
      <c r="B131" s="86">
        <v>2</v>
      </c>
      <c r="C131" s="120">
        <v>0.004479108323261183</v>
      </c>
      <c r="D131" s="86" t="s">
        <v>778</v>
      </c>
      <c r="E131" s="86" t="b">
        <v>0</v>
      </c>
      <c r="F131" s="86" t="b">
        <v>0</v>
      </c>
      <c r="G131" s="86" t="b">
        <v>0</v>
      </c>
    </row>
    <row r="132" spans="1:7" ht="15">
      <c r="A132" s="86" t="s">
        <v>969</v>
      </c>
      <c r="B132" s="86">
        <v>2</v>
      </c>
      <c r="C132" s="120">
        <v>0.004479108323261183</v>
      </c>
      <c r="D132" s="86" t="s">
        <v>778</v>
      </c>
      <c r="E132" s="86" t="b">
        <v>0</v>
      </c>
      <c r="F132" s="86" t="b">
        <v>0</v>
      </c>
      <c r="G132" s="86" t="b">
        <v>0</v>
      </c>
    </row>
    <row r="133" spans="1:7" ht="15">
      <c r="A133" s="86" t="s">
        <v>970</v>
      </c>
      <c r="B133" s="86">
        <v>2</v>
      </c>
      <c r="C133" s="120">
        <v>0.004479108323261183</v>
      </c>
      <c r="D133" s="86" t="s">
        <v>778</v>
      </c>
      <c r="E133" s="86" t="b">
        <v>0</v>
      </c>
      <c r="F133" s="86" t="b">
        <v>0</v>
      </c>
      <c r="G133" s="86" t="b">
        <v>0</v>
      </c>
    </row>
    <row r="134" spans="1:7" ht="15">
      <c r="A134" s="86" t="s">
        <v>971</v>
      </c>
      <c r="B134" s="86">
        <v>2</v>
      </c>
      <c r="C134" s="120">
        <v>0.004479108323261183</v>
      </c>
      <c r="D134" s="86" t="s">
        <v>778</v>
      </c>
      <c r="E134" s="86" t="b">
        <v>0</v>
      </c>
      <c r="F134" s="86" t="b">
        <v>0</v>
      </c>
      <c r="G134" s="86" t="b">
        <v>0</v>
      </c>
    </row>
    <row r="135" spans="1:7" ht="15">
      <c r="A135" s="86" t="s">
        <v>237</v>
      </c>
      <c r="B135" s="86">
        <v>2</v>
      </c>
      <c r="C135" s="120">
        <v>0.004479108323261183</v>
      </c>
      <c r="D135" s="86" t="s">
        <v>778</v>
      </c>
      <c r="E135" s="86" t="b">
        <v>0</v>
      </c>
      <c r="F135" s="86" t="b">
        <v>0</v>
      </c>
      <c r="G135" s="86" t="b">
        <v>0</v>
      </c>
    </row>
    <row r="136" spans="1:7" ht="15">
      <c r="A136" s="86" t="s">
        <v>972</v>
      </c>
      <c r="B136" s="86">
        <v>2</v>
      </c>
      <c r="C136" s="120">
        <v>0.004479108323261183</v>
      </c>
      <c r="D136" s="86" t="s">
        <v>778</v>
      </c>
      <c r="E136" s="86" t="b">
        <v>0</v>
      </c>
      <c r="F136" s="86" t="b">
        <v>0</v>
      </c>
      <c r="G136" s="86" t="b">
        <v>0</v>
      </c>
    </row>
    <row r="137" spans="1:7" ht="15">
      <c r="A137" s="86" t="s">
        <v>973</v>
      </c>
      <c r="B137" s="86">
        <v>2</v>
      </c>
      <c r="C137" s="120">
        <v>0.004479108323261183</v>
      </c>
      <c r="D137" s="86" t="s">
        <v>778</v>
      </c>
      <c r="E137" s="86" t="b">
        <v>0</v>
      </c>
      <c r="F137" s="86" t="b">
        <v>0</v>
      </c>
      <c r="G137" s="86" t="b">
        <v>0</v>
      </c>
    </row>
    <row r="138" spans="1:7" ht="15">
      <c r="A138" s="86" t="s">
        <v>236</v>
      </c>
      <c r="B138" s="86">
        <v>2</v>
      </c>
      <c r="C138" s="120">
        <v>0.004479108323261183</v>
      </c>
      <c r="D138" s="86" t="s">
        <v>778</v>
      </c>
      <c r="E138" s="86" t="b">
        <v>0</v>
      </c>
      <c r="F138" s="86" t="b">
        <v>0</v>
      </c>
      <c r="G138" s="86" t="b">
        <v>0</v>
      </c>
    </row>
    <row r="139" spans="1:7" ht="15">
      <c r="A139" s="86" t="s">
        <v>974</v>
      </c>
      <c r="B139" s="86">
        <v>2</v>
      </c>
      <c r="C139" s="120">
        <v>0.004479108323261183</v>
      </c>
      <c r="D139" s="86" t="s">
        <v>778</v>
      </c>
      <c r="E139" s="86" t="b">
        <v>0</v>
      </c>
      <c r="F139" s="86" t="b">
        <v>0</v>
      </c>
      <c r="G139" s="86" t="b">
        <v>0</v>
      </c>
    </row>
    <row r="140" spans="1:7" ht="15">
      <c r="A140" s="86" t="s">
        <v>975</v>
      </c>
      <c r="B140" s="86">
        <v>2</v>
      </c>
      <c r="C140" s="120">
        <v>0.004479108323261183</v>
      </c>
      <c r="D140" s="86" t="s">
        <v>778</v>
      </c>
      <c r="E140" s="86" t="b">
        <v>0</v>
      </c>
      <c r="F140" s="86" t="b">
        <v>0</v>
      </c>
      <c r="G140" s="86" t="b">
        <v>0</v>
      </c>
    </row>
    <row r="141" spans="1:7" ht="15">
      <c r="A141" s="86" t="s">
        <v>235</v>
      </c>
      <c r="B141" s="86">
        <v>2</v>
      </c>
      <c r="C141" s="120">
        <v>0.004479108323261183</v>
      </c>
      <c r="D141" s="86" t="s">
        <v>778</v>
      </c>
      <c r="E141" s="86" t="b">
        <v>0</v>
      </c>
      <c r="F141" s="86" t="b">
        <v>0</v>
      </c>
      <c r="G141" s="86" t="b">
        <v>0</v>
      </c>
    </row>
    <row r="142" spans="1:7" ht="15">
      <c r="A142" s="86" t="s">
        <v>831</v>
      </c>
      <c r="B142" s="86">
        <v>25</v>
      </c>
      <c r="C142" s="120">
        <v>0</v>
      </c>
      <c r="D142" s="86" t="s">
        <v>779</v>
      </c>
      <c r="E142" s="86" t="b">
        <v>0</v>
      </c>
      <c r="F142" s="86" t="b">
        <v>0</v>
      </c>
      <c r="G142" s="86" t="b">
        <v>0</v>
      </c>
    </row>
    <row r="143" spans="1:7" ht="15">
      <c r="A143" s="86" t="s">
        <v>833</v>
      </c>
      <c r="B143" s="86">
        <v>15</v>
      </c>
      <c r="C143" s="120">
        <v>0</v>
      </c>
      <c r="D143" s="86" t="s">
        <v>779</v>
      </c>
      <c r="E143" s="86" t="b">
        <v>0</v>
      </c>
      <c r="F143" s="86" t="b">
        <v>0</v>
      </c>
      <c r="G143" s="86" t="b">
        <v>0</v>
      </c>
    </row>
    <row r="144" spans="1:7" ht="15">
      <c r="A144" s="86" t="s">
        <v>834</v>
      </c>
      <c r="B144" s="86">
        <v>10</v>
      </c>
      <c r="C144" s="120">
        <v>0</v>
      </c>
      <c r="D144" s="86" t="s">
        <v>779</v>
      </c>
      <c r="E144" s="86" t="b">
        <v>0</v>
      </c>
      <c r="F144" s="86" t="b">
        <v>0</v>
      </c>
      <c r="G144" s="86" t="b">
        <v>0</v>
      </c>
    </row>
    <row r="145" spans="1:7" ht="15">
      <c r="A145" s="86" t="s">
        <v>832</v>
      </c>
      <c r="B145" s="86">
        <v>10</v>
      </c>
      <c r="C145" s="120">
        <v>0.012919742303175158</v>
      </c>
      <c r="D145" s="86" t="s">
        <v>779</v>
      </c>
      <c r="E145" s="86" t="b">
        <v>0</v>
      </c>
      <c r="F145" s="86" t="b">
        <v>0</v>
      </c>
      <c r="G145" s="86" t="b">
        <v>0</v>
      </c>
    </row>
    <row r="146" spans="1:7" ht="15">
      <c r="A146" s="86" t="s">
        <v>225</v>
      </c>
      <c r="B146" s="86">
        <v>10</v>
      </c>
      <c r="C146" s="120">
        <v>0</v>
      </c>
      <c r="D146" s="86" t="s">
        <v>779</v>
      </c>
      <c r="E146" s="86" t="b">
        <v>0</v>
      </c>
      <c r="F146" s="86" t="b">
        <v>0</v>
      </c>
      <c r="G146" s="86" t="b">
        <v>0</v>
      </c>
    </row>
    <row r="147" spans="1:7" ht="15">
      <c r="A147" s="86" t="s">
        <v>835</v>
      </c>
      <c r="B147" s="86">
        <v>10</v>
      </c>
      <c r="C147" s="120">
        <v>0</v>
      </c>
      <c r="D147" s="86" t="s">
        <v>779</v>
      </c>
      <c r="E147" s="86" t="b">
        <v>0</v>
      </c>
      <c r="F147" s="86" t="b">
        <v>0</v>
      </c>
      <c r="G147" s="86" t="b">
        <v>0</v>
      </c>
    </row>
    <row r="148" spans="1:7" ht="15">
      <c r="A148" s="86" t="s">
        <v>842</v>
      </c>
      <c r="B148" s="86">
        <v>10</v>
      </c>
      <c r="C148" s="120">
        <v>0.012919742303175158</v>
      </c>
      <c r="D148" s="86" t="s">
        <v>779</v>
      </c>
      <c r="E148" s="86" t="b">
        <v>0</v>
      </c>
      <c r="F148" s="86" t="b">
        <v>0</v>
      </c>
      <c r="G148" s="86" t="b">
        <v>0</v>
      </c>
    </row>
    <row r="149" spans="1:7" ht="15">
      <c r="A149" s="86" t="s">
        <v>837</v>
      </c>
      <c r="B149" s="86">
        <v>7</v>
      </c>
      <c r="C149" s="120">
        <v>0.009043819612222611</v>
      </c>
      <c r="D149" s="86" t="s">
        <v>779</v>
      </c>
      <c r="E149" s="86" t="b">
        <v>0</v>
      </c>
      <c r="F149" s="86" t="b">
        <v>0</v>
      </c>
      <c r="G149" s="86" t="b">
        <v>0</v>
      </c>
    </row>
    <row r="150" spans="1:7" ht="15">
      <c r="A150" s="86" t="s">
        <v>838</v>
      </c>
      <c r="B150" s="86">
        <v>5</v>
      </c>
      <c r="C150" s="120">
        <v>0.006459871151587579</v>
      </c>
      <c r="D150" s="86" t="s">
        <v>779</v>
      </c>
      <c r="E150" s="86" t="b">
        <v>0</v>
      </c>
      <c r="F150" s="86" t="b">
        <v>0</v>
      </c>
      <c r="G150" s="86" t="b">
        <v>0</v>
      </c>
    </row>
    <row r="151" spans="1:7" ht="15">
      <c r="A151" s="86" t="s">
        <v>839</v>
      </c>
      <c r="B151" s="86">
        <v>5</v>
      </c>
      <c r="C151" s="120">
        <v>0.006459871151587579</v>
      </c>
      <c r="D151" s="86" t="s">
        <v>779</v>
      </c>
      <c r="E151" s="86" t="b">
        <v>1</v>
      </c>
      <c r="F151" s="86" t="b">
        <v>0</v>
      </c>
      <c r="G151" s="86" t="b">
        <v>0</v>
      </c>
    </row>
    <row r="152" spans="1:7" ht="15">
      <c r="A152" s="86" t="s">
        <v>840</v>
      </c>
      <c r="B152" s="86">
        <v>5</v>
      </c>
      <c r="C152" s="120">
        <v>0.006459871151587579</v>
      </c>
      <c r="D152" s="86" t="s">
        <v>779</v>
      </c>
      <c r="E152" s="86" t="b">
        <v>0</v>
      </c>
      <c r="F152" s="86" t="b">
        <v>0</v>
      </c>
      <c r="G152" s="86" t="b">
        <v>0</v>
      </c>
    </row>
    <row r="153" spans="1:7" ht="15">
      <c r="A153" s="86" t="s">
        <v>951</v>
      </c>
      <c r="B153" s="86">
        <v>5</v>
      </c>
      <c r="C153" s="120">
        <v>0.006459871151587579</v>
      </c>
      <c r="D153" s="86" t="s">
        <v>779</v>
      </c>
      <c r="E153" s="86" t="b">
        <v>0</v>
      </c>
      <c r="F153" s="86" t="b">
        <v>0</v>
      </c>
      <c r="G153" s="86" t="b">
        <v>0</v>
      </c>
    </row>
    <row r="154" spans="1:7" ht="15">
      <c r="A154" s="86" t="s">
        <v>952</v>
      </c>
      <c r="B154" s="86">
        <v>5</v>
      </c>
      <c r="C154" s="120">
        <v>0.006459871151587579</v>
      </c>
      <c r="D154" s="86" t="s">
        <v>779</v>
      </c>
      <c r="E154" s="86" t="b">
        <v>0</v>
      </c>
      <c r="F154" s="86" t="b">
        <v>0</v>
      </c>
      <c r="G154" s="86" t="b">
        <v>0</v>
      </c>
    </row>
    <row r="155" spans="1:7" ht="15">
      <c r="A155" s="86" t="s">
        <v>229</v>
      </c>
      <c r="B155" s="86">
        <v>5</v>
      </c>
      <c r="C155" s="120">
        <v>0.006459871151587579</v>
      </c>
      <c r="D155" s="86" t="s">
        <v>779</v>
      </c>
      <c r="E155" s="86" t="b">
        <v>0</v>
      </c>
      <c r="F155" s="86" t="b">
        <v>0</v>
      </c>
      <c r="G155" s="86" t="b">
        <v>0</v>
      </c>
    </row>
    <row r="156" spans="1:7" ht="15">
      <c r="A156" s="86" t="s">
        <v>953</v>
      </c>
      <c r="B156" s="86">
        <v>5</v>
      </c>
      <c r="C156" s="120">
        <v>0.006459871151587579</v>
      </c>
      <c r="D156" s="86" t="s">
        <v>779</v>
      </c>
      <c r="E156" s="86" t="b">
        <v>0</v>
      </c>
      <c r="F156" s="86" t="b">
        <v>0</v>
      </c>
      <c r="G156" s="86" t="b">
        <v>0</v>
      </c>
    </row>
    <row r="157" spans="1:7" ht="15">
      <c r="A157" s="86" t="s">
        <v>954</v>
      </c>
      <c r="B157" s="86">
        <v>5</v>
      </c>
      <c r="C157" s="120">
        <v>0.006459871151587579</v>
      </c>
      <c r="D157" s="86" t="s">
        <v>779</v>
      </c>
      <c r="E157" s="86" t="b">
        <v>0</v>
      </c>
      <c r="F157" s="86" t="b">
        <v>0</v>
      </c>
      <c r="G157" s="86" t="b">
        <v>0</v>
      </c>
    </row>
    <row r="158" spans="1:7" ht="15">
      <c r="A158" s="86" t="s">
        <v>955</v>
      </c>
      <c r="B158" s="86">
        <v>5</v>
      </c>
      <c r="C158" s="120">
        <v>0.006459871151587579</v>
      </c>
      <c r="D158" s="86" t="s">
        <v>779</v>
      </c>
      <c r="E158" s="86" t="b">
        <v>0</v>
      </c>
      <c r="F158" s="86" t="b">
        <v>0</v>
      </c>
      <c r="G158" s="86" t="b">
        <v>0</v>
      </c>
    </row>
    <row r="159" spans="1:7" ht="15">
      <c r="A159" s="86" t="s">
        <v>844</v>
      </c>
      <c r="B159" s="86">
        <v>5</v>
      </c>
      <c r="C159" s="120">
        <v>0.006459871151587579</v>
      </c>
      <c r="D159" s="86" t="s">
        <v>779</v>
      </c>
      <c r="E159" s="86" t="b">
        <v>0</v>
      </c>
      <c r="F159" s="86" t="b">
        <v>0</v>
      </c>
      <c r="G159" s="86" t="b">
        <v>0</v>
      </c>
    </row>
    <row r="160" spans="1:7" ht="15">
      <c r="A160" s="86" t="s">
        <v>964</v>
      </c>
      <c r="B160" s="86">
        <v>5</v>
      </c>
      <c r="C160" s="120">
        <v>0.006459871151587579</v>
      </c>
      <c r="D160" s="86" t="s">
        <v>779</v>
      </c>
      <c r="E160" s="86" t="b">
        <v>0</v>
      </c>
      <c r="F160" s="86" t="b">
        <v>0</v>
      </c>
      <c r="G160" s="86" t="b">
        <v>0</v>
      </c>
    </row>
    <row r="161" spans="1:7" ht="15">
      <c r="A161" s="86" t="s">
        <v>965</v>
      </c>
      <c r="B161" s="86">
        <v>5</v>
      </c>
      <c r="C161" s="120">
        <v>0.006459871151587579</v>
      </c>
      <c r="D161" s="86" t="s">
        <v>779</v>
      </c>
      <c r="E161" s="86" t="b">
        <v>0</v>
      </c>
      <c r="F161" s="86" t="b">
        <v>0</v>
      </c>
      <c r="G161" s="86" t="b">
        <v>0</v>
      </c>
    </row>
    <row r="162" spans="1:7" ht="15">
      <c r="A162" s="86" t="s">
        <v>966</v>
      </c>
      <c r="B162" s="86">
        <v>5</v>
      </c>
      <c r="C162" s="120">
        <v>0.006459871151587579</v>
      </c>
      <c r="D162" s="86" t="s">
        <v>779</v>
      </c>
      <c r="E162" s="86" t="b">
        <v>0</v>
      </c>
      <c r="F162" s="86" t="b">
        <v>0</v>
      </c>
      <c r="G162" s="86" t="b">
        <v>0</v>
      </c>
    </row>
    <row r="163" spans="1:7" ht="15">
      <c r="A163" s="86" t="s">
        <v>967</v>
      </c>
      <c r="B163" s="86">
        <v>5</v>
      </c>
      <c r="C163" s="120">
        <v>0.006459871151587579</v>
      </c>
      <c r="D163" s="86" t="s">
        <v>779</v>
      </c>
      <c r="E163" s="86" t="b">
        <v>0</v>
      </c>
      <c r="F163" s="86" t="b">
        <v>0</v>
      </c>
      <c r="G163" s="86" t="b">
        <v>0</v>
      </c>
    </row>
    <row r="164" spans="1:7" ht="15">
      <c r="A164" s="86" t="s">
        <v>968</v>
      </c>
      <c r="B164" s="86">
        <v>5</v>
      </c>
      <c r="C164" s="120">
        <v>0.006459871151587579</v>
      </c>
      <c r="D164" s="86" t="s">
        <v>779</v>
      </c>
      <c r="E164" s="86" t="b">
        <v>0</v>
      </c>
      <c r="F164" s="86" t="b">
        <v>0</v>
      </c>
      <c r="G164" s="86" t="b">
        <v>0</v>
      </c>
    </row>
    <row r="165" spans="1:7" ht="15">
      <c r="A165" s="86" t="s">
        <v>969</v>
      </c>
      <c r="B165" s="86">
        <v>5</v>
      </c>
      <c r="C165" s="120">
        <v>0.006459871151587579</v>
      </c>
      <c r="D165" s="86" t="s">
        <v>779</v>
      </c>
      <c r="E165" s="86" t="b">
        <v>0</v>
      </c>
      <c r="F165" s="86" t="b">
        <v>0</v>
      </c>
      <c r="G165" s="86" t="b">
        <v>0</v>
      </c>
    </row>
    <row r="166" spans="1:7" ht="15">
      <c r="A166" s="86" t="s">
        <v>970</v>
      </c>
      <c r="B166" s="86">
        <v>5</v>
      </c>
      <c r="C166" s="120">
        <v>0.006459871151587579</v>
      </c>
      <c r="D166" s="86" t="s">
        <v>779</v>
      </c>
      <c r="E166" s="86" t="b">
        <v>0</v>
      </c>
      <c r="F166" s="86" t="b">
        <v>0</v>
      </c>
      <c r="G166" s="86" t="b">
        <v>0</v>
      </c>
    </row>
    <row r="167" spans="1:7" ht="15">
      <c r="A167" s="86" t="s">
        <v>971</v>
      </c>
      <c r="B167" s="86">
        <v>5</v>
      </c>
      <c r="C167" s="120">
        <v>0.006459871151587579</v>
      </c>
      <c r="D167" s="86" t="s">
        <v>779</v>
      </c>
      <c r="E167" s="86" t="b">
        <v>0</v>
      </c>
      <c r="F167" s="86" t="b">
        <v>0</v>
      </c>
      <c r="G167" s="86" t="b">
        <v>0</v>
      </c>
    </row>
    <row r="168" spans="1:7" ht="15">
      <c r="A168" s="86" t="s">
        <v>237</v>
      </c>
      <c r="B168" s="86">
        <v>5</v>
      </c>
      <c r="C168" s="120">
        <v>0.006459871151587579</v>
      </c>
      <c r="D168" s="86" t="s">
        <v>779</v>
      </c>
      <c r="E168" s="86" t="b">
        <v>0</v>
      </c>
      <c r="F168" s="86" t="b">
        <v>0</v>
      </c>
      <c r="G168" s="86" t="b">
        <v>0</v>
      </c>
    </row>
    <row r="169" spans="1:7" ht="15">
      <c r="A169" s="86" t="s">
        <v>230</v>
      </c>
      <c r="B169" s="86">
        <v>5</v>
      </c>
      <c r="C169" s="120">
        <v>0.006459871151587579</v>
      </c>
      <c r="D169" s="86" t="s">
        <v>779</v>
      </c>
      <c r="E169" s="86" t="b">
        <v>0</v>
      </c>
      <c r="F169" s="86" t="b">
        <v>0</v>
      </c>
      <c r="G169" s="86" t="b">
        <v>0</v>
      </c>
    </row>
    <row r="170" spans="1:7" ht="15">
      <c r="A170" s="86" t="s">
        <v>972</v>
      </c>
      <c r="B170" s="86">
        <v>5</v>
      </c>
      <c r="C170" s="120">
        <v>0.006459871151587579</v>
      </c>
      <c r="D170" s="86" t="s">
        <v>779</v>
      </c>
      <c r="E170" s="86" t="b">
        <v>0</v>
      </c>
      <c r="F170" s="86" t="b">
        <v>0</v>
      </c>
      <c r="G170" s="86" t="b">
        <v>0</v>
      </c>
    </row>
    <row r="171" spans="1:7" ht="15">
      <c r="A171" s="86" t="s">
        <v>973</v>
      </c>
      <c r="B171" s="86">
        <v>5</v>
      </c>
      <c r="C171" s="120">
        <v>0.006459871151587579</v>
      </c>
      <c r="D171" s="86" t="s">
        <v>779</v>
      </c>
      <c r="E171" s="86" t="b">
        <v>0</v>
      </c>
      <c r="F171" s="86" t="b">
        <v>0</v>
      </c>
      <c r="G171" s="86" t="b">
        <v>0</v>
      </c>
    </row>
    <row r="172" spans="1:7" ht="15">
      <c r="A172" s="86" t="s">
        <v>236</v>
      </c>
      <c r="B172" s="86">
        <v>5</v>
      </c>
      <c r="C172" s="120">
        <v>0.006459871151587579</v>
      </c>
      <c r="D172" s="86" t="s">
        <v>779</v>
      </c>
      <c r="E172" s="86" t="b">
        <v>0</v>
      </c>
      <c r="F172" s="86" t="b">
        <v>0</v>
      </c>
      <c r="G172" s="86" t="b">
        <v>0</v>
      </c>
    </row>
    <row r="173" spans="1:7" ht="15">
      <c r="A173" s="86" t="s">
        <v>974</v>
      </c>
      <c r="B173" s="86">
        <v>5</v>
      </c>
      <c r="C173" s="120">
        <v>0.006459871151587579</v>
      </c>
      <c r="D173" s="86" t="s">
        <v>779</v>
      </c>
      <c r="E173" s="86" t="b">
        <v>0</v>
      </c>
      <c r="F173" s="86" t="b">
        <v>0</v>
      </c>
      <c r="G173" s="86" t="b">
        <v>0</v>
      </c>
    </row>
    <row r="174" spans="1:7" ht="15">
      <c r="A174" s="86" t="s">
        <v>975</v>
      </c>
      <c r="B174" s="86">
        <v>5</v>
      </c>
      <c r="C174" s="120">
        <v>0.006459871151587579</v>
      </c>
      <c r="D174" s="86" t="s">
        <v>779</v>
      </c>
      <c r="E174" s="86" t="b">
        <v>0</v>
      </c>
      <c r="F174" s="86" t="b">
        <v>0</v>
      </c>
      <c r="G174" s="86" t="b">
        <v>0</v>
      </c>
    </row>
    <row r="175" spans="1:7" ht="15">
      <c r="A175" s="86" t="s">
        <v>235</v>
      </c>
      <c r="B175" s="86">
        <v>5</v>
      </c>
      <c r="C175" s="120">
        <v>0.006459871151587579</v>
      </c>
      <c r="D175" s="86" t="s">
        <v>779</v>
      </c>
      <c r="E175" s="86" t="b">
        <v>0</v>
      </c>
      <c r="F175" s="86" t="b">
        <v>0</v>
      </c>
      <c r="G175" s="86" t="b">
        <v>0</v>
      </c>
    </row>
    <row r="176" spans="1:7" ht="15">
      <c r="A176" s="86" t="s">
        <v>956</v>
      </c>
      <c r="B176" s="86">
        <v>3</v>
      </c>
      <c r="C176" s="120">
        <v>0.0067323443598326736</v>
      </c>
      <c r="D176" s="86" t="s">
        <v>779</v>
      </c>
      <c r="E176" s="86" t="b">
        <v>0</v>
      </c>
      <c r="F176" s="86" t="b">
        <v>0</v>
      </c>
      <c r="G176" s="86" t="b">
        <v>0</v>
      </c>
    </row>
    <row r="177" spans="1:7" ht="15">
      <c r="A177" s="86" t="s">
        <v>957</v>
      </c>
      <c r="B177" s="86">
        <v>3</v>
      </c>
      <c r="C177" s="120">
        <v>0.0067323443598326736</v>
      </c>
      <c r="D177" s="86" t="s">
        <v>779</v>
      </c>
      <c r="E177" s="86" t="b">
        <v>0</v>
      </c>
      <c r="F177" s="86" t="b">
        <v>0</v>
      </c>
      <c r="G177" s="86" t="b">
        <v>0</v>
      </c>
    </row>
    <row r="178" spans="1:7" ht="15">
      <c r="A178" s="86" t="s">
        <v>832</v>
      </c>
      <c r="B178" s="86">
        <v>70</v>
      </c>
      <c r="C178" s="120">
        <v>0.004712389650383045</v>
      </c>
      <c r="D178" s="86" t="s">
        <v>780</v>
      </c>
      <c r="E178" s="86" t="b">
        <v>0</v>
      </c>
      <c r="F178" s="86" t="b">
        <v>0</v>
      </c>
      <c r="G178" s="86" t="b">
        <v>0</v>
      </c>
    </row>
    <row r="179" spans="1:7" ht="15">
      <c r="A179" s="86" t="s">
        <v>831</v>
      </c>
      <c r="B179" s="86">
        <v>47</v>
      </c>
      <c r="C179" s="120">
        <v>0.0018486438913438512</v>
      </c>
      <c r="D179" s="86" t="s">
        <v>780</v>
      </c>
      <c r="E179" s="86" t="b">
        <v>0</v>
      </c>
      <c r="F179" s="86" t="b">
        <v>0</v>
      </c>
      <c r="G179" s="86" t="b">
        <v>0</v>
      </c>
    </row>
    <row r="180" spans="1:7" ht="15">
      <c r="A180" s="86" t="s">
        <v>837</v>
      </c>
      <c r="B180" s="86">
        <v>46</v>
      </c>
      <c r="C180" s="120">
        <v>0.004457720173020376</v>
      </c>
      <c r="D180" s="86" t="s">
        <v>780</v>
      </c>
      <c r="E180" s="86" t="b">
        <v>0</v>
      </c>
      <c r="F180" s="86" t="b">
        <v>0</v>
      </c>
      <c r="G180" s="86" t="b">
        <v>0</v>
      </c>
    </row>
    <row r="181" spans="1:7" ht="15">
      <c r="A181" s="86" t="s">
        <v>834</v>
      </c>
      <c r="B181" s="86">
        <v>41</v>
      </c>
      <c r="C181" s="120">
        <v>0</v>
      </c>
      <c r="D181" s="86" t="s">
        <v>780</v>
      </c>
      <c r="E181" s="86" t="b">
        <v>0</v>
      </c>
      <c r="F181" s="86" t="b">
        <v>0</v>
      </c>
      <c r="G181" s="86" t="b">
        <v>0</v>
      </c>
    </row>
    <row r="182" spans="1:7" ht="15">
      <c r="A182" s="86" t="s">
        <v>833</v>
      </c>
      <c r="B182" s="86">
        <v>41</v>
      </c>
      <c r="C182" s="120">
        <v>0.0005240506329710318</v>
      </c>
      <c r="D182" s="86" t="s">
        <v>780</v>
      </c>
      <c r="E182" s="86" t="b">
        <v>0</v>
      </c>
      <c r="F182" s="86" t="b">
        <v>0</v>
      </c>
      <c r="G182" s="86" t="b">
        <v>0</v>
      </c>
    </row>
    <row r="183" spans="1:7" ht="15">
      <c r="A183" s="86" t="s">
        <v>835</v>
      </c>
      <c r="B183" s="86">
        <v>39</v>
      </c>
      <c r="C183" s="120">
        <v>0.0010095956353232609</v>
      </c>
      <c r="D183" s="86" t="s">
        <v>780</v>
      </c>
      <c r="E183" s="86" t="b">
        <v>0</v>
      </c>
      <c r="F183" s="86" t="b">
        <v>0</v>
      </c>
      <c r="G183" s="86" t="b">
        <v>0</v>
      </c>
    </row>
    <row r="184" spans="1:7" ht="15">
      <c r="A184" s="86" t="s">
        <v>225</v>
      </c>
      <c r="B184" s="86">
        <v>38</v>
      </c>
      <c r="C184" s="120">
        <v>0.0014946482525758798</v>
      </c>
      <c r="D184" s="86" t="s">
        <v>780</v>
      </c>
      <c r="E184" s="86" t="b">
        <v>0</v>
      </c>
      <c r="F184" s="86" t="b">
        <v>0</v>
      </c>
      <c r="G184" s="86" t="b">
        <v>0</v>
      </c>
    </row>
    <row r="185" spans="1:7" ht="15">
      <c r="A185" s="86" t="s">
        <v>844</v>
      </c>
      <c r="B185" s="86">
        <v>36</v>
      </c>
      <c r="C185" s="120">
        <v>0.0024235146773398516</v>
      </c>
      <c r="D185" s="86" t="s">
        <v>780</v>
      </c>
      <c r="E185" s="86" t="b">
        <v>0</v>
      </c>
      <c r="F185" s="86" t="b">
        <v>0</v>
      </c>
      <c r="G185" s="86" t="b">
        <v>0</v>
      </c>
    </row>
    <row r="186" spans="1:7" ht="15">
      <c r="A186" s="86" t="s">
        <v>838</v>
      </c>
      <c r="B186" s="86">
        <v>34</v>
      </c>
      <c r="C186" s="120">
        <v>0.0032948366496237565</v>
      </c>
      <c r="D186" s="86" t="s">
        <v>780</v>
      </c>
      <c r="E186" s="86" t="b">
        <v>0</v>
      </c>
      <c r="F186" s="86" t="b">
        <v>0</v>
      </c>
      <c r="G186" s="86" t="b">
        <v>0</v>
      </c>
    </row>
    <row r="187" spans="1:7" ht="15">
      <c r="A187" s="86" t="s">
        <v>839</v>
      </c>
      <c r="B187" s="86">
        <v>34</v>
      </c>
      <c r="C187" s="120">
        <v>0.0032948366496237565</v>
      </c>
      <c r="D187" s="86" t="s">
        <v>780</v>
      </c>
      <c r="E187" s="86" t="b">
        <v>1</v>
      </c>
      <c r="F187" s="86" t="b">
        <v>0</v>
      </c>
      <c r="G187" s="86" t="b">
        <v>0</v>
      </c>
    </row>
    <row r="188" spans="1:7" ht="15">
      <c r="A188" s="86" t="s">
        <v>840</v>
      </c>
      <c r="B188" s="86">
        <v>34</v>
      </c>
      <c r="C188" s="120">
        <v>0.0032948366496237565</v>
      </c>
      <c r="D188" s="86" t="s">
        <v>780</v>
      </c>
      <c r="E188" s="86" t="b">
        <v>0</v>
      </c>
      <c r="F188" s="86" t="b">
        <v>0</v>
      </c>
      <c r="G188" s="86" t="b">
        <v>0</v>
      </c>
    </row>
    <row r="189" spans="1:7" ht="15">
      <c r="A189" s="86" t="s">
        <v>951</v>
      </c>
      <c r="B189" s="86">
        <v>34</v>
      </c>
      <c r="C189" s="120">
        <v>0.0032948366496237565</v>
      </c>
      <c r="D189" s="86" t="s">
        <v>780</v>
      </c>
      <c r="E189" s="86" t="b">
        <v>0</v>
      </c>
      <c r="F189" s="86" t="b">
        <v>0</v>
      </c>
      <c r="G189" s="86" t="b">
        <v>0</v>
      </c>
    </row>
    <row r="190" spans="1:7" ht="15">
      <c r="A190" s="86" t="s">
        <v>952</v>
      </c>
      <c r="B190" s="86">
        <v>34</v>
      </c>
      <c r="C190" s="120">
        <v>0.0032948366496237565</v>
      </c>
      <c r="D190" s="86" t="s">
        <v>780</v>
      </c>
      <c r="E190" s="86" t="b">
        <v>0</v>
      </c>
      <c r="F190" s="86" t="b">
        <v>0</v>
      </c>
      <c r="G190" s="86" t="b">
        <v>0</v>
      </c>
    </row>
    <row r="191" spans="1:7" ht="15">
      <c r="A191" s="86" t="s">
        <v>953</v>
      </c>
      <c r="B191" s="86">
        <v>34</v>
      </c>
      <c r="C191" s="120">
        <v>0.0032948366496237565</v>
      </c>
      <c r="D191" s="86" t="s">
        <v>780</v>
      </c>
      <c r="E191" s="86" t="b">
        <v>0</v>
      </c>
      <c r="F191" s="86" t="b">
        <v>0</v>
      </c>
      <c r="G191" s="86" t="b">
        <v>0</v>
      </c>
    </row>
    <row r="192" spans="1:7" ht="15">
      <c r="A192" s="86" t="s">
        <v>229</v>
      </c>
      <c r="B192" s="86">
        <v>32</v>
      </c>
      <c r="C192" s="120">
        <v>0.004105225397848087</v>
      </c>
      <c r="D192" s="86" t="s">
        <v>780</v>
      </c>
      <c r="E192" s="86" t="b">
        <v>0</v>
      </c>
      <c r="F192" s="86" t="b">
        <v>0</v>
      </c>
      <c r="G192" s="86" t="b">
        <v>0</v>
      </c>
    </row>
    <row r="193" spans="1:7" ht="15">
      <c r="A193" s="86" t="s">
        <v>954</v>
      </c>
      <c r="B193" s="86">
        <v>32</v>
      </c>
      <c r="C193" s="120">
        <v>0.004105225397848087</v>
      </c>
      <c r="D193" s="86" t="s">
        <v>780</v>
      </c>
      <c r="E193" s="86" t="b">
        <v>0</v>
      </c>
      <c r="F193" s="86" t="b">
        <v>0</v>
      </c>
      <c r="G193" s="86" t="b">
        <v>0</v>
      </c>
    </row>
    <row r="194" spans="1:7" ht="15">
      <c r="A194" s="86" t="s">
        <v>955</v>
      </c>
      <c r="B194" s="86">
        <v>32</v>
      </c>
      <c r="C194" s="120">
        <v>0.004105225397848087</v>
      </c>
      <c r="D194" s="86" t="s">
        <v>780</v>
      </c>
      <c r="E194" s="86" t="b">
        <v>0</v>
      </c>
      <c r="F194" s="86" t="b">
        <v>0</v>
      </c>
      <c r="G194" s="86" t="b">
        <v>0</v>
      </c>
    </row>
    <row r="195" spans="1:7" ht="15">
      <c r="A195" s="86" t="s">
        <v>956</v>
      </c>
      <c r="B195" s="86">
        <v>22</v>
      </c>
      <c r="C195" s="120">
        <v>0.007089327615906606</v>
      </c>
      <c r="D195" s="86" t="s">
        <v>780</v>
      </c>
      <c r="E195" s="86" t="b">
        <v>0</v>
      </c>
      <c r="F195" s="86" t="b">
        <v>0</v>
      </c>
      <c r="G195" s="86" t="b">
        <v>0</v>
      </c>
    </row>
    <row r="196" spans="1:7" ht="15">
      <c r="A196" s="86" t="s">
        <v>957</v>
      </c>
      <c r="B196" s="86">
        <v>22</v>
      </c>
      <c r="C196" s="120">
        <v>0.007089327615906606</v>
      </c>
      <c r="D196" s="86" t="s">
        <v>780</v>
      </c>
      <c r="E196" s="86" t="b">
        <v>0</v>
      </c>
      <c r="F196" s="86" t="b">
        <v>0</v>
      </c>
      <c r="G196" s="86" t="b">
        <v>0</v>
      </c>
    </row>
    <row r="197" spans="1:7" ht="15">
      <c r="A197" s="86" t="s">
        <v>230</v>
      </c>
      <c r="B197" s="86">
        <v>9</v>
      </c>
      <c r="C197" s="120">
        <v>0.007064209923151008</v>
      </c>
      <c r="D197" s="86" t="s">
        <v>780</v>
      </c>
      <c r="E197" s="86" t="b">
        <v>0</v>
      </c>
      <c r="F197" s="86" t="b">
        <v>0</v>
      </c>
      <c r="G197" s="86" t="b">
        <v>0</v>
      </c>
    </row>
    <row r="198" spans="1:7" ht="15">
      <c r="A198" s="86" t="s">
        <v>227</v>
      </c>
      <c r="B198" s="86">
        <v>6</v>
      </c>
      <c r="C198" s="120">
        <v>0.005968767149006616</v>
      </c>
      <c r="D198" s="86" t="s">
        <v>780</v>
      </c>
      <c r="E198" s="86" t="b">
        <v>0</v>
      </c>
      <c r="F198" s="86" t="b">
        <v>0</v>
      </c>
      <c r="G198" s="86" t="b">
        <v>0</v>
      </c>
    </row>
    <row r="199" spans="1:7" ht="15">
      <c r="A199" s="86" t="s">
        <v>958</v>
      </c>
      <c r="B199" s="86">
        <v>4</v>
      </c>
      <c r="C199" s="120">
        <v>0.004818707343941708</v>
      </c>
      <c r="D199" s="86" t="s">
        <v>780</v>
      </c>
      <c r="E199" s="86" t="b">
        <v>0</v>
      </c>
      <c r="F199" s="86" t="b">
        <v>0</v>
      </c>
      <c r="G199" s="86" t="b">
        <v>0</v>
      </c>
    </row>
    <row r="200" spans="1:7" ht="15">
      <c r="A200" s="86" t="s">
        <v>959</v>
      </c>
      <c r="B200" s="86">
        <v>4</v>
      </c>
      <c r="C200" s="120">
        <v>0.004818707343941708</v>
      </c>
      <c r="D200" s="86" t="s">
        <v>780</v>
      </c>
      <c r="E200" s="86" t="b">
        <v>0</v>
      </c>
      <c r="F200" s="86" t="b">
        <v>0</v>
      </c>
      <c r="G200" s="86" t="b">
        <v>0</v>
      </c>
    </row>
    <row r="201" spans="1:7" ht="15">
      <c r="A201" s="86" t="s">
        <v>960</v>
      </c>
      <c r="B201" s="86">
        <v>4</v>
      </c>
      <c r="C201" s="120">
        <v>0.004818707343941708</v>
      </c>
      <c r="D201" s="86" t="s">
        <v>780</v>
      </c>
      <c r="E201" s="86" t="b">
        <v>0</v>
      </c>
      <c r="F201" s="86" t="b">
        <v>0</v>
      </c>
      <c r="G201" s="86" t="b">
        <v>0</v>
      </c>
    </row>
    <row r="202" spans="1:7" ht="15">
      <c r="A202" s="86" t="s">
        <v>961</v>
      </c>
      <c r="B202" s="86">
        <v>4</v>
      </c>
      <c r="C202" s="120">
        <v>0.004818707343941708</v>
      </c>
      <c r="D202" s="86" t="s">
        <v>780</v>
      </c>
      <c r="E202" s="86" t="b">
        <v>0</v>
      </c>
      <c r="F202" s="86" t="b">
        <v>0</v>
      </c>
      <c r="G202" s="86" t="b">
        <v>0</v>
      </c>
    </row>
    <row r="203" spans="1:7" ht="15">
      <c r="A203" s="86" t="s">
        <v>962</v>
      </c>
      <c r="B203" s="86">
        <v>4</v>
      </c>
      <c r="C203" s="120">
        <v>0.004818707343941708</v>
      </c>
      <c r="D203" s="86" t="s">
        <v>780</v>
      </c>
      <c r="E203" s="86" t="b">
        <v>0</v>
      </c>
      <c r="F203" s="86" t="b">
        <v>0</v>
      </c>
      <c r="G203" s="86" t="b">
        <v>0</v>
      </c>
    </row>
    <row r="204" spans="1:7" ht="15">
      <c r="A204" s="86" t="s">
        <v>963</v>
      </c>
      <c r="B204" s="86">
        <v>4</v>
      </c>
      <c r="C204" s="120">
        <v>0.004818707343941708</v>
      </c>
      <c r="D204" s="86" t="s">
        <v>780</v>
      </c>
      <c r="E204" s="86" t="b">
        <v>0</v>
      </c>
      <c r="F204" s="86" t="b">
        <v>0</v>
      </c>
      <c r="G204" s="86" t="b">
        <v>0</v>
      </c>
    </row>
    <row r="205" spans="1:7" ht="15">
      <c r="A205" s="86" t="s">
        <v>232</v>
      </c>
      <c r="B205" s="86">
        <v>4</v>
      </c>
      <c r="C205" s="120">
        <v>0.004818707343941708</v>
      </c>
      <c r="D205" s="86" t="s">
        <v>780</v>
      </c>
      <c r="E205" s="86" t="b">
        <v>0</v>
      </c>
      <c r="F205" s="86" t="b">
        <v>0</v>
      </c>
      <c r="G205" s="86" t="b">
        <v>0</v>
      </c>
    </row>
    <row r="206" spans="1:7" ht="15">
      <c r="A206" s="86" t="s">
        <v>804</v>
      </c>
      <c r="B206" s="86">
        <v>4</v>
      </c>
      <c r="C206" s="120">
        <v>0.004818707343941708</v>
      </c>
      <c r="D206" s="86" t="s">
        <v>780</v>
      </c>
      <c r="E206" s="86" t="b">
        <v>0</v>
      </c>
      <c r="F206" s="86" t="b">
        <v>0</v>
      </c>
      <c r="G206" s="86" t="b">
        <v>0</v>
      </c>
    </row>
    <row r="207" spans="1:7" ht="15">
      <c r="A207" s="86" t="s">
        <v>228</v>
      </c>
      <c r="B207" s="86">
        <v>4</v>
      </c>
      <c r="C207" s="120">
        <v>0.004818707343941708</v>
      </c>
      <c r="D207" s="86" t="s">
        <v>780</v>
      </c>
      <c r="E207" s="86" t="b">
        <v>0</v>
      </c>
      <c r="F207" s="86" t="b">
        <v>0</v>
      </c>
      <c r="G207" s="86" t="b">
        <v>0</v>
      </c>
    </row>
    <row r="208" spans="1:7" ht="15">
      <c r="A208" s="86" t="s">
        <v>982</v>
      </c>
      <c r="B208" s="86">
        <v>4</v>
      </c>
      <c r="C208" s="120">
        <v>0.006253892067011939</v>
      </c>
      <c r="D208" s="86" t="s">
        <v>780</v>
      </c>
      <c r="E208" s="86" t="b">
        <v>0</v>
      </c>
      <c r="F208" s="86" t="b">
        <v>0</v>
      </c>
      <c r="G208" s="86" t="b">
        <v>0</v>
      </c>
    </row>
    <row r="209" spans="1:7" ht="15">
      <c r="A209" s="86" t="s">
        <v>238</v>
      </c>
      <c r="B209" s="86">
        <v>3</v>
      </c>
      <c r="C209" s="120">
        <v>0.004060772116805982</v>
      </c>
      <c r="D209" s="86" t="s">
        <v>780</v>
      </c>
      <c r="E209" s="86" t="b">
        <v>0</v>
      </c>
      <c r="F209" s="86" t="b">
        <v>0</v>
      </c>
      <c r="G209" s="86" t="b">
        <v>0</v>
      </c>
    </row>
    <row r="210" spans="1:7" ht="15">
      <c r="A210" s="86" t="s">
        <v>976</v>
      </c>
      <c r="B210" s="86">
        <v>2</v>
      </c>
      <c r="C210" s="120">
        <v>0.0031269460335059695</v>
      </c>
      <c r="D210" s="86" t="s">
        <v>780</v>
      </c>
      <c r="E210" s="86" t="b">
        <v>0</v>
      </c>
      <c r="F210" s="86" t="b">
        <v>0</v>
      </c>
      <c r="G210" s="86" t="b">
        <v>0</v>
      </c>
    </row>
    <row r="211" spans="1:7" ht="15">
      <c r="A211" s="86" t="s">
        <v>977</v>
      </c>
      <c r="B211" s="86">
        <v>2</v>
      </c>
      <c r="C211" s="120">
        <v>0.0031269460335059695</v>
      </c>
      <c r="D211" s="86" t="s">
        <v>780</v>
      </c>
      <c r="E211" s="86" t="b">
        <v>0</v>
      </c>
      <c r="F211" s="86" t="b">
        <v>0</v>
      </c>
      <c r="G211" s="86" t="b">
        <v>0</v>
      </c>
    </row>
    <row r="212" spans="1:7" ht="15">
      <c r="A212" s="86" t="s">
        <v>978</v>
      </c>
      <c r="B212" s="86">
        <v>2</v>
      </c>
      <c r="C212" s="120">
        <v>0.0031269460335059695</v>
      </c>
      <c r="D212" s="86" t="s">
        <v>780</v>
      </c>
      <c r="E212" s="86" t="b">
        <v>0</v>
      </c>
      <c r="F212" s="86" t="b">
        <v>0</v>
      </c>
      <c r="G212" s="86" t="b">
        <v>0</v>
      </c>
    </row>
    <row r="213" spans="1:7" ht="15">
      <c r="A213" s="86" t="s">
        <v>233</v>
      </c>
      <c r="B213" s="86">
        <v>2</v>
      </c>
      <c r="C213" s="120">
        <v>0.0031269460335059695</v>
      </c>
      <c r="D213" s="86" t="s">
        <v>780</v>
      </c>
      <c r="E213" s="86" t="b">
        <v>0</v>
      </c>
      <c r="F213" s="86" t="b">
        <v>0</v>
      </c>
      <c r="G213" s="86" t="b">
        <v>0</v>
      </c>
    </row>
    <row r="214" spans="1:7" ht="15">
      <c r="A214" s="86" t="s">
        <v>979</v>
      </c>
      <c r="B214" s="86">
        <v>2</v>
      </c>
      <c r="C214" s="120">
        <v>0.0031269460335059695</v>
      </c>
      <c r="D214" s="86" t="s">
        <v>780</v>
      </c>
      <c r="E214" s="86" t="b">
        <v>0</v>
      </c>
      <c r="F214" s="86" t="b">
        <v>0</v>
      </c>
      <c r="G214" s="86" t="b">
        <v>0</v>
      </c>
    </row>
    <row r="215" spans="1:7" ht="15">
      <c r="A215" s="86" t="s">
        <v>980</v>
      </c>
      <c r="B215" s="86">
        <v>2</v>
      </c>
      <c r="C215" s="120">
        <v>0.0031269460335059695</v>
      </c>
      <c r="D215" s="86" t="s">
        <v>780</v>
      </c>
      <c r="E215" s="86" t="b">
        <v>0</v>
      </c>
      <c r="F215" s="86" t="b">
        <v>0</v>
      </c>
      <c r="G215" s="86" t="b">
        <v>0</v>
      </c>
    </row>
    <row r="216" spans="1:7" ht="15">
      <c r="A216" s="86" t="s">
        <v>981</v>
      </c>
      <c r="B216" s="86">
        <v>2</v>
      </c>
      <c r="C216" s="120">
        <v>0.0031269460335059695</v>
      </c>
      <c r="D216" s="86" t="s">
        <v>780</v>
      </c>
      <c r="E216" s="86" t="b">
        <v>0</v>
      </c>
      <c r="F216" s="86" t="b">
        <v>0</v>
      </c>
      <c r="G216" s="86" t="b">
        <v>0</v>
      </c>
    </row>
    <row r="217" spans="1:7" ht="15">
      <c r="A217" s="86" t="s">
        <v>1003</v>
      </c>
      <c r="B217" s="86">
        <v>2</v>
      </c>
      <c r="C217" s="120">
        <v>0.0031269460335059695</v>
      </c>
      <c r="D217" s="86" t="s">
        <v>780</v>
      </c>
      <c r="E217" s="86" t="b">
        <v>0</v>
      </c>
      <c r="F217" s="86" t="b">
        <v>0</v>
      </c>
      <c r="G217" s="86" t="b">
        <v>0</v>
      </c>
    </row>
    <row r="218" spans="1:7" ht="15">
      <c r="A218" s="86" t="s">
        <v>842</v>
      </c>
      <c r="B218" s="86">
        <v>2</v>
      </c>
      <c r="C218" s="120">
        <v>0.0038445383950410856</v>
      </c>
      <c r="D218" s="86" t="s">
        <v>780</v>
      </c>
      <c r="E218" s="86" t="b">
        <v>0</v>
      </c>
      <c r="F218" s="86" t="b">
        <v>0</v>
      </c>
      <c r="G218" s="86" t="b">
        <v>0</v>
      </c>
    </row>
    <row r="219" spans="1:7" ht="15">
      <c r="A219" s="86" t="s">
        <v>984</v>
      </c>
      <c r="B219" s="86">
        <v>2</v>
      </c>
      <c r="C219" s="120">
        <v>0.0031269460335059695</v>
      </c>
      <c r="D219" s="86" t="s">
        <v>780</v>
      </c>
      <c r="E219" s="86" t="b">
        <v>0</v>
      </c>
      <c r="F219" s="86" t="b">
        <v>0</v>
      </c>
      <c r="G219" s="86" t="b">
        <v>0</v>
      </c>
    </row>
    <row r="220" spans="1:7" ht="15">
      <c r="A220" s="86" t="s">
        <v>985</v>
      </c>
      <c r="B220" s="86">
        <v>2</v>
      </c>
      <c r="C220" s="120">
        <v>0.0031269460335059695</v>
      </c>
      <c r="D220" s="86" t="s">
        <v>780</v>
      </c>
      <c r="E220" s="86" t="b">
        <v>0</v>
      </c>
      <c r="F220" s="86" t="b">
        <v>0</v>
      </c>
      <c r="G220" s="86" t="b">
        <v>0</v>
      </c>
    </row>
    <row r="221" spans="1:7" ht="15">
      <c r="A221" s="86" t="s">
        <v>986</v>
      </c>
      <c r="B221" s="86">
        <v>2</v>
      </c>
      <c r="C221" s="120">
        <v>0.0031269460335059695</v>
      </c>
      <c r="D221" s="86" t="s">
        <v>780</v>
      </c>
      <c r="E221" s="86" t="b">
        <v>0</v>
      </c>
      <c r="F221" s="86" t="b">
        <v>0</v>
      </c>
      <c r="G221" s="86" t="b">
        <v>0</v>
      </c>
    </row>
    <row r="222" spans="1:7" ht="15">
      <c r="A222" s="86" t="s">
        <v>987</v>
      </c>
      <c r="B222" s="86">
        <v>2</v>
      </c>
      <c r="C222" s="120">
        <v>0.0031269460335059695</v>
      </c>
      <c r="D222" s="86" t="s">
        <v>780</v>
      </c>
      <c r="E222" s="86" t="b">
        <v>0</v>
      </c>
      <c r="F222" s="86" t="b">
        <v>0</v>
      </c>
      <c r="G222" s="86" t="b">
        <v>0</v>
      </c>
    </row>
    <row r="223" spans="1:7" ht="15">
      <c r="A223" s="86" t="s">
        <v>988</v>
      </c>
      <c r="B223" s="86">
        <v>2</v>
      </c>
      <c r="C223" s="120">
        <v>0.0031269460335059695</v>
      </c>
      <c r="D223" s="86" t="s">
        <v>780</v>
      </c>
      <c r="E223" s="86" t="b">
        <v>0</v>
      </c>
      <c r="F223" s="86" t="b">
        <v>0</v>
      </c>
      <c r="G223" s="86" t="b">
        <v>0</v>
      </c>
    </row>
    <row r="224" spans="1:7" ht="15">
      <c r="A224" s="86" t="s">
        <v>989</v>
      </c>
      <c r="B224" s="86">
        <v>2</v>
      </c>
      <c r="C224" s="120">
        <v>0.0031269460335059695</v>
      </c>
      <c r="D224" s="86" t="s">
        <v>780</v>
      </c>
      <c r="E224" s="86" t="b">
        <v>0</v>
      </c>
      <c r="F224" s="86" t="b">
        <v>0</v>
      </c>
      <c r="G224" s="86" t="b">
        <v>0</v>
      </c>
    </row>
    <row r="225" spans="1:7" ht="15">
      <c r="A225" s="86" t="s">
        <v>990</v>
      </c>
      <c r="B225" s="86">
        <v>2</v>
      </c>
      <c r="C225" s="120">
        <v>0.0031269460335059695</v>
      </c>
      <c r="D225" s="86" t="s">
        <v>780</v>
      </c>
      <c r="E225" s="86" t="b">
        <v>0</v>
      </c>
      <c r="F225" s="86" t="b">
        <v>0</v>
      </c>
      <c r="G225" s="86" t="b">
        <v>0</v>
      </c>
    </row>
    <row r="226" spans="1:7" ht="15">
      <c r="A226" s="86" t="s">
        <v>991</v>
      </c>
      <c r="B226" s="86">
        <v>2</v>
      </c>
      <c r="C226" s="120">
        <v>0.0031269460335059695</v>
      </c>
      <c r="D226" s="86" t="s">
        <v>780</v>
      </c>
      <c r="E226" s="86" t="b">
        <v>0</v>
      </c>
      <c r="F226" s="86" t="b">
        <v>0</v>
      </c>
      <c r="G226" s="86" t="b">
        <v>0</v>
      </c>
    </row>
    <row r="227" spans="1:7" ht="15">
      <c r="A227" s="86" t="s">
        <v>992</v>
      </c>
      <c r="B227" s="86">
        <v>2</v>
      </c>
      <c r="C227" s="120">
        <v>0.0031269460335059695</v>
      </c>
      <c r="D227" s="86" t="s">
        <v>780</v>
      </c>
      <c r="E227" s="86" t="b">
        <v>0</v>
      </c>
      <c r="F227" s="86" t="b">
        <v>0</v>
      </c>
      <c r="G227" s="86" t="b">
        <v>0</v>
      </c>
    </row>
    <row r="228" spans="1:7" ht="15">
      <c r="A228" s="86" t="s">
        <v>993</v>
      </c>
      <c r="B228" s="86">
        <v>2</v>
      </c>
      <c r="C228" s="120">
        <v>0.0031269460335059695</v>
      </c>
      <c r="D228" s="86" t="s">
        <v>780</v>
      </c>
      <c r="E228" s="86" t="b">
        <v>0</v>
      </c>
      <c r="F228" s="86" t="b">
        <v>0</v>
      </c>
      <c r="G228" s="86" t="b">
        <v>0</v>
      </c>
    </row>
    <row r="229" spans="1:7" ht="15">
      <c r="A229" s="86" t="s">
        <v>994</v>
      </c>
      <c r="B229" s="86">
        <v>2</v>
      </c>
      <c r="C229" s="120">
        <v>0.0031269460335059695</v>
      </c>
      <c r="D229" s="86" t="s">
        <v>780</v>
      </c>
      <c r="E229" s="86" t="b">
        <v>0</v>
      </c>
      <c r="F229" s="86" t="b">
        <v>0</v>
      </c>
      <c r="G229" s="86" t="b">
        <v>0</v>
      </c>
    </row>
    <row r="230" spans="1:7" ht="15">
      <c r="A230" s="86" t="s">
        <v>995</v>
      </c>
      <c r="B230" s="86">
        <v>2</v>
      </c>
      <c r="C230" s="120">
        <v>0.0031269460335059695</v>
      </c>
      <c r="D230" s="86" t="s">
        <v>780</v>
      </c>
      <c r="E230" s="86" t="b">
        <v>0</v>
      </c>
      <c r="F230" s="86" t="b">
        <v>0</v>
      </c>
      <c r="G230" s="86" t="b">
        <v>0</v>
      </c>
    </row>
    <row r="231" spans="1:7" ht="15">
      <c r="A231" s="86" t="s">
        <v>996</v>
      </c>
      <c r="B231" s="86">
        <v>2</v>
      </c>
      <c r="C231" s="120">
        <v>0.0031269460335059695</v>
      </c>
      <c r="D231" s="86" t="s">
        <v>780</v>
      </c>
      <c r="E231" s="86" t="b">
        <v>0</v>
      </c>
      <c r="F231" s="86" t="b">
        <v>0</v>
      </c>
      <c r="G231" s="86" t="b">
        <v>0</v>
      </c>
    </row>
    <row r="232" spans="1:7" ht="15">
      <c r="A232" s="86" t="s">
        <v>997</v>
      </c>
      <c r="B232" s="86">
        <v>2</v>
      </c>
      <c r="C232" s="120">
        <v>0.0031269460335059695</v>
      </c>
      <c r="D232" s="86" t="s">
        <v>780</v>
      </c>
      <c r="E232" s="86" t="b">
        <v>0</v>
      </c>
      <c r="F232" s="86" t="b">
        <v>0</v>
      </c>
      <c r="G232" s="86" t="b">
        <v>0</v>
      </c>
    </row>
    <row r="233" spans="1:7" ht="15">
      <c r="A233" s="86" t="s">
        <v>998</v>
      </c>
      <c r="B233" s="86">
        <v>2</v>
      </c>
      <c r="C233" s="120">
        <v>0.0031269460335059695</v>
      </c>
      <c r="D233" s="86" t="s">
        <v>780</v>
      </c>
      <c r="E233" s="86" t="b">
        <v>0</v>
      </c>
      <c r="F233" s="86" t="b">
        <v>0</v>
      </c>
      <c r="G233" s="86" t="b">
        <v>0</v>
      </c>
    </row>
    <row r="234" spans="1:7" ht="15">
      <c r="A234" s="86" t="s">
        <v>999</v>
      </c>
      <c r="B234" s="86">
        <v>2</v>
      </c>
      <c r="C234" s="120">
        <v>0.0031269460335059695</v>
      </c>
      <c r="D234" s="86" t="s">
        <v>780</v>
      </c>
      <c r="E234" s="86" t="b">
        <v>0</v>
      </c>
      <c r="F234" s="86" t="b">
        <v>0</v>
      </c>
      <c r="G234" s="86" t="b">
        <v>0</v>
      </c>
    </row>
    <row r="235" spans="1:7" ht="15">
      <c r="A235" s="86" t="s">
        <v>1000</v>
      </c>
      <c r="B235" s="86">
        <v>2</v>
      </c>
      <c r="C235" s="120">
        <v>0.0031269460335059695</v>
      </c>
      <c r="D235" s="86" t="s">
        <v>780</v>
      </c>
      <c r="E235" s="86" t="b">
        <v>0</v>
      </c>
      <c r="F235" s="86" t="b">
        <v>0</v>
      </c>
      <c r="G235" s="86" t="b">
        <v>0</v>
      </c>
    </row>
    <row r="236" spans="1:7" ht="15">
      <c r="A236" s="86" t="s">
        <v>1001</v>
      </c>
      <c r="B236" s="86">
        <v>2</v>
      </c>
      <c r="C236" s="120">
        <v>0.0031269460335059695</v>
      </c>
      <c r="D236" s="86" t="s">
        <v>780</v>
      </c>
      <c r="E236" s="86" t="b">
        <v>0</v>
      </c>
      <c r="F236" s="86" t="b">
        <v>0</v>
      </c>
      <c r="G236" s="86" t="b">
        <v>0</v>
      </c>
    </row>
    <row r="237" spans="1:7" ht="15">
      <c r="A237" s="86" t="s">
        <v>1002</v>
      </c>
      <c r="B237" s="86">
        <v>2</v>
      </c>
      <c r="C237" s="120">
        <v>0.0031269460335059695</v>
      </c>
      <c r="D237" s="86" t="s">
        <v>780</v>
      </c>
      <c r="E237" s="86" t="b">
        <v>0</v>
      </c>
      <c r="F237" s="86" t="b">
        <v>0</v>
      </c>
      <c r="G2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2019-11-13T07:30:43Z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