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<sst xmlns="http://schemas.openxmlformats.org/spreadsheetml/2006/main" count="9497" uniqueCount="2167">
  <si>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</si>
  <si>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</si>
  <si>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</si>
  <si>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</si>
  <si>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</si>
  <si>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</si>
  <si>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</si>
  <si>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</si>
  <si>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</si>
  <si>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</si>
  <si>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</si>
  <si>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</si>
  <si>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</si>
  <si>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</si>
  <si>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</si>
  <si>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</si>
  <si>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</si>
  <si>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</si>
  <si>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</si>
  <si>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</si>
  <si>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</si>
  <si>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</si>
  <si>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</si>
  <si>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</si>
  <si>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</si>
  <si>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</si>
  <si>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</si>
  <si>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</si>
  <si>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</si>
  <si>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</si>
  <si>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</si>
  <si>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</si>
  <si>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</si>
  <si>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</si>
  <si>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</si>
  <si>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</si>
  <si>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</si>
  <si>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</si>
  <si>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</si>
  <si>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</si>
  <si>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</si>
  <si>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</si>
  <si>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</si>
  <si>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</si>
  <si>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</si>
  <si>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</si>
  <si>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</si>
  <si>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</si>
  <si>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</si>
  <si>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</si>
  <si>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</si>
  <si>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</si>
  <si>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</si>
  <si>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</si>
  <si>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</si>
  <si>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</si>
  <si>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</si>
  <si>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</si>
  <si>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</si>
  <si>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</si>
  <si>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</si>
  <si>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</si>
  <si>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</si>
  <si>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</si>
  <si>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</si>
  <si>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</si>
  <si>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</si>
  <si>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</si>
  <si>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</si>
  <si>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</si>
  <si>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</si>
  <si>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</si>
  <si>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</si>
  <si>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</si>
  <si>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</si>
  <si>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</si>
  <si>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</si>
  <si>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</si>
  <si>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</si>
  <si>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</si>
  <si>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</si>
  <si>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</si>
  <si>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</si>
  <si>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</si>
  <si>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</si>
  <si>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</si>
  <si>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</si>
  <si>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</si>
  <si>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</si>
  <si>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</si>
  <si>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</si>
  <si>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</si>
  <si>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</si>
  <si>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</si>
  <si>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</si>
  <si>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</si>
  <si>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</si>
  <si>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</si>
  <si>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</si>
  <si>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</si>
  <si>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</si>
  <si>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</si>
  <si>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</si>
  <si>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</si>
  <si>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</si>
  <si>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</si>
  <si>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</si>
  <si>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</si>
  <si>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</si>
  <si>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</si>
  <si>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</si>
  <si>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</si>
  <si>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</si>
  <si>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</si>
  <si>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</si>
  <si>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</si>
  <si>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</si>
  <si>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</si>
  <si>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</si>
  <si>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</si>
  <si>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</si>
  <si>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</si>
  <si>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</si>
  <si>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</si>
  <si>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</si>
  <si>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</si>
  <si>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</si>
  <si>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</si>
  <si>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</si>
  <si>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</si>
  <si>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</si>
  <si>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</si>
  <si>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</si>
  <si>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</si>
  <si>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</si>
  <si>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</si>
  <si>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</si>
  <si>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</si>
  <si>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</si>
  <si>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</si>
  <si>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</si>
  <si>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</si>
  <si>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</si>
  <si>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</si>
  <si>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</si>
  <si>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</si>
  <si>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</si>
  <si>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</si>
  <si>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</si>
  <si>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</si>
  <si>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</si>
  <si>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</si>
  <si>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</si>
  <si>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</si>
  <si>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</si>
  <si>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</si>
  <si>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</si>
  <si>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</si>
  <si>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</si>
  <si>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</si>
  <si>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</si>
  <si>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</si>
  <si>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</si>
  <si>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</si>
  <si>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</si>
  <si>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</si>
  <si>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</si>
  <si>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</si>
  <si>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</si>
  <si>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</si>
  <si>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</si>
  <si>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</si>
  <si>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</si>
  <si>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</si>
  <si>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</si>
  <si>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</si>
  <si>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</si>
  <si>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</si>
  <si>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</si>
  <si>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</si>
  <si>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</si>
  <si>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</si>
  <si>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</si>
  <si>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</si>
  <si>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</si>
  <si>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</si>
  <si>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</si>
  <si>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</si>
  <si>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</si>
  <si>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</si>
  <si>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</si>
  <si>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</si>
  <si>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</si>
  <si>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</si>
  <si>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</si>
  <si>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</si>
  <si>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</si>
  <si>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</si>
  <si>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</si>
  <si>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</si>
  <si>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</si>
  <si>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</si>
  <si>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</si>
  <si>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</si>
  <si>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</si>
  <si>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</si>
  <si>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</si>
  <si>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</si>
  <si>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</si>
  <si>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</si>
  <si>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</si>
  <si>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</si>
  <si>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dhampton_3</t>
  </si>
  <si>
    <t>lovepink0924</t>
  </si>
  <si>
    <t>lurvejennifer</t>
  </si>
  <si>
    <t>fungusty</t>
  </si>
  <si>
    <t>areyouvin</t>
  </si>
  <si>
    <t>sir_blobfish</t>
  </si>
  <si>
    <t>spiral5158</t>
  </si>
  <si>
    <t>832ajb</t>
  </si>
  <si>
    <t>robertabertric1</t>
  </si>
  <si>
    <t>martinngamo</t>
  </si>
  <si>
    <t>nate_wrizzle</t>
  </si>
  <si>
    <t>trombonejones</t>
  </si>
  <si>
    <t>gavsby</t>
  </si>
  <si>
    <t>skiptomylou757</t>
  </si>
  <si>
    <t>pettitphylis</t>
  </si>
  <si>
    <t>sotelocivone</t>
  </si>
  <si>
    <t>thesethwatson</t>
  </si>
  <si>
    <t>96584400b</t>
  </si>
  <si>
    <t>bigsexy10304</t>
  </si>
  <si>
    <t>deantfortytwo</t>
  </si>
  <si>
    <t>ckolobanov7</t>
  </si>
  <si>
    <t>cannabisencyclo</t>
  </si>
  <si>
    <t>gennefer</t>
  </si>
  <si>
    <t>bennettleigh</t>
  </si>
  <si>
    <t>jokicnicola</t>
  </si>
  <si>
    <t>thatmicahgarcia</t>
  </si>
  <si>
    <t>carolineoncrack</t>
  </si>
  <si>
    <t>vanessamarigold</t>
  </si>
  <si>
    <t>glazerboohoohoo</t>
  </si>
  <si>
    <t>katywinge</t>
  </si>
  <si>
    <t>andyjuett</t>
  </si>
  <si>
    <t>realicculus</t>
  </si>
  <si>
    <t>fakejakebrowne</t>
  </si>
  <si>
    <t>sarahksilverman</t>
  </si>
  <si>
    <t>nuggetsnationcp</t>
  </si>
  <si>
    <t>vice_video</t>
  </si>
  <si>
    <t>williamharrol14</t>
  </si>
  <si>
    <t>imyourkid</t>
  </si>
  <si>
    <t>worldwidewob</t>
  </si>
  <si>
    <t>onlyonejandro</t>
  </si>
  <si>
    <t>b_real</t>
  </si>
  <si>
    <t>danielgoddard</t>
  </si>
  <si>
    <t>medicalhighlife</t>
  </si>
  <si>
    <t>byrdman0914</t>
  </si>
  <si>
    <t>orchestraofone</t>
  </si>
  <si>
    <t>jessica35714040</t>
  </si>
  <si>
    <t>lotusflowerom</t>
  </si>
  <si>
    <t>riotgrlerin</t>
  </si>
  <si>
    <t>flowkana</t>
  </si>
  <si>
    <t>nba2k</t>
  </si>
  <si>
    <t>paulscheer</t>
  </si>
  <si>
    <t>acreagecannabis</t>
  </si>
  <si>
    <t>juliaprescott</t>
  </si>
  <si>
    <t>dialoguerest</t>
  </si>
  <si>
    <t>simonmajumdar</t>
  </si>
  <si>
    <t>stephenking</t>
  </si>
  <si>
    <t>clairevtran</t>
  </si>
  <si>
    <t>jordandan53</t>
  </si>
  <si>
    <t>mattoswaltva</t>
  </si>
  <si>
    <t>gabrus</t>
  </si>
  <si>
    <t>jimmfelton</t>
  </si>
  <si>
    <t>denverstiffs</t>
  </si>
  <si>
    <t>jackallisonlol</t>
  </si>
  <si>
    <t>mattatouille</t>
  </si>
  <si>
    <t>thesimpsons</t>
  </si>
  <si>
    <t>andywangnyla</t>
  </si>
  <si>
    <t>monalisagoogle</t>
  </si>
  <si>
    <t>kennardszn</t>
  </si>
  <si>
    <t>americanamemes</t>
  </si>
  <si>
    <t>emmaatree</t>
  </si>
  <si>
    <t>harrisonwind</t>
  </si>
  <si>
    <t>yusongl</t>
  </si>
  <si>
    <t>juliabainbridge</t>
  </si>
  <si>
    <t>mikelark</t>
  </si>
  <si>
    <t>oldforester</t>
  </si>
  <si>
    <t>barkeeperla</t>
  </si>
  <si>
    <t>klwines</t>
  </si>
  <si>
    <t>derekberry</t>
  </si>
  <si>
    <t>msamandalewis</t>
  </si>
  <si>
    <t>nickwiger</t>
  </si>
  <si>
    <t>dancingwithnoah</t>
  </si>
  <si>
    <t>paymanbenz</t>
  </si>
  <si>
    <t>petittroisla</t>
  </si>
  <si>
    <t>adamjmoussa</t>
  </si>
  <si>
    <t>pftompkins</t>
  </si>
  <si>
    <t>bcortezea</t>
  </si>
  <si>
    <t>tcraig_23</t>
  </si>
  <si>
    <t>thats_g_</t>
  </si>
  <si>
    <t>nuggets</t>
  </si>
  <si>
    <t>freedarko</t>
  </si>
  <si>
    <t>jcozby</t>
  </si>
  <si>
    <t>nicolebyer</t>
  </si>
  <si>
    <t>netflix</t>
  </si>
  <si>
    <t>netflixfood</t>
  </si>
  <si>
    <t>nailedit</t>
  </si>
  <si>
    <t>nba</t>
  </si>
  <si>
    <t>miamiheat</t>
  </si>
  <si>
    <t>adam_mares</t>
  </si>
  <si>
    <t>issacberen</t>
  </si>
  <si>
    <t>sortabad</t>
  </si>
  <si>
    <t>awwwwcats</t>
  </si>
  <si>
    <t>Mentions</t>
  </si>
  <si>
    <t>Replies to</t>
  </si>
  <si>
    <t>@CannabisEncyclo @SarahKSilverman This dude smokes</t>
  </si>
  <si>
    <t>@CannabisEncyclo @SarahKSilverman That’s what I was thinking</t>
  </si>
  <si>
    <t>@CannabisEncyclo @SarahKSilverman My guess is that they blend, possibly with a cbd strain, to get the low anxiety e… https://t.co/rEgStjsEOm</t>
  </si>
  <si>
    <t>@CannabisEncyclo @SarahKSilverman All true. I only started smoking last month and soon realized how two particular… https://t.co/1Ze089ZjU4</t>
  </si>
  <si>
    <t>@CannabisEncyclo big fan of yours and the show, is there any information out there you can direct me to that would… https://t.co/ZlxBGmFjU7</t>
  </si>
  <si>
    <t>@VanessaMarigold @CannabisEncyclo 
Are you guys seeing how many television “professional media” personnel are spew… https://t.co/BtzTXxMo3J</t>
  </si>
  <si>
    <t>@CannabisEncyclo @NuggetsNationCP Gonna be nuts</t>
  </si>
  <si>
    <t>@Williamharrol14 @VICE_Video And Ry @CannabisEncyclo should be eased back with @VanessaMarigold as well! Learned so… https://t.co/Ed0I7wlLa5</t>
  </si>
  <si>
    <t>Really miss having a legit cannabis culinary show @ImYourKid @CannabisEncyclo I learned so much from y'all!</t>
  </si>
  <si>
    <t>@CannabisEncyclo @OnlyOneJandro @WorldWideWob Ok that’s great</t>
  </si>
  <si>
    <t>@CannabisEncyclo @OnlyOneJandro @WorldWideWob Lol!</t>
  </si>
  <si>
    <t>@Nate_Wrizzle @CannabisEncyclo @OnlyOneJandro @WorldWideWob If I could shoot I’d be draining threes in the nba</t>
  </si>
  <si>
    <t>@CannabisEncyclo @OnlyOneJandro @WorldWideWob One day my friends one day. _xD83D__xDE02_</t>
  </si>
  <si>
    <t>@CannabisEncyclo will you have your own Netflix or Hulu show soon? Books? I need to know what you know. I'll be trading in Florida's medical program for Colorado's soon. Cheers to snow and affordable cannabis.</t>
  </si>
  <si>
    <t>#whyisthat @VanessaMarigold @CannabisEncyclo @B_Real _xD83D__xDE14__xD83D__xDE14_ https://t.co/6kufn1L8hE</t>
  </si>
  <si>
    <t>@VanessaMarigold @CannabisEncyclo @DanielGoddard This is one of the best gatherings in US. People from all over US &amp;amp; many other parts of the world. #Goodtimes #BikesBluesandBBQ _xD83D__xDE4C__xD83C__xDFFD_☮️</t>
  </si>
  <si>
    <t>We drove 2city today from our mini farm &amp;amp; saw a dead skunk. My ? is: Y does skunk BUD smell so delish &amp;amp; skunk BUTT smells so_xD83E__xDD2E_ @SoteloCivone @VanessaMarigold @FlowKana @CannabisEncyclo @RiotGrlErin @lotusflowerom @Jessica35714040 @Orchestraofone @ByrdMan0914 @medicalhighlife</t>
  </si>
  <si>
    <t>@PettitPhylis @VanessaMarigold @FlowKana @CannabisEncyclo @RiotGrlErin @lotusflowerom @Jessica35714040… https://t.co/jgrUxBTDzp</t>
  </si>
  <si>
    <t>@CannabisEncyclo @VanessaMarigold For some reason I’d default to an old fashioned all day</t>
  </si>
  <si>
    <t>@CannabisEncyclo @VanessaMarigold Apple fritter has got to be crispy on the outside soft in the middle. Those diffe… https://t.co/0f4OTKHZlQ</t>
  </si>
  <si>
    <t>@CannabisEncyclo @paulscheer @NBA2K Word</t>
  </si>
  <si>
    <t>Holy shit @CannabisEncyclo involved with @AcreageCannabis ? https://t.co/8Yc5yj0HJS</t>
  </si>
  <si>
    <t>RT @deantfortytwo: Holy shit @CannabisEncyclo involved with @AcreageCannabis ? https://t.co/8Yc5yj0HJS</t>
  </si>
  <si>
    <t>@juliaprescott Michael Hutchence, Method Man, Seal, The Offspring, Massive Attack, and Sunny Day Real Estate on the same album. What in the ever-loving fuck was happening in 1995?</t>
  </si>
  <si>
    <t>@SimonMajumdar @mattatouille @DialogueRest This is what I came here to say.</t>
  </si>
  <si>
    <t>@StephenKing So what you’re saying is that this is a Jacob’s Ladder scenario?! @paulscheer</t>
  </si>
  <si>
    <t>@clairevtran All I could think of...
“Hi... I’m in Irvine.” https://t.co/tydb2dhWoP</t>
  </si>
  <si>
    <t>@clairevtran Victorville is shirtless and yelling at no one in particular at a gas station</t>
  </si>
  <si>
    <t>@jordandan53 Serbia gonna crush everyone. JOKIC _xD83D__xDCAA__xD83D__xDCAA_</t>
  </si>
  <si>
    <t>@MattOswaltVA I got that China White!</t>
  </si>
  <si>
    <t>@SarahKSilverman Making claims like that is a little, um, risky. Especially when every person’s endocannabinoid systems are different and reactions to various compounds can be completely opposite... and each harvest batch can have significantly different chemical content over time.</t>
  </si>
  <si>
    <t>@Gabrus _xD83D__xDE4C__xD83D__xDE4C__xD83D__xDE4C_</t>
  </si>
  <si>
    <t>@JimMFelton That camera work tho... _xD83D__xDC4C_</t>
  </si>
  <si>
    <t>@denverstiffs https://t.co/kRLS79RDmw</t>
  </si>
  <si>
    <t>Head Shop Sonic looks great, no idea what anyone is talking about. @jackallisonLOL @nickwiger https://t.co/RaU2UUNhYc</t>
  </si>
  <si>
    <t>@CannabisEncyclo It would appear so. Also acceptable: “Yield to Self-Absorbed Assholes.”</t>
  </si>
  <si>
    <t>@Gennefer Is that seriously a “Caution: Oblivious Fucks” sign?</t>
  </si>
  <si>
    <t>@mattatouille Noooo</t>
  </si>
  <si>
    <t>@CannabisEncyclo Off the top of my head! TOURS: Dearly Departed, Cartwheel, Atlas Obscura, Esotouric PEOPLE:… https://t.co/sAmbUQcfpr</t>
  </si>
  <si>
    <t>@bennettleigh I heard “sliding board” in Colorado growing up also. It was largely interchangeable. I guess I always thought “slides” was the simplification of “sliding board”, which is the proper name.</t>
  </si>
  <si>
    <t>@bennettleigh What accounts should I follow as a (relative) LA neophyte but one who is deeply interested in the history of the area? Gimme the goods.</t>
  </si>
  <si>
    <t>@TheSimpsons The line “I hate every ape I see, from chimpan-A to chimpan-Z” is maybe the greatest line ever penned. Otherwise, I giggle like an idiot at “See My Vest”, especially when Burns does the little “see my loafers, former gophers” dance.</t>
  </si>
  <si>
    <t>@andywangnyla â€œDance Musicâ€ by The Mountain Goats</t>
  </si>
  <si>
    <t>@monalisagoogle @nickwiger Gur-da-hurrrrr</t>
  </si>
  <si>
    <t>@NuggetsNationCP Cannot. Wait.</t>
  </si>
  <si>
    <t>@KennardSZN @nuggets Jeremi Grant is the real move I think. Porter obviously ifnhe stays healthy, but Grant being able to catch lobs AND hit threes will make him invaluable playing with Jokic.</t>
  </si>
  <si>
    <t>@CannabisEncyclo This i have been say for all of life</t>
  </si>
  <si>
    <t>@JokicNicola Cola does a body good.</t>
  </si>
  <si>
    <t>@paulscheer @americanamemes</t>
  </si>
  <si>
    <t>@emmaatree “I hate every car I see, from Mercedes Class A to Honda CR-Z...”</t>
  </si>
  <si>
    <t>@HarrisonWind Feel like he is the guy that takes us over the top. What a smart add by Connelly. MPJ is all gravy.</t>
  </si>
  <si>
    <t>@HarrisonWind _xD83D__xDC10_ _xD83D__xDC10_ _xD83D__xDC10_</t>
  </si>
  <si>
    <t>@YusongL “Can’t stop the feel-ang! (Of Crippling Anxiety)” *handclap*</t>
  </si>
  <si>
    <t>@mikelark @juliabainbridge This is a good joke.</t>
  </si>
  <si>
    <t>@CannabisEncyclo Duuuuude!!! _xD83D__xDE02__xD83D__xDE02__xD83D__xDE02_</t>
  </si>
  <si>
    <t>@ThatMicahGarcia This is seeing your teacher in street clothes at the grocery store times a million.</t>
  </si>
  <si>
    <t>@CannabisEncyclo @klwines @BarKeeperLA @oldforester https://t.co/fki9z1FSoO</t>
  </si>
  <si>
    <t>@Carolineoncrack @klwines @BarKeeperLA @oldforester And then you make it with mezcal and never go back...</t>
  </si>
  <si>
    <t>What a great night. Big thanks to @DerekBerry for making thebreakingbadexperience happen. I’m a nerd and was in total heaven with the 50 layers of breakingbad awesomeness. #breakingbad #tightighttight… https://t.co/WnOIAg1otA</t>
  </si>
  <si>
    <t>@OnlyOneJandro @WorldWideWob If Jokic could jump he would fire off 5 of these a game.</t>
  </si>
  <si>
    <t>@CannabisEncyclo solid choices. I’m the maple long john is my # 1</t>
  </si>
  <si>
    <t>@CannabisEncyclo solid choices. maple long john is my # 1</t>
  </si>
  <si>
    <t>@VanessaMarigold Anything baked doesn’t count as a donut in my book. Fry or fuck yourself.</t>
  </si>
  <si>
    <t>@VanessaMarigold 1. Apple Fritter (crispy AF)
2. Old Fashioned (same)
3. Blueberry cake (not too sweet)
4. Maple Long John (all the yes)
5. Glazed (when hot)</t>
  </si>
  <si>
    <t>@msamandalewis @VanessaMarigold Also, hemp products legally contain up to 0.3% THC which can also cause a hot result. Good times! Unless people are chroma separating out the CBD there will basically always be some THC content all of it.</t>
  </si>
  <si>
    <t>@nickwiger Nuggets Nuggets Nuggets</t>
  </si>
  <si>
    <t>@dancingwithnoah @Adam_Mares _xD83D__xDC10_</t>
  </si>
  <si>
    <t>@PaymanBenz *Gets in neon green G-Wagon*
*smokes 50 cigarettes*</t>
  </si>
  <si>
    <t>@paulscheer @NBA2K RT + double tap X _xD83D__xDC4C_</t>
  </si>
  <si>
    <t>@CannabisEncyclo @PetittroisLA I talk shit about omelettes, I was wrong my god I was wrong</t>
  </si>
  <si>
    <t>@glazerboohoohoo @PetittroisLA The fucking omelette. Game over. Forever.</t>
  </si>
  <si>
    <t>@glazerboohoohoo @PetittroisLA I just sit at the chefs counter and watch them slam out 30-40 omelettes every time I go there. It’s pure magic. The salad too _xD83D__xDC4C_</t>
  </si>
  <si>
    <t>@adamjmoussa This is fucking amazing.</t>
  </si>
  <si>
    <t>@PFTompkins I would never tell a person shifting in their seat something like that. Who knows what kind of terrible anal itch they are dealing with.</t>
  </si>
  <si>
    <t>@PFTompkins Just hook this to my veins.</t>
  </si>
  <si>
    <t>@BCortezEA The song totally sells it.</t>
  </si>
  <si>
    <t>@CannabisEncyclo @nuggets @thats_G_ @TCraig_23 Definitely not me Iâ€™m in Denver ðŸ˜‚ðŸ˜‚</t>
  </si>
  <si>
    <t>@nuggets @thats_G_ @TCraig_23 @TCraig_23 with the ðŸ”¥ðŸ”¥ðŸ”¥ shirt. Also: @katywinge sighting!</t>
  </si>
  <si>
    <t>@katywinge @nuggets @thats_G_ @TCraig_23 Hahaha guess not! ðŸ˜¬</t>
  </si>
  <si>
    <t>@CannabisEncyclo This is the best tweet Iâ€™ve seen all day.</t>
  </si>
  <si>
    <t>@katywinge I canâ€™t wait. Iâ€™m KILLING people in 2K, so that means we will have a great season.</t>
  </si>
  <si>
    <t>@freedarko So cool to see things like this. They may as well have been watching a UFO land.</t>
  </si>
  <si>
    <t>@jcozby @freedarko Canada does a lot for corniness it turns out.</t>
  </si>
  <si>
    <t>@paulscheer @NailedIt @NetflixFood @netflix Hell yeah! I always wonder how Iâ€™d do on that show... I am a decent baker but itâ€™s definitely my weak point as a cook. The tasks are pretty damn hard but I always wonder if Iâ€™d make complete abortion or one of the ones @nicolebyer says â€œHmmm, thatâ€™s actually not badâ€ to.</t>
  </si>
  <si>
    <t>@paulscheer Team Sanity with occasional bouts of Fredishness.</t>
  </si>
  <si>
    <t>@WorldWideWob Hahahaha this is amazing.</t>
  </si>
  <si>
    <t>@WorldWideWob â€œThe Lakers won and LeBron played great. I really enjoy watching basketball. My name is Magic Johnson.â€</t>
  </si>
  <si>
    <t>@CannabisEncyclo @nuggets @MiamiHEAT @NBA It would be, Ry. It really would be.</t>
  </si>
  <si>
    <t>@andyjuett @nuggets @MiamiHEAT @NBA Really? Thatâ€™s pretty awesome.</t>
  </si>
  <si>
    <t>@nuggets The flex... he’s the GOAT personality guy already.</t>
  </si>
  <si>
    <t>@CannabisEncyclo @IssacBeren @Adam_Mares With the way Bartonâ€™s playing Iâ€™m fine with it. Plenty of time to work MPJ in. Starters still need to play a few games with a consistent groove</t>
  </si>
  <si>
    <t>@IssacBeren @REALicculus @Adam_Mares Barton back = no MPJ apparently</t>
  </si>
  <si>
    <t>@SortaBad *half-heartedly pulls out wallet*</t>
  </si>
  <si>
    <t>@AwwwwCats I like that he still just mauls the baby at the end. Cats gonna be cats.</t>
  </si>
  <si>
    <t>@Adam_Mares Yep. Done and done.</t>
  </si>
  <si>
    <t>Had a pretty amazing time at hall_of_flowers — highlights include: launching liveresinproject with my buddy kindbill and our team, our iamthebotanist Greenhouse and it’s agua frescas paired with our Herbalist… https://t.co/oeHZlfQesg</t>
  </si>
  <si>
    <t>Parents FYI https://t.co/rLGKEirMrl</t>
  </si>
  <si>
    <t>@fakejakebrowne This is A+ work, sir.</t>
  </si>
  <si>
    <t>@fakejakebrowne THC is like the tiniest part of the story. My favorite weed usually tests 16-21%.</t>
  </si>
  <si>
    <t>You’re the best and changed my life in such incredible ways. Love ya, bubs. Can’t believe you’re going to be 7 on Saturday. I still see you as that curly-haired big-eyed baby squeaking around the house, but you’ve… https://t.co/mLzAnBwzec</t>
  </si>
  <si>
    <t>mini_kabob is exactly the type of business I like to support. A family cooking together, making A+ food, in a tiny cash-only space. Support small business, support people who pass craft onto others.… https://t.co/ankDHXZlCh</t>
  </si>
  <si>
    <t>JOOOOOOOKICCCCCCCCCCC</t>
  </si>
  <si>
    <t>@CannabisEncyclo I can't resist a good Wiggumism.</t>
  </si>
  <si>
    <t>@CannabisEncyclo Are we sure he's good? _xD83D__xDE02_</t>
  </si>
  <si>
    <t>https://twitter.com/i/web/status/1171151855763636224</t>
  </si>
  <si>
    <t>https://twitter.com/i/web/status/1171236636664844288</t>
  </si>
  <si>
    <t>https://twitter.com/i/web/status/1172966667225354240</t>
  </si>
  <si>
    <t>https://twitter.com/i/web/status/1173711374033334274</t>
  </si>
  <si>
    <t>https://twitter.com/i/web/status/1180794555974782977</t>
  </si>
  <si>
    <t>https://twitter.com/i/web/status/1186082771627675650</t>
  </si>
  <si>
    <t>https://twitter.com/i/web/status/1186461189645074433</t>
  </si>
  <si>
    <t>https://twitter.com/iamthebotanist/status/1192216839818039296</t>
  </si>
  <si>
    <t>https://twitter.com/i/web/status/1177432477406613504</t>
  </si>
  <si>
    <t>https://www.instagram.com/p/B3qkhtAlQcV/?igshid=qg3b1yquoxrl</t>
  </si>
  <si>
    <t>https://www.instagram.com/p/B2sHukYFJ96/?igshid=bu1i24haxzu3</t>
  </si>
  <si>
    <t>https://twitter.com/fakejakebrowne/status/1176917683591233536</t>
  </si>
  <si>
    <t>https://www.instagram.com/p/B25pDxTF6sj/?igshid=14nm7fg5bhcvn</t>
  </si>
  <si>
    <t>https://www.instagram.com/p/B30B9OrFPfb/?igshid=vvk8yi73oxsg</t>
  </si>
  <si>
    <t>twitter.com</t>
  </si>
  <si>
    <t>instagram.com</t>
  </si>
  <si>
    <t>whyisthat</t>
  </si>
  <si>
    <t>goodtimes bikesbluesandbbq</t>
  </si>
  <si>
    <t>breakingbad tightighttight</t>
  </si>
  <si>
    <t>https://pbs.twimg.com/media/EEwbLoDW4AU0Qug.jpg</t>
  </si>
  <si>
    <t>https://pbs.twimg.com/tweet_video_thumb/EDyP5PLXkAA5RnT.jpg</t>
  </si>
  <si>
    <t>https://pbs.twimg.com/media/EFPj9BQUYAI01f9.jpg</t>
  </si>
  <si>
    <t>https://pbs.twimg.com/media/EFV0SXaUcAAer1T.jpg</t>
  </si>
  <si>
    <t>https://pbs.twimg.com/tweet_video_thumb/EG7eSHVUwAE-pJn.jpg</t>
  </si>
  <si>
    <t>http://pbs.twimg.com/profile_images/1170035717789093890/yST7A345_normal.jpg</t>
  </si>
  <si>
    <t>http://pbs.twimg.com/profile_images/1121267988009824257/ZZB6uRD8_normal.jpg</t>
  </si>
  <si>
    <t>http://pbs.twimg.com/profile_images/1049539454514294785/uyiyPhps_normal.jpg</t>
  </si>
  <si>
    <t>http://pbs.twimg.com/profile_images/1189006220570398721/FJCIjcpl_normal.jpg</t>
  </si>
  <si>
    <t>http://pbs.twimg.com/profile_images/984481077329833984/nM8F43rU_normal.jpg</t>
  </si>
  <si>
    <t>http://pbs.twimg.com/profile_images/620011370440970240/SgZWb8mr_normal.jpg</t>
  </si>
  <si>
    <t>http://pbs.twimg.com/profile_images/1142063869273264129/5lBExJv9_normal.jpg</t>
  </si>
  <si>
    <t>http://pbs.twimg.com/profile_images/1007407546020311041/2--CVHW5_normal.jpg</t>
  </si>
  <si>
    <t>http://abs.twimg.com/sticky/default_profile_images/default_profile_normal.png</t>
  </si>
  <si>
    <t>http://pbs.twimg.com/profile_images/1102271337253474304/h7lkPqeQ_normal.jpg</t>
  </si>
  <si>
    <t>http://pbs.twimg.com/profile_images/1122159993304879104/gih-Yc9y_normal.jpg</t>
  </si>
  <si>
    <t>http://pbs.twimg.com/profile_images/1184680668795678720/2D_5HdEu_normal.jpg</t>
  </si>
  <si>
    <t>http://pbs.twimg.com/profile_images/1174822652101443584/FQOAsqcB_normal.jpg</t>
  </si>
  <si>
    <t>http://pbs.twimg.com/profile_images/1119168336250703873/0-bDREFM_normal.jpg</t>
  </si>
  <si>
    <t>http://pbs.twimg.com/profile_images/1184544926912143369/htq_KwyK_normal.jpg</t>
  </si>
  <si>
    <t>http://pbs.twimg.com/profile_images/1167979681775144965/5wyR09Bf_normal.jpg</t>
  </si>
  <si>
    <t>http://pbs.twimg.com/profile_images/631433468983902208/oY21K5sz_normal.jpg</t>
  </si>
  <si>
    <t>http://pbs.twimg.com/profile_images/1183257347143229441/gu5HSk1M_normal.jpg</t>
  </si>
  <si>
    <t>http://pbs.twimg.com/profile_images/378800000212249935/efdc96cd4687b0eeb3508ae585f8ba3e_normal.png</t>
  </si>
  <si>
    <t>http://pbs.twimg.com/profile_images/1073094024100106240/4MumYb3e_normal.jpg</t>
  </si>
  <si>
    <t>http://pbs.twimg.com/profile_images/855643127541104640/zd0D0r2D_normal.jpg</t>
  </si>
  <si>
    <t>http://pbs.twimg.com/profile_images/1116914726993162241/ybPiz8fW_normal.jpg</t>
  </si>
  <si>
    <t>http://pbs.twimg.com/profile_images/859325292501901312/5BSSJeYv_normal.jpg</t>
  </si>
  <si>
    <t>http://pbs.twimg.com/profile_images/1083581117515681799/Dl03_A0e_normal.jpg</t>
  </si>
  <si>
    <t>http://pbs.twimg.com/profile_images/1164987879115726856/3zt20FqS_normal.jpg</t>
  </si>
  <si>
    <t>http://pbs.twimg.com/profile_images/1177330833452961793/fXa2xJpY_normal.jpg</t>
  </si>
  <si>
    <t>http://pbs.twimg.com/profile_images/1180337596968259584/9RPUUoSG_normal.jpg</t>
  </si>
  <si>
    <t>http://pbs.twimg.com/profile_images/1178681604266434562/P1zxWeFN_normal.jpg</t>
  </si>
  <si>
    <t>http://pbs.twimg.com/profile_images/1120357122221514752/bJD8EDpD_normal.jpg</t>
  </si>
  <si>
    <t>http://pbs.twimg.com/profile_images/1012690062180413441/seSCLe6B_normal.jpg</t>
  </si>
  <si>
    <t>http://pbs.twimg.com/profile_images/1130887748426932224/ooOU88O4_normal.png</t>
  </si>
  <si>
    <t>https://twitter.com/#!/dhampton_3/status/1171139467069050881</t>
  </si>
  <si>
    <t>https://twitter.com/#!/lovepink0924/status/1171140546645188609</t>
  </si>
  <si>
    <t>https://twitter.com/#!/lurvejennifer/status/1171151855763636224</t>
  </si>
  <si>
    <t>https://twitter.com/#!/fungusty/status/1171236636664844288</t>
  </si>
  <si>
    <t>https://twitter.com/#!/areyouvin/status/1172966667225354240</t>
  </si>
  <si>
    <t>https://twitter.com/#!/sir_blobfish/status/1173711374033334274</t>
  </si>
  <si>
    <t>https://twitter.com/#!/spiral5158/status/1179924487543967749</t>
  </si>
  <si>
    <t>https://twitter.com/#!/832ajb/status/1180794555974782977</t>
  </si>
  <si>
    <t>https://twitter.com/#!/robertabertric1/status/1183420351881121799</t>
  </si>
  <si>
    <t>https://twitter.com/#!/martinngamo/status/1184772452179742720</t>
  </si>
  <si>
    <t>https://twitter.com/#!/nate_wrizzle/status/1184804584792965120</t>
  </si>
  <si>
    <t>https://twitter.com/#!/trombonejones/status/1184832275587969024</t>
  </si>
  <si>
    <t>https://twitter.com/#!/gavsby/status/1184845514522726400</t>
  </si>
  <si>
    <t>https://twitter.com/#!/skiptomylou757/status/1185653777803763713</t>
  </si>
  <si>
    <t>https://twitter.com/#!/pettitphylis/status/1174343493310959617</t>
  </si>
  <si>
    <t>https://twitter.com/#!/pettitphylis/status/1176211491378384896</t>
  </si>
  <si>
    <t>https://twitter.com/#!/pettitphylis/status/1186048742916546560</t>
  </si>
  <si>
    <t>https://twitter.com/#!/sotelocivone/status/1186082771627675650</t>
  </si>
  <si>
    <t>https://twitter.com/#!/thesethwatson/status/1186456933114568714</t>
  </si>
  <si>
    <t>https://twitter.com/#!/96584400b/status/1186461189645074433</t>
  </si>
  <si>
    <t>https://twitter.com/#!/bigsexy10304/status/1189065512921292800</t>
  </si>
  <si>
    <t>https://twitter.com/#!/deantfortytwo/status/1192243340223434757</t>
  </si>
  <si>
    <t>https://twitter.com/#!/ckolobanov7/status/1192279207839186944</t>
  </si>
  <si>
    <t>https://twitter.com/#!/cannabisencyclo/status/1169041478057889792</t>
  </si>
  <si>
    <t>https://twitter.com/#!/cannabisencyclo/status/1169327880406478849</t>
  </si>
  <si>
    <t>https://twitter.com/#!/cannabisencyclo/status/1169968540910260224</t>
  </si>
  <si>
    <t>https://twitter.com/#!/cannabisencyclo/status/1169968244037476352</t>
  </si>
  <si>
    <t>https://twitter.com/#!/cannabisencyclo/status/1169971828187639810</t>
  </si>
  <si>
    <t>https://twitter.com/#!/cannabisencyclo/status/1170142456689627136</t>
  </si>
  <si>
    <t>https://twitter.com/#!/cannabisencyclo/status/1170541161359892480</t>
  </si>
  <si>
    <t>https://twitter.com/#!/cannabisencyclo/status/1171137294041931776</t>
  </si>
  <si>
    <t>https://twitter.com/#!/cannabisencyclo/status/1173810467875115009</t>
  </si>
  <si>
    <t>https://twitter.com/#!/cannabisencyclo/status/1176517542963056640</t>
  </si>
  <si>
    <t>https://twitter.com/#!/cannabisencyclo/status/1176534567211032576</t>
  </si>
  <si>
    <t>https://twitter.com/#!/cannabisencyclo/status/1176974743376809984</t>
  </si>
  <si>
    <t>https://twitter.com/#!/gennefer/status/1177013958810583041</t>
  </si>
  <si>
    <t>https://twitter.com/#!/cannabisencyclo/status/1177011101776482304</t>
  </si>
  <si>
    <t>https://twitter.com/#!/cannabisencyclo/status/1177011223356821505</t>
  </si>
  <si>
    <t>https://twitter.com/#!/bennettleigh/status/1177432477406613504</t>
  </si>
  <si>
    <t>https://twitter.com/#!/cannabisencyclo/status/1171163557477568512</t>
  </si>
  <si>
    <t>https://twitter.com/#!/cannabisencyclo/status/1177407410912165888</t>
  </si>
  <si>
    <t>https://twitter.com/#!/cannabisencyclo/status/1177408424067264512</t>
  </si>
  <si>
    <t>https://twitter.com/#!/cannabisencyclo/status/1178407981848772608</t>
  </si>
  <si>
    <t>https://twitter.com/#!/cannabisencyclo/status/1179268225768607744</t>
  </si>
  <si>
    <t>https://twitter.com/#!/cannabisencyclo/status/1179922453105139712</t>
  </si>
  <si>
    <t>https://twitter.com/#!/cannabisencyclo/status/1179924628283764744</t>
  </si>
  <si>
    <t>https://twitter.com/#!/jokicnicola/status/1181040831400161280</t>
  </si>
  <si>
    <t>https://twitter.com/#!/cannabisencyclo/status/1180874486473560064</t>
  </si>
  <si>
    <t>https://twitter.com/#!/cannabisencyclo/status/1182054176844472320</t>
  </si>
  <si>
    <t>https://twitter.com/#!/cannabisencyclo/status/1182316308538347520</t>
  </si>
  <si>
    <t>https://twitter.com/#!/cannabisencyclo/status/1179925105956331520</t>
  </si>
  <si>
    <t>https://twitter.com/#!/cannabisencyclo/status/1183455596097310720</t>
  </si>
  <si>
    <t>https://twitter.com/#!/cannabisencyclo/status/1183456701627781120</t>
  </si>
  <si>
    <t>https://twitter.com/#!/cannabisencyclo/status/1183623860337332224</t>
  </si>
  <si>
    <t>https://twitter.com/#!/thatmicahgarcia/status/1184002230808014852</t>
  </si>
  <si>
    <t>https://twitter.com/#!/cannabisencyclo/status/1183968138196443136</t>
  </si>
  <si>
    <t>https://twitter.com/#!/carolineoncrack/status/1184128160507412481</t>
  </si>
  <si>
    <t>https://twitter.com/#!/cannabisencyclo/status/1183968359727030272</t>
  </si>
  <si>
    <t>https://twitter.com/#!/cannabisencyclo/status/1184320644122583046</t>
  </si>
  <si>
    <t>https://twitter.com/#!/cannabisencyclo/status/1184700986889080832</t>
  </si>
  <si>
    <t>https://twitter.com/#!/vanessamarigold/status/1186442168837140481</t>
  </si>
  <si>
    <t>https://twitter.com/#!/vanessamarigold/status/1186442289846947840</t>
  </si>
  <si>
    <t>https://twitter.com/#!/cannabisencyclo/status/1186420758567739392</t>
  </si>
  <si>
    <t>https://twitter.com/#!/cannabisencyclo/status/1186439706373812224</t>
  </si>
  <si>
    <t>https://twitter.com/#!/cannabisencyclo/status/1186440128769609728</t>
  </si>
  <si>
    <t>https://twitter.com/#!/cannabisencyclo/status/1187353211771871234</t>
  </si>
  <si>
    <t>https://twitter.com/#!/cannabisencyclo/status/1187353575321567232</t>
  </si>
  <si>
    <t>https://twitter.com/#!/cannabisencyclo/status/1188865305981800448</t>
  </si>
  <si>
    <t>https://twitter.com/#!/cannabisencyclo/status/1189058441802702849</t>
  </si>
  <si>
    <t>https://twitter.com/#!/glazerboohoohoo/status/1189058141092110336</t>
  </si>
  <si>
    <t>https://twitter.com/#!/cannabisencyclo/status/1189053110968143872</t>
  </si>
  <si>
    <t>https://twitter.com/#!/cannabisencyclo/status/1189058874008989698</t>
  </si>
  <si>
    <t>https://twitter.com/#!/cannabisencyclo/status/1189433783646183425</t>
  </si>
  <si>
    <t>https://twitter.com/#!/cannabisencyclo/status/1182686315206205440</t>
  </si>
  <si>
    <t>https://twitter.com/#!/cannabisencyclo/status/1189959157308219392</t>
  </si>
  <si>
    <t>https://twitter.com/#!/cannabisencyclo/status/1190294926317088769</t>
  </si>
  <si>
    <t>https://twitter.com/#!/katywinge/status/1190851805263085569</t>
  </si>
  <si>
    <t>https://twitter.com/#!/cannabisencyclo/status/1190850545809887232</t>
  </si>
  <si>
    <t>https://twitter.com/#!/cannabisencyclo/status/1190852064617779201</t>
  </si>
  <si>
    <t>https://twitter.com/#!/katywinge/status/1179622222144520192</t>
  </si>
  <si>
    <t>https://twitter.com/#!/cannabisencyclo/status/1179621878396313600</t>
  </si>
  <si>
    <t>https://twitter.com/#!/cannabisencyclo/status/1184877252036575232</t>
  </si>
  <si>
    <t>https://twitter.com/#!/cannabisencyclo/status/1191634519008280577</t>
  </si>
  <si>
    <t>https://twitter.com/#!/cannabisencyclo/status/1191815589699846144</t>
  </si>
  <si>
    <t>https://twitter.com/#!/cannabisencyclo/status/1182315855507415040</t>
  </si>
  <si>
    <t>https://twitter.com/#!/cannabisencyclo/status/1187760220530827266</t>
  </si>
  <si>
    <t>https://twitter.com/#!/cannabisencyclo/status/1191927049809580033</t>
  </si>
  <si>
    <t>https://twitter.com/#!/andyjuett/status/1191957042874978305</t>
  </si>
  <si>
    <t>https://twitter.com/#!/cannabisencyclo/status/1191927321529159680</t>
  </si>
  <si>
    <t>https://twitter.com/#!/cannabisencyclo/status/1168202354149117952</t>
  </si>
  <si>
    <t>https://twitter.com/#!/realicculus/status/1191939544628834304</t>
  </si>
  <si>
    <t>https://twitter.com/#!/cannabisencyclo/status/1191939075470745600</t>
  </si>
  <si>
    <t>https://twitter.com/#!/cannabisencyclo/status/1192696075850637312</t>
  </si>
  <si>
    <t>https://twitter.com/#!/cannabisencyclo/status/1192700708690128896</t>
  </si>
  <si>
    <t>https://twitter.com/#!/cannabisencyclo/status/1193024702467301376</t>
  </si>
  <si>
    <t>https://twitter.com/#!/cannabisencyclo/status/1175531587011829761</t>
  </si>
  <si>
    <t>https://twitter.com/#!/cannabisencyclo/status/1176998236575260672</t>
  </si>
  <si>
    <t>https://twitter.com/#!/cannabisencyclo/status/1176998293223571458</t>
  </si>
  <si>
    <t>https://twitter.com/#!/cannabisencyclo/status/1177018014836785153</t>
  </si>
  <si>
    <t>https://twitter.com/#!/cannabisencyclo/status/1177434464085000192</t>
  </si>
  <si>
    <t>https://twitter.com/#!/cannabisencyclo/status/1185651983232974849</t>
  </si>
  <si>
    <t>https://twitter.com/#!/cannabisencyclo/status/1193668518387912704</t>
  </si>
  <si>
    <t>https://twitter.com/#!/fakejakebrowne/status/1177000932527050753</t>
  </si>
  <si>
    <t>https://twitter.com/#!/fakejakebrowne/status/1193678872622989317</t>
  </si>
  <si>
    <t>1171139467069050881</t>
  </si>
  <si>
    <t>1171140546645188609</t>
  </si>
  <si>
    <t>1171151855763636224</t>
  </si>
  <si>
    <t>1171236636664844288</t>
  </si>
  <si>
    <t>1172966667225354240</t>
  </si>
  <si>
    <t>1173711374033334274</t>
  </si>
  <si>
    <t>1179924487543967749</t>
  </si>
  <si>
    <t>1180794555974782977</t>
  </si>
  <si>
    <t>1183420351881121799</t>
  </si>
  <si>
    <t>1184772452179742720</t>
  </si>
  <si>
    <t>1184804584792965120</t>
  </si>
  <si>
    <t>1184832275587969024</t>
  </si>
  <si>
    <t>1184845514522726400</t>
  </si>
  <si>
    <t>1185653777803763713</t>
  </si>
  <si>
    <t>1174343493310959617</t>
  </si>
  <si>
    <t>1176211491378384896</t>
  </si>
  <si>
    <t>1186048742916546560</t>
  </si>
  <si>
    <t>1186082771627675650</t>
  </si>
  <si>
    <t>1186456933114568714</t>
  </si>
  <si>
    <t>1186461189645074433</t>
  </si>
  <si>
    <t>1189065512921292800</t>
  </si>
  <si>
    <t>1192243340223434757</t>
  </si>
  <si>
    <t>1192279207839186944</t>
  </si>
  <si>
    <t>1169041478057889792</t>
  </si>
  <si>
    <t>1169327880406478849</t>
  </si>
  <si>
    <t>1169968540910260224</t>
  </si>
  <si>
    <t>1169968244037476352</t>
  </si>
  <si>
    <t>1169971828187639810</t>
  </si>
  <si>
    <t>1170142456689627136</t>
  </si>
  <si>
    <t>1170541161359892480</t>
  </si>
  <si>
    <t>1171137294041931776</t>
  </si>
  <si>
    <t>1173810467875115009</t>
  </si>
  <si>
    <t>1176517542963056640</t>
  </si>
  <si>
    <t>1176534567211032576</t>
  </si>
  <si>
    <t>1176974743376809984</t>
  </si>
  <si>
    <t>1177013958810583041</t>
  </si>
  <si>
    <t>1177011101776482304</t>
  </si>
  <si>
    <t>1177011223356821505</t>
  </si>
  <si>
    <t>1177432477406613504</t>
  </si>
  <si>
    <t>1171163557477568512</t>
  </si>
  <si>
    <t>1177407410912165888</t>
  </si>
  <si>
    <t>1177408424067264512</t>
  </si>
  <si>
    <t>1178407981848772608</t>
  </si>
  <si>
    <t>1179268225768607744</t>
  </si>
  <si>
    <t>1179922453105139712</t>
  </si>
  <si>
    <t>1179924628283764744</t>
  </si>
  <si>
    <t>1181040831400161280</t>
  </si>
  <si>
    <t>1180874486473560064</t>
  </si>
  <si>
    <t>1182054176844472320</t>
  </si>
  <si>
    <t>1182316308538347520</t>
  </si>
  <si>
    <t>1179925105956331520</t>
  </si>
  <si>
    <t>1183455596097310720</t>
  </si>
  <si>
    <t>1183456701627781120</t>
  </si>
  <si>
    <t>1183623860337332224</t>
  </si>
  <si>
    <t>1184002230808014852</t>
  </si>
  <si>
    <t>1183968138196443136</t>
  </si>
  <si>
    <t>1184128160507412481</t>
  </si>
  <si>
    <t>1183968359727030272</t>
  </si>
  <si>
    <t>1184320644122583046</t>
  </si>
  <si>
    <t>1184700986889080832</t>
  </si>
  <si>
    <t>1186442168837140481</t>
  </si>
  <si>
    <t>1186442289846947840</t>
  </si>
  <si>
    <t>1186420758567739392</t>
  </si>
  <si>
    <t>1186439706373812224</t>
  </si>
  <si>
    <t>1186440128769609728</t>
  </si>
  <si>
    <t>1187353211771871234</t>
  </si>
  <si>
    <t>1187353575321567232</t>
  </si>
  <si>
    <t>1188865305981800448</t>
  </si>
  <si>
    <t>1189058441802702849</t>
  </si>
  <si>
    <t>1189058141092110336</t>
  </si>
  <si>
    <t>1189053110968143872</t>
  </si>
  <si>
    <t>1189058874008989698</t>
  </si>
  <si>
    <t>1189433783646183425</t>
  </si>
  <si>
    <t>1182686315206205440</t>
  </si>
  <si>
    <t>1189959157308219392</t>
  </si>
  <si>
    <t>1190294926317088769</t>
  </si>
  <si>
    <t>1190851805263085569</t>
  </si>
  <si>
    <t>1190850545809887232</t>
  </si>
  <si>
    <t>1190852064617779201</t>
  </si>
  <si>
    <t>1179622222144520192</t>
  </si>
  <si>
    <t>1179621878396313600</t>
  </si>
  <si>
    <t>1184877252036575232</t>
  </si>
  <si>
    <t>1191634519008280577</t>
  </si>
  <si>
    <t>1191815589699846144</t>
  </si>
  <si>
    <t>1182315855507415040</t>
  </si>
  <si>
    <t>1187760220530827266</t>
  </si>
  <si>
    <t>1191927049809580033</t>
  </si>
  <si>
    <t>1191957042874978305</t>
  </si>
  <si>
    <t>1191927321529159680</t>
  </si>
  <si>
    <t>1168202354149117952</t>
  </si>
  <si>
    <t>1191939544628834304</t>
  </si>
  <si>
    <t>1191939075470745600</t>
  </si>
  <si>
    <t>1192696075850637312</t>
  </si>
  <si>
    <t>1192700708690128896</t>
  </si>
  <si>
    <t>1193024702467301376</t>
  </si>
  <si>
    <t>1175531587011829761</t>
  </si>
  <si>
    <t>1176998236575260672</t>
  </si>
  <si>
    <t>1176998293223571458</t>
  </si>
  <si>
    <t>1177018014836785153</t>
  </si>
  <si>
    <t>1177434464085000192</t>
  </si>
  <si>
    <t>1185651983232974849</t>
  </si>
  <si>
    <t>1193668518387912704</t>
  </si>
  <si>
    <t>1177000932527050753</t>
  </si>
  <si>
    <t>1193678872622989317</t>
  </si>
  <si>
    <t>1163136043094355968</t>
  </si>
  <si>
    <t>1176209254757408770</t>
  </si>
  <si>
    <t>1169000171801387009</t>
  </si>
  <si>
    <t>1168679975710380032</t>
  </si>
  <si>
    <t>1169715644444631043</t>
  </si>
  <si>
    <t>1169685927519772672</t>
  </si>
  <si>
    <t>1170094676805857281</t>
  </si>
  <si>
    <t>1170372647626002432</t>
  </si>
  <si>
    <t>1171117060564193280</t>
  </si>
  <si>
    <t>1173808716526669824</t>
  </si>
  <si>
    <t>1176171959916408833</t>
  </si>
  <si>
    <t>1176348331678863361</t>
  </si>
  <si>
    <t>1177009916831096834</t>
  </si>
  <si>
    <t>1176974035755790336</t>
  </si>
  <si>
    <t>1171086677802012673</t>
  </si>
  <si>
    <t>1177397586551918592</t>
  </si>
  <si>
    <t>1177375842927828993</t>
  </si>
  <si>
    <t>1178352128462442496</t>
  </si>
  <si>
    <t>1179167552892817408</t>
  </si>
  <si>
    <t>1179841627738628096</t>
  </si>
  <si>
    <t>1179829605617799169</t>
  </si>
  <si>
    <t>1180725759259885568</t>
  </si>
  <si>
    <t>1181947868086587392</t>
  </si>
  <si>
    <t>1182097356369481728</t>
  </si>
  <si>
    <t>1179843129538699264</t>
  </si>
  <si>
    <t>1183454062974390273</t>
  </si>
  <si>
    <t>1183208738552836098</t>
  </si>
  <si>
    <t>1183492972660379648</t>
  </si>
  <si>
    <t>1183721567366205440</t>
  </si>
  <si>
    <t>1183851234333220866</t>
  </si>
  <si>
    <t>1184687332299100161</t>
  </si>
  <si>
    <t>1186355151340101632</t>
  </si>
  <si>
    <t>1186340979042701312</t>
  </si>
  <si>
    <t>1184151039567482881</t>
  </si>
  <si>
    <t>1187223336260030465</t>
  </si>
  <si>
    <t>1187228692654841856</t>
  </si>
  <si>
    <t>1188687574992179200</t>
  </si>
  <si>
    <t>1189041697948176384</t>
  </si>
  <si>
    <t>1189050303775035392</t>
  </si>
  <si>
    <t>1189202999731740673</t>
  </si>
  <si>
    <t>1182337235321884672</t>
  </si>
  <si>
    <t>1189957178485964800</t>
  </si>
  <si>
    <t>1189979086271197184</t>
  </si>
  <si>
    <t>1190819111519113216</t>
  </si>
  <si>
    <t>1179617447336271873</t>
  </si>
  <si>
    <t>1184856452319477760</t>
  </si>
  <si>
    <t>1191577391413501952</t>
  </si>
  <si>
    <t>1191809975858810880</t>
  </si>
  <si>
    <t>1182200911994613760</t>
  </si>
  <si>
    <t>1187754480164655104</t>
  </si>
  <si>
    <t>1191920414240493573</t>
  </si>
  <si>
    <t>1191908458355838976</t>
  </si>
  <si>
    <t>1167931321135652864</t>
  </si>
  <si>
    <t>1191929624630112257</t>
  </si>
  <si>
    <t>1192451606190546944</t>
  </si>
  <si>
    <t>1192590787625783296</t>
  </si>
  <si>
    <t>1193021476519071744</t>
  </si>
  <si>
    <t>1176917683591233536</t>
  </si>
  <si>
    <t>1176984232964415488</t>
  </si>
  <si>
    <t>1311502922</t>
  </si>
  <si>
    <t>603901726</t>
  </si>
  <si>
    <t>846878374761037825</t>
  </si>
  <si>
    <t/>
  </si>
  <si>
    <t>60747916</t>
  </si>
  <si>
    <t>1144365315318525952</t>
  </si>
  <si>
    <t>27373679</t>
  </si>
  <si>
    <t>19402839</t>
  </si>
  <si>
    <t>2233154425</t>
  </si>
  <si>
    <t>2835722978</t>
  </si>
  <si>
    <t>2519728155</t>
  </si>
  <si>
    <t>249346453</t>
  </si>
  <si>
    <t>30364057</t>
  </si>
  <si>
    <t>145320485</t>
  </si>
  <si>
    <t>2904913023</t>
  </si>
  <si>
    <t>22037055</t>
  </si>
  <si>
    <t>15729017</t>
  </si>
  <si>
    <t>15858175</t>
  </si>
  <si>
    <t>21605870</t>
  </si>
  <si>
    <t>755953153</t>
  </si>
  <si>
    <t>88328536</t>
  </si>
  <si>
    <t>2885204903</t>
  </si>
  <si>
    <t>3315445508</t>
  </si>
  <si>
    <t>1021406238649856000</t>
  </si>
  <si>
    <t>1083577671341277185</t>
  </si>
  <si>
    <t>6480652</t>
  </si>
  <si>
    <t>505268830</t>
  </si>
  <si>
    <t>245129286</t>
  </si>
  <si>
    <t>769872176</t>
  </si>
  <si>
    <t>30225985</t>
  </si>
  <si>
    <t>52242757</t>
  </si>
  <si>
    <t>7121092</t>
  </si>
  <si>
    <t>570355145</t>
  </si>
  <si>
    <t>43830412</t>
  </si>
  <si>
    <t>235460252</t>
  </si>
  <si>
    <t>564333601</t>
  </si>
  <si>
    <t>17611683</t>
  </si>
  <si>
    <t>22891197</t>
  </si>
  <si>
    <t>37610602</t>
  </si>
  <si>
    <t>17732153</t>
  </si>
  <si>
    <t>1315791642</t>
  </si>
  <si>
    <t>26074296</t>
  </si>
  <si>
    <t>218592221</t>
  </si>
  <si>
    <t>19599956</t>
  </si>
  <si>
    <t>22238279</t>
  </si>
  <si>
    <t>24897626</t>
  </si>
  <si>
    <t>111514392</t>
  </si>
  <si>
    <t>448296308</t>
  </si>
  <si>
    <t>248540363</t>
  </si>
  <si>
    <t>2896099018</t>
  </si>
  <si>
    <t>47469790</t>
  </si>
  <si>
    <t>18369976</t>
  </si>
  <si>
    <t>en</t>
  </si>
  <si>
    <t>und</t>
  </si>
  <si>
    <t>eu</t>
  </si>
  <si>
    <t>1192216839818039296</t>
  </si>
  <si>
    <t>Twitter for iPhone</t>
  </si>
  <si>
    <t>Twitter Web App</t>
  </si>
  <si>
    <t>Twitter for iPad</t>
  </si>
  <si>
    <t>Twitter for Android</t>
  </si>
  <si>
    <t>Echofon</t>
  </si>
  <si>
    <t>Instagram</t>
  </si>
  <si>
    <t>-74.255641,40.495865 
-74.255641,40.648887 
-74.052253,40.648887 
-74.052253,40.495865</t>
  </si>
  <si>
    <t>-87.634643,24.396308 
-87.634643,31.001056 
-79.974307,31.001056 
-79.974307,24.396308</t>
  </si>
  <si>
    <t>-87.634643,24.396308 
-79.974307,24.396308 
-79.974307,31.001056 
-87.634643,31.001056</t>
  </si>
  <si>
    <t>-124.703541,41.991795 
-124.703541,46.299078 
-116.463262,46.299078 
-116.463262,41.991795</t>
  </si>
  <si>
    <t>-74.026675,40.683935 
-73.910408,40.683935 
-73.910408,40.877483 
-74.026675,40.877483</t>
  </si>
  <si>
    <t>-122.514926,37.708075 
-122.514926,37.833238 
-122.357031,37.833238 
-122.357031,37.708075</t>
  </si>
  <si>
    <t>-118.3959042,34.075963 
-118.3433861,34.075963 
-118.3433861,34.098056 
-118.3959042,34.098056</t>
  </si>
  <si>
    <t>-105.109815,39.614151 
-104.734372,39.614151 
-104.734372,39.812975 
-105.109815,39.812975</t>
  </si>
  <si>
    <t>-124.482003,32.528832 
-114.131212,32.528832 
-114.131212,42.009519 
-124.482003,42.009519</t>
  </si>
  <si>
    <t>-122.34266,37.699279 
-122.114711,37.699279 
-122.114711,37.8847092 
-122.34266,37.8847092</t>
  </si>
  <si>
    <t>-122.779239,38.396779 
-122.572978,38.396779 
-122.572978,38.507656 
-122.779239,38.507656</t>
  </si>
  <si>
    <t>-122.514926,37.708075 
-122.357031,37.708075 
-122.357031,37.833238 
-122.514926,37.833238</t>
  </si>
  <si>
    <t>United States</t>
  </si>
  <si>
    <t>US</t>
  </si>
  <si>
    <t>Staten Island, NY</t>
  </si>
  <si>
    <t>Florida, USA</t>
  </si>
  <si>
    <t>Oregon, USA</t>
  </si>
  <si>
    <t>Manhattan, NY</t>
  </si>
  <si>
    <t>San Francisco, CA</t>
  </si>
  <si>
    <t>West Hollywood, CA</t>
  </si>
  <si>
    <t>Denver, CO</t>
  </si>
  <si>
    <t>California, USA</t>
  </si>
  <si>
    <t>Oakland, CA</t>
  </si>
  <si>
    <t>Santa Rosa, CA</t>
  </si>
  <si>
    <t>00c55f041e27dc51</t>
  </si>
  <si>
    <t>4ec01c9dbc693497</t>
  </si>
  <si>
    <t>df7fd3a3b9eff7ee</t>
  </si>
  <si>
    <t>01a9a39529b27f36</t>
  </si>
  <si>
    <t>5a110d312052166f</t>
  </si>
  <si>
    <t>1927193c57f35d51</t>
  </si>
  <si>
    <t>b49b3053b5c25bf5</t>
  </si>
  <si>
    <t>fbd6d2f5a4e4a15e</t>
  </si>
  <si>
    <t>ab2f2fac83aa388d</t>
  </si>
  <si>
    <t>5a9de3ff3fdd849d</t>
  </si>
  <si>
    <t>Staten Island</t>
  </si>
  <si>
    <t>Florida</t>
  </si>
  <si>
    <t>Oregon</t>
  </si>
  <si>
    <t>Manhattan</t>
  </si>
  <si>
    <t>San Francisco</t>
  </si>
  <si>
    <t>West Hollywood</t>
  </si>
  <si>
    <t>Denver</t>
  </si>
  <si>
    <t>California</t>
  </si>
  <si>
    <t>Oakland</t>
  </si>
  <si>
    <t>Santa Rosa</t>
  </si>
  <si>
    <t>city</t>
  </si>
  <si>
    <t>admin</t>
  </si>
  <si>
    <t>https://api.twitter.com/1.1/geo/id/00c55f041e27dc51.json</t>
  </si>
  <si>
    <t>https://api.twitter.com/1.1/geo/id/4ec01c9dbc693497.json</t>
  </si>
  <si>
    <t>https://api.twitter.com/1.1/geo/id/df7fd3a3b9eff7ee.json</t>
  </si>
  <si>
    <t>https://api.twitter.com/1.1/geo/id/01a9a39529b27f36.json</t>
  </si>
  <si>
    <t>https://api.twitter.com/1.1/geo/id/5a110d312052166f.json</t>
  </si>
  <si>
    <t>https://api.twitter.com/1.1/geo/id/1927193c57f35d51.json</t>
  </si>
  <si>
    <t>https://api.twitter.com/1.1/geo/id/b49b3053b5c25bf5.json</t>
  </si>
  <si>
    <t>https://api.twitter.com/1.1/geo/id/fbd6d2f5a4e4a15e.json</t>
  </si>
  <si>
    <t>https://api.twitter.com/1.1/geo/id/ab2f2fac83aa388d.json</t>
  </si>
  <si>
    <t>https://api.twitter.com/1.1/geo/id/5a9de3ff3fdd849d.json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</si>
  <si>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</si>
  <si>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</si>
  <si>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</si>
  <si>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</si>
  <si>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</si>
  <si>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</si>
  <si>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</si>
  <si>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</si>
  <si>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</si>
  <si>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</si>
  <si>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</si>
  <si>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</si>
  <si>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</si>
  <si>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</si>
  <si>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</si>
  <si>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</si>
  <si>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</si>
  <si>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</si>
  <si>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</si>
  <si>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</si>
  <si>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</si>
  <si>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Davey Hampton</t>
  </si>
  <si>
    <t>Sarah Silverman</t>
  </si>
  <si>
    <t>Ry Prichard</t>
  </si>
  <si>
    <t>Sarah Montour</t>
  </si>
  <si>
    <t>Love, Jennifer</t>
  </si>
  <si>
    <t>MaCabre &amp; Mrs. Chiller</t>
  </si>
  <si>
    <t>Vincent Garcia</t>
  </si>
  <si>
    <t>WFD</t>
  </si>
  <si>
    <t>Vanessa Dora Lavorato</t>
  </si>
  <si>
    <t>chad steinhart</t>
  </si>
  <si>
    <t>Nuggets Nation</t>
  </si>
  <si>
    <t>Adam Bennett</t>
  </si>
  <si>
    <t>VICE Video</t>
  </si>
  <si>
    <t>William harrold</t>
  </si>
  <si>
    <t>Roberta_Bert_Rice</t>
  </si>
  <si>
    <t>Abdullah</t>
  </si>
  <si>
    <t>Martin Ngamo</t>
  </si>
  <si>
    <t>Rob Perez</t>
  </si>
  <si>
    <t>GOAT</t>
  </si>
  <si>
    <t>Nathan Wright</t>
  </si>
  <si>
    <t>Mumbie Wan Kenobi _xD83C__xDDF8__xD83C__xDDF1_</t>
  </si>
  <si>
    <t>Tgav</t>
  </si>
  <si>
    <t>Louie Santana</t>
  </si>
  <si>
    <t>Phylis☮️_xD83D__xDC9C_</t>
  </si>
  <si>
    <t>B Real ™</t>
  </si>
  <si>
    <t>Daniel Goddard</t>
  </si>
  <si>
    <t>Premier San Diego MMJ Dispensary</t>
  </si>
  <si>
    <t>Jeffrey</t>
  </si>
  <si>
    <t>Orchestra of One</t>
  </si>
  <si>
    <t>Jessica Fuller</t>
  </si>
  <si>
    <t>Whiskey Queen ❄️_xD83D__xDCA8__xD83E__xDD43_</t>
  </si>
  <si>
    <t>_xD83C__xDF3A_Leslie_xD83C__xDF38__xD83C__xDF0A__xD83E__xDDD8__xD83C__xDFFC_‍♀️_xD83E__xDD4B_✌_xD83C__xDFFC__xD83D__xDC8B_</t>
  </si>
  <si>
    <t>.:RiotGrl:.</t>
  </si>
  <si>
    <t>Flow Kana</t>
  </si>
  <si>
    <t>Seth Watson</t>
  </si>
  <si>
    <t>Glenn Fredriksen</t>
  </si>
  <si>
    <t>NBA 2K 2K18</t>
  </si>
  <si>
    <t>Paul Scheer</t>
  </si>
  <si>
    <t>BackWoodyHarrel$onVI</t>
  </si>
  <si>
    <t>AcreageHoldings</t>
  </si>
  <si>
    <t>Chris Kolobanov</t>
  </si>
  <si>
    <t>Julia Prescott</t>
  </si>
  <si>
    <t>Dialogue Restaurant</t>
  </si>
  <si>
    <t>Simon Majumdar</t>
  </si>
  <si>
    <t>Stephen King</t>
  </si>
  <si>
    <t>claire trần</t>
  </si>
  <si>
    <t>Jordan Scott</t>
  </si>
  <si>
    <t>Matt _xD83C__xDF83_swalt</t>
  </si>
  <si>
    <t>gabrus_xD83D__xDEBD_</t>
  </si>
  <si>
    <t>James Felton</t>
  </si>
  <si>
    <t>Denver Stiffs</t>
  </si>
  <si>
    <t>jack allison</t>
  </si>
  <si>
    <t>Gennefer ‘Stands with the WGA’ Gobbles</t>
  </si>
  <si>
    <t>Matthew Kang</t>
  </si>
  <si>
    <t>Alison Bennett</t>
  </si>
  <si>
    <t>The Simpsons</t>
  </si>
  <si>
    <t>Andy Wang</t>
  </si>
  <si>
    <t>Elizabeth</t>
  </si>
  <si>
    <t>Tim Frazier Slander Account (4-6)IFB</t>
  </si>
  <si>
    <t>Cola Jokic</t>
  </si>
  <si>
    <t>The Americana BAT Brand Memes</t>
  </si>
  <si>
    <t>Emma Erdbrink</t>
  </si>
  <si>
    <t>Harrison Wind</t>
  </si>
  <si>
    <t>Yusong Liu</t>
  </si>
  <si>
    <t>Julia Bainbridge</t>
  </si>
  <si>
    <t>Michael Hunter</t>
  </si>
  <si>
    <t>Micah Garcia</t>
  </si>
  <si>
    <t>Caroline Pardilla</t>
  </si>
  <si>
    <t>Old Forester</t>
  </si>
  <si>
    <t>Bar Keeper</t>
  </si>
  <si>
    <t>K&amp;L Wine Merchants</t>
  </si>
  <si>
    <t>Derek Berry</t>
  </si>
  <si>
    <t>Amanda Chicago Lewis</t>
  </si>
  <si>
    <t>Nick Wiger</t>
  </si>
  <si>
    <t>fendo</t>
  </si>
  <si>
    <t>Payman Benz</t>
  </si>
  <si>
    <t>mike glazer</t>
  </si>
  <si>
    <t>Petit Trois LA</t>
  </si>
  <si>
    <t>Adam Moussa</t>
  </si>
  <si>
    <t>Paul F. Tompkins</t>
  </si>
  <si>
    <t>Dare Cortez / Bailey</t>
  </si>
  <si>
    <t>Katy Winge</t>
  </si>
  <si>
    <t xml:space="preserve">Torrey Craig </t>
  </si>
  <si>
    <t>Gary Harris</t>
  </si>
  <si>
    <t>Denver Nuggets</t>
  </si>
  <si>
    <t>Nathaniel Friedman</t>
  </si>
  <si>
    <t>180069SHRED</t>
  </si>
  <si>
    <t>nicole byer</t>
  </si>
  <si>
    <t>Netflix US</t>
  </si>
  <si>
    <t>Netflix Food</t>
  </si>
  <si>
    <t>Nailed It!</t>
  </si>
  <si>
    <t>Andy Juett</t>
  </si>
  <si>
    <t>NBA</t>
  </si>
  <si>
    <t>Miami HEAT</t>
  </si>
  <si>
    <t>REAL icculus</t>
  </si>
  <si>
    <t>Adam Mares</t>
  </si>
  <si>
    <t>issac</t>
  </si>
  <si>
    <t>[crying in Thanksgiving]</t>
  </si>
  <si>
    <t>Awwwww</t>
  </si>
  <si>
    <t>Jake Browne</t>
  </si>
  <si>
    <t>Everything is jazz and I'm Stockton</t>
  </si>
  <si>
    <t>we're on a planet in outer space</t>
  </si>
  <si>
    <t>•Senior Talent at Acreage Holdings •Bong Appétit S1/S2 #liveforliveresin #terpquest</t>
  </si>
  <si>
    <t>"There’s only one corner of the universe you can be certain of improving, and that’s your own self" -Aldous Huxley</t>
  </si>
  <si>
    <t>Mad as hell. #teacher #mother #woman #lightworker #healer #lover I think I’m funny. I recognize that I may be alone in that belief.</t>
  </si>
  <si>
    <t>Haunted by megrims.....</t>
  </si>
  <si>
    <t>Devils, Mets, Manchester United</t>
  </si>
  <si>
    <t>The papers, Josh! Where's the papers?!</t>
  </si>
  <si>
    <t>@Marigold_Sweets | Bong Appétit Cook-Off</t>
  </si>
  <si>
    <t>fan of all things HEAT and NBA.lifer for the godfather and the MIAMI HEAT!!also love hoop chatting but no infantile clueless haters please!</t>
  </si>
  <si>
    <t>#NuggetsNation-Denver Nuggets news &amp; info</t>
  </si>
  <si>
    <t>imagining.. #Wakanda</t>
  </si>
  <si>
    <t>The best original videos, documentaries, and underground news from around the world.</t>
  </si>
  <si>
    <t>mgmt: russell@regardingentertainment.com</t>
  </si>
  <si>
    <t>One day at a time</t>
  </si>
  <si>
    <t>The password to Jurassic Park’s security system was ‘please’</t>
  </si>
  <si>
    <t>how can i slip if i’m the one doin the moppin</t>
  </si>
  <si>
    <t>I'm here for the sports and animal vids. LFC, Colts, Pacers, and a few others in between.</t>
  </si>
  <si>
    <t>If you stay ready, ain’t gotta get ready #BoltUp #Lakeshow</t>
  </si>
  <si>
    <t>i make songs
the world is soooo small till it ain't.</t>
  </si>
  <si>
    <t>i used to do a lot of things.
now I'm a cannabis advocate, connoisseur, budtender, and lead patient care liaison.
I run things, things don't run me.</t>
  </si>
  <si>
    <t>Wife, mom, gma, fun sensitive, crazy big kid tryin to live life in this bizarro world #YandRfan #Arkansas #dogs #music #peace #MotherEarth #VoteBlue _xD83D__xDEAB_DM</t>
  </si>
  <si>
    <t>brealtv business inquiries Breal001@gmail.com http://fiddle.jshell.net/cnLwx91L/21/show/</t>
  </si>
  <si>
    <t>I play 'Cane' on The Young &amp; the Restless. Come from the Land Down Under &amp; like to commit Random Acts of Follow! Respect my fans!  #STOPBULLYING</t>
  </si>
  <si>
    <t>We are the premier San Diego medical/Recreational marijuana delivery dispensary service delivering to all certified cannabis patients. #SMOKEWEEDDRINKWATER</t>
  </si>
  <si>
    <t>Ever dance with the Devil in the pale moonlight? ~ The Byrd is the Wyrd ~ Header/avi courtesy of the awesome @RiotGrlErin.</t>
  </si>
  <si>
    <t>A free spirit biologist discovering the world at the tip of a paint brush.</t>
  </si>
  <si>
    <t>_xD83D__xDC8D__xD83D__xDC70__xD83C__xDFFC_ inquiries DM or email civonec@gmail.com</t>
  </si>
  <si>
    <t>CARPE DIEM MUTHER FUCKERS ...Mom, Grandma, Dental Hygienist(Ret.),Licensed Massage Therapist, Yogi, Potter, 5th degree black belt _xD83E__xDD4B_, RESIST, PRU _xD83C__xDF0A__xD83C__xDF0A_#MeToo</t>
  </si>
  <si>
    <t>• The Budget Hot Goth Chick from Breakfast Club • Fear does not Exist in this Bio • Host: @StellarTags &amp; @ItsARiotTags • Follow @JimH1923 •</t>
  </si>
  <si>
    <t>Sustainably grown by craft farmers The California Way. 
License #: C11-0001065-LIC</t>
  </si>
  <si>
    <t>Light political commentary and nonsense provider</t>
  </si>
  <si>
    <t>I don't care what you want to hear, so I'll just say what I'm thinking! Baseball, cars and the truth that's what you'll get from me. Get the info fast!</t>
  </si>
  <si>
    <t>#KnickerBockerBlasphemy            R.I.P. Bother Erik. “Wu-Tang is for the babies”! - Russell Jones 2/25/98</t>
  </si>
  <si>
    <t>ESRB Rating: E10+. Purchase #NBA2K18 for PlayStation 4, XBOX One, Nintendo Switch, PS3, XBOX 360 &amp; PC today! https://t.co/sLKFq0CSUt</t>
  </si>
  <si>
    <t>Black Monday. The League. Human Giant. NTSF:SD:SUV:: Veep. 30 Rock. Disaster Artist. Podcasts @hdtgm @unspooled &amp; I write @marvel comics He/Him // IG:PaulScheer</t>
  </si>
  <si>
    <t>Life's a garden, dig it | The Blem Bunker™️ | Cannabis sector investor, consumer, advocate + wannabe analyst on my own time, since 2015 | DYODD | _xD83C__xDDE8__xD83C__xDDE6__xD83C__xDF31_</t>
  </si>
  <si>
    <t>Leading the way to safe, affordable cannabis for everyone</t>
  </si>
  <si>
    <t>i'm funny!!!!</t>
  </si>
  <si>
    <t>Author, Cook, Food History Podcaster (@EatMyGlobePCast) &amp; on TV when they invite me. On a mission to "Go Everywhere, Eat Everything".@sazyrock's private chef.</t>
  </si>
  <si>
    <t>Author</t>
  </si>
  <si>
    <t>now @ajplus • ghost @citylab @aajavoices @necir_wgbh @nbcnews • hella trời ơi</t>
  </si>
  <si>
    <t>Huge Nuggets fan and a major film buff.
Expect perfection, thrive on disappointment.</t>
  </si>
  <si>
    <t>I write comedy, occasionally date your aunt, and take photos of liquor stores which you can purchase on my website.</t>
  </si>
  <si>
    <t>#1 FUCCBOI podcast: HIGH&amp;MIGHTY. He STILL plays rugby and D&amp;D IG: @gabrus</t>
  </si>
  <si>
    <t>Comedy writer. Author of 52 Times Britain Was A Bellend: Waterstones: http://bit.ly/2mWy7yv Amazon: http://amzn.to/2lev9V0 Hive: https://bit.ly/2ozpf2k</t>
  </si>
  <si>
    <t>The largest Denver Nuggets community on the web. Tweets by @Bvogt422 @Adam_Mares and others. Part of the @sbnation network. Big 'Get Up' people.</t>
  </si>
  <si>
    <t>cohost @JackAMOnTwitch. cohost @strugglesesh. producer @mitchlivenow. gamer @BazizioGaming. former writer for academy awards, jimmy kimmel. #StillVotingMyOssoff</t>
  </si>
  <si>
    <t>Writer of TV. Seller of unaired pilots. Co-creator of the SATC spinoff, BERGER, with my co-pilot for life, @davidgrossTV. The Burgeroticist™.</t>
  </si>
  <si>
    <t>Editor of Eater LA @eaterla. Host of K-Town, an Eater web series about Korean food in America. USC 2007. Inquiries: kang at eater dot com</t>
  </si>
  <si>
    <t>TV writer/producer: Single Parents, You're The Worst. Probably wearing a Victorian baby ring right now.</t>
  </si>
  <si>
    <t>Official Twitter for #TheSimpsons. Sundays at 8/7c on @FOXTV!</t>
  </si>
  <si>
    <t>The Spectacle Circuit</t>
  </si>
  <si>
    <t>@detroitpistons // @MSU_Basketball // @LukeKennard5 // @cassiuswinston //pistons analyst// considered the best editor on the bird app// #nbatwitter</t>
  </si>
  <si>
    <t>i try for stay off wagon, but we all know the cola make strong_xD83E__xDD64__xD83D__xDCAA__xD83C__xDFFC_all i want is get win for Nugget &amp; make proud all our fan. i follow back Serb and Nugget fan</t>
  </si>
  <si>
    <t>Memes about America’s favorite outdoor experience!</t>
  </si>
  <si>
    <t>Pardon me while I dump my brain onto this website. 
Freelance audio engineer for @doughboyspod, @allthingscomedy, @headgum, and @marketplace</t>
  </si>
  <si>
    <t>Covering the @Nuggets for @DNVR_Sports | Host of the award-winning @DNVR_Nuggets Podcast | Colorado grad | wind@BSNDenver dot com</t>
  </si>
  <si>
    <t>Producer of @doughboyspod, co-host of @maybedontpod, and member at Costco. (he/him)</t>
  </si>
  <si>
    <t>Direct and earnest. Former editor @atlantamagazine, @bonappetit, and some others. Creator of @lonelypodcast. Writing a book with @tenspeedpress.</t>
  </si>
  <si>
    <t>is a writer, designer and musician. He is cloud-based and disruptive.</t>
  </si>
  <si>
    <t>I make tacos, music, art, fitness, bong rips &amp; dumb jokes. also, tour guide for the @valleytalespod.</t>
  </si>
  <si>
    <t>Drinks writer for @LAist / @liquor / @eaterla</t>
  </si>
  <si>
    <t>Sip responsibly. Legal drinking age only. https://t.co/JxgMiY5gAQ Old Forester®© Kentucky Straight Bourbon Whisky, 43% ABV. OF Distilling Co. Lou. KY 2017</t>
  </si>
  <si>
    <t>A haven for cocktail lovers! Spirits, bitters, vermouths, sherries, amari, bar tools, new &amp; vintage glassware. Tue-Thu 11-7, Fri-Sat 11-8, Sun-Mon 11-6</t>
  </si>
  <si>
    <t>Wine news, hot buys, &amp; events from K&amp;L Wine Merchants, CA's favorite wine retailer. http://onthetrail.klwines.com</t>
  </si>
  <si>
    <t>@savedbythemax @beautybarchicago #throughtherecordshop  ➡️ https://t.co/xzHDG0JqcE</t>
  </si>
  <si>
    <t>prefers pot w/o pesticides. cares about how, exactly, we plan to legalize weed, who is still getting arrested &amp; who is getting rich how. @rollingstone columnist</t>
  </si>
  <si>
    <t>Sick Tiger. Hunk enthusiast</t>
  </si>
  <si>
    <t>Start from the premise: No player is garbage</t>
  </si>
  <si>
    <t>Comedy Director/Producer. I love making funny things. Big fan of the @LAClippers, the NBA &amp; Chex Mix.</t>
  </si>
  <si>
    <t>_xD83C__xDFC4_‍♂️ Emmy nominated comedian with good pals _xD83D__xDCA8_ @weedandgrub - weed food culture podcast _xD83C__xDFAA_ GLAZED - in Rolling Stone, always sold-out _xD83D__xDD0C_ PR zoe@zoewilder.com</t>
  </si>
  <si>
    <t>The sophmore restaurant from the Trois Mec team, Ludo Lefebvre with partners Jon Shook &amp; Vinny Dotolo - all French, all the time!!!</t>
  </si>
  <si>
    <t>fan of prestige drama | senior social boy at @Eater</t>
  </si>
  <si>
    <t>Comedian/Actorian: Bajillion Dollar Propertie$ - BoJack Horseman - Threedom - Superego - Instagram: http://Instagram.com/pftompkins</t>
  </si>
  <si>
    <t>Director of Marketing at @DareRising | Twitch Partner | Business Inquires: BCortezEA@gmail.com | #DareToAchieve |
COD content since 2011...</t>
  </si>
  <si>
    <t>Reporter/Host/Analyst @nuggets @altitudetv @altitudeSR @fantasyfreaks. All I do is win(ge). Strong GIF game, stronger hoop game. MN ➡️CO Instagram: @katywinge</t>
  </si>
  <si>
    <t>Ig: TCraig23</t>
  </si>
  <si>
    <t>#EAC</t>
  </si>
  <si>
    <t>Tweets from a mile up. #MileHighBasketball</t>
  </si>
  <si>
    <t>Edit: @victoryjournal. Write: @GQMagazine. Work: @dandcnewyork. Co-founder: FreeDarko.</t>
  </si>
  <si>
    <t>I'm not a weatherman, I'm the weather man</t>
  </si>
  <si>
    <t>See me live? Buy my merch?_xD83D__xDC47__xD83C__xDFFE_click da link Nailed It &amp; Comedians of the World on Netflix listen to my podcasts Why Won’t You Date Me? and Best Friends</t>
  </si>
  <si>
    <t>NatashaLyonneClapping.gif</t>
  </si>
  <si>
    <t>David Chang, if you see this: please invite us to dinner _xD83D__xDE4F__xD83C__xDFFE_</t>
  </si>
  <si>
    <t>Merry ChristMESS to all &amp; to all a good bite!_xD83C__xDF85__xD83C__xDF82__xD83D__xDCA9_ Nailed It! Holiday!, now streaming.</t>
  </si>
  <si>
    <t>I do a lot of stuff. You’ll figure it out. _xD83C__xDF9E_ _xD83C__xDFA5_ _xD83E__xDD2D_  Follow me on Instagram @andyjuett. Twitter too.</t>
  </si>
  <si>
    <t>_xD83D__xDC5F_: @nbakicks _xD83D__xDCFD_: @nbahistory _xD83E__xDD1D_: @nbacares _xD83D__xDC55_: @nbastore _xD83D__xDCCA_: @nbastats</t>
  </si>
  <si>
    <t>The official Twitter account of the 3-time NBA Champion Miami HEAT _xD83C__xDFC6__xD83C__xDFC6__xD83C__xDFC6_</t>
  </si>
  <si>
    <t>If #NBATwitter and #PhishTwitter got drunk and made a baby. #MileHighBasketball</t>
  </si>
  <si>
    <t>VP of Creative Production at @DNVR_Sports. Host @LockedOnNuggets | Solid post passer/defender | adammares40 @ Gmail | Formerly Denver Stiffs</t>
  </si>
  <si>
    <t>enthusiasm enthusiast</t>
  </si>
  <si>
    <t>Adorable photos and videos from all around the world _xD83D__xDE3B_
I don't own the photos/videos. DM me if you want something removed.</t>
  </si>
  <si>
    <t>Former weed reviewer for the @DenverPost. 
Founder at The Grow-Off, Fizz Fight. 
Contest rules apply.</t>
  </si>
  <si>
    <t>Detroit, MI</t>
  </si>
  <si>
    <t xml:space="preserve">state of Palestine </t>
  </si>
  <si>
    <t>Los Angeles, CA</t>
  </si>
  <si>
    <t>Manchester, NH</t>
  </si>
  <si>
    <t>A state of exasperation</t>
  </si>
  <si>
    <t>New York</t>
  </si>
  <si>
    <t>Lake Buena Vista, FL</t>
  </si>
  <si>
    <t>Brooklyn, NY 11201</t>
  </si>
  <si>
    <t>New York, NY</t>
  </si>
  <si>
    <t>Indianapolis, IN</t>
  </si>
  <si>
    <t>Bliss</t>
  </si>
  <si>
    <t>Wilkes-Barre, PA</t>
  </si>
  <si>
    <t>Jacksonville Beach, FL</t>
  </si>
  <si>
    <t>Arkansas, USA</t>
  </si>
  <si>
    <t xml:space="preserve">Los Angeles </t>
  </si>
  <si>
    <t>San Diego USA</t>
  </si>
  <si>
    <t>Michigan, USA</t>
  </si>
  <si>
    <t xml:space="preserve">Drinking whiskey/WEED shop </t>
  </si>
  <si>
    <t xml:space="preserve"> Tennessee</t>
  </si>
  <si>
    <t>San Francisco, California</t>
  </si>
  <si>
    <t>Atlanta, GA</t>
  </si>
  <si>
    <t>South East Los Angeles County</t>
  </si>
  <si>
    <t>Novato, CA</t>
  </si>
  <si>
    <t>The Cosmos</t>
  </si>
  <si>
    <t>Eagle Rock, CA</t>
  </si>
  <si>
    <t>Santa Monica, CA</t>
  </si>
  <si>
    <t>Los Angeles</t>
  </si>
  <si>
    <t>she/her/chi/em</t>
  </si>
  <si>
    <t>LA via LI</t>
  </si>
  <si>
    <t>Fraud City, CO</t>
  </si>
  <si>
    <t>FOX</t>
  </si>
  <si>
    <t>Brooklyn, NY</t>
  </si>
  <si>
    <t>Watching Basketball</t>
  </si>
  <si>
    <t>Soda Aisle, Walmart</t>
  </si>
  <si>
    <t>Glendale, CA</t>
  </si>
  <si>
    <t>Denver, Colorado</t>
  </si>
  <si>
    <t>Decatur, GA</t>
  </si>
  <si>
    <t>All City Southern California_xD83C__xDF1F_</t>
  </si>
  <si>
    <t>Louisville, KY</t>
  </si>
  <si>
    <t>614 N. Hoover St., Los Angeles CA 90004</t>
  </si>
  <si>
    <t>California &amp; Online</t>
  </si>
  <si>
    <t>718 N. Highland Ave, LA 90038</t>
  </si>
  <si>
    <t>HOLLYWOOD, U.S.A.</t>
  </si>
  <si>
    <t>Click link for socials</t>
  </si>
  <si>
    <t>Free Food</t>
  </si>
  <si>
    <t>303--517--317</t>
  </si>
  <si>
    <t>Pepsi Center</t>
  </si>
  <si>
    <t>Portland, OR</t>
  </si>
  <si>
    <t>Pittsburgh, PA</t>
  </si>
  <si>
    <t>NYC/LA/?</t>
  </si>
  <si>
    <t>Real world</t>
  </si>
  <si>
    <t>Los Angeles, CA / Denver, CO</t>
  </si>
  <si>
    <t>Mile High</t>
  </si>
  <si>
    <t>http://youtube.com/sarahsilverman</t>
  </si>
  <si>
    <t>https://t.co/tj4BfeZ7s4</t>
  </si>
  <si>
    <t>https://t.co/6VWLURemWf</t>
  </si>
  <si>
    <t>http://vanessalavorato.com</t>
  </si>
  <si>
    <t>https://t.co/Qg9Ora5hG4</t>
  </si>
  <si>
    <t>https://t.co/L3cZptGiIW</t>
  </si>
  <si>
    <t>https://t.co/h2nmsti13B</t>
  </si>
  <si>
    <t>https://soundcloud.com/tyler-gavel</t>
  </si>
  <si>
    <t>https://open.spotify.com/album/681ZA3r0KQFEjHtrHNWiLF?si=rEZM_NW0QZa_04SpVIsSBQ</t>
  </si>
  <si>
    <t>http://www.breal.tv</t>
  </si>
  <si>
    <t>http://t.co/Ayyl1eddW6</t>
  </si>
  <si>
    <t>http://OGDELIVERYDISPENSARY.ORG</t>
  </si>
  <si>
    <t>https://twitter.com/search/from:ByrdMan0914%20exclude:replies</t>
  </si>
  <si>
    <t>https://twitter.com/search/from:riotgrlerin%20exclude:replies</t>
  </si>
  <si>
    <t>http://www.flowkana.com</t>
  </si>
  <si>
    <t>https://t.co/iyHguKCBa5</t>
  </si>
  <si>
    <t>https://t.co/RnZPMQaYOO</t>
  </si>
  <si>
    <t>https://www.acreageholdings.com</t>
  </si>
  <si>
    <t>https://t.co/bDWal4xQ9w</t>
  </si>
  <si>
    <t>https://t.co/nGIN2gpicU</t>
  </si>
  <si>
    <t>https://t.co/VyMVdWqiFh</t>
  </si>
  <si>
    <t>http://stephenking.com</t>
  </si>
  <si>
    <t>https://www.mattoswaltphoto.com</t>
  </si>
  <si>
    <t>https://t.co/uGQGWqE0Io</t>
  </si>
  <si>
    <t>https://amzn.to/2lev9V0</t>
  </si>
  <si>
    <t>http://www.denverstiffs.com</t>
  </si>
  <si>
    <t>https://t.co/aFCoAmDuRf</t>
  </si>
  <si>
    <t>https://imdb.com/name/nm3833885/</t>
  </si>
  <si>
    <t>https://t.co/4ueUnhxvCh</t>
  </si>
  <si>
    <t>https://t.co/SpytppdPpE</t>
  </si>
  <si>
    <t>https://t.co/O5OuqyfNGy</t>
  </si>
  <si>
    <t>https://t.co/j0DY3fYe5B</t>
  </si>
  <si>
    <t>https://www.teepublic.com/user/americanaatbrandmemes</t>
  </si>
  <si>
    <t>https://t.co/VPeA01JW7K</t>
  </si>
  <si>
    <t>https://t.co/sZ566PtLMc</t>
  </si>
  <si>
    <t>https://t.co/zNuPBlfQrw</t>
  </si>
  <si>
    <t>https://t.co/hpB2rMSrtd</t>
  </si>
  <si>
    <t>http://t.co/U65Vfw7BN7</t>
  </si>
  <si>
    <t>https://t.co/0xpoyzqFcB</t>
  </si>
  <si>
    <t>https://t.co/hxkN9weT1K</t>
  </si>
  <si>
    <t>https://t.co/CWdoD4y5zB</t>
  </si>
  <si>
    <t>https://t.co/C5c69INVvt</t>
  </si>
  <si>
    <t>http://www.klwines.com</t>
  </si>
  <si>
    <t>https://t.co/Ij30LPUyt0</t>
  </si>
  <si>
    <t>http://www.amandachicagolewis.com</t>
  </si>
  <si>
    <t>https://t.co/Ak6e4EGp21</t>
  </si>
  <si>
    <t>http://paymanbenz.com</t>
  </si>
  <si>
    <t>https://improv.com/hollywood/comic/michael+glazer/</t>
  </si>
  <si>
    <t>http://www.petittrois.com</t>
  </si>
  <si>
    <t>https://t.co/XFkDidLlYS</t>
  </si>
  <si>
    <t>http://www.paulftompkins.com</t>
  </si>
  <si>
    <t>https://t.co/Wt0jLybO3H</t>
  </si>
  <si>
    <t>https://t.co/nCbnpz0Jyd</t>
  </si>
  <si>
    <t>https://t.co/8ddaaCZOGg</t>
  </si>
  <si>
    <t>https://t.co/TRwZJ1WtVa</t>
  </si>
  <si>
    <t>https://t.co/7QC8Fs7hRv</t>
  </si>
  <si>
    <t>https://t.co/Nh8LaRPmaL</t>
  </si>
  <si>
    <t>https://t.co/T5SVny1urw</t>
  </si>
  <si>
    <t>https://t.co/xg99qIf2ei</t>
  </si>
  <si>
    <t>http://netflix.com/nailedit</t>
  </si>
  <si>
    <t>https://t.co/fRazRgkrz7</t>
  </si>
  <si>
    <t>http://NBA.com</t>
  </si>
  <si>
    <t>https://t.co/714VXsk51h</t>
  </si>
  <si>
    <t>https://t.co/St6POS1eWN</t>
  </si>
  <si>
    <t>http://jakebrowne.com</t>
  </si>
  <si>
    <t>Quito</t>
  </si>
  <si>
    <t>Pacific Time (US &amp; Canada)</t>
  </si>
  <si>
    <t>Eastern Time (US &amp; Canada)</t>
  </si>
  <si>
    <t>Central Time (US &amp; Canada)</t>
  </si>
  <si>
    <t>https://pbs.twimg.com/profile_banners/117620214/1563229922</t>
  </si>
  <si>
    <t>https://pbs.twimg.com/profile_banners/30364057/1559768180</t>
  </si>
  <si>
    <t>https://pbs.twimg.com/profile_banners/1311502922/1492836195</t>
  </si>
  <si>
    <t>https://pbs.twimg.com/profile_banners/3335248665/1567716690</t>
  </si>
  <si>
    <t>https://pbs.twimg.com/profile_banners/209750313/1519346057</t>
  </si>
  <si>
    <t>https://pbs.twimg.com/profile_banners/1064693020811919360/1557299528</t>
  </si>
  <si>
    <t>https://pbs.twimg.com/profile_banners/313007907/1523962394</t>
  </si>
  <si>
    <t>https://pbs.twimg.com/profile_banners/115275690/1367464927</t>
  </si>
  <si>
    <t>https://pbs.twimg.com/profile_banners/603901726/1569532486</t>
  </si>
  <si>
    <t>https://pbs.twimg.com/profile_banners/3315445508/1439594778</t>
  </si>
  <si>
    <t>https://pbs.twimg.com/profile_banners/178772843/1520271335</t>
  </si>
  <si>
    <t>https://pbs.twimg.com/profile_banners/15691038/1508468724</t>
  </si>
  <si>
    <t>https://pbs.twimg.com/profile_banners/105347801/1481656463</t>
  </si>
  <si>
    <t>https://pbs.twimg.com/profile_banners/1002384670045147136/1551636406</t>
  </si>
  <si>
    <t>https://pbs.twimg.com/profile_banners/24897626/1410823895</t>
  </si>
  <si>
    <t>https://pbs.twimg.com/profile_banners/570355145/1548969715</t>
  </si>
  <si>
    <t>https://pbs.twimg.com/profile_banners/60747916/1401500223</t>
  </si>
  <si>
    <t>https://pbs.twimg.com/profile_banners/30518225/1569899223</t>
  </si>
  <si>
    <t>https://pbs.twimg.com/profile_banners/244703080/1565834031</t>
  </si>
  <si>
    <t>https://pbs.twimg.com/profile_banners/319649781/1528027856</t>
  </si>
  <si>
    <t>https://pbs.twimg.com/profile_banners/1144365315318525952/1568691975</t>
  </si>
  <si>
    <t>https://pbs.twimg.com/profile_banners/17121755/1539893135</t>
  </si>
  <si>
    <t>https://pbs.twimg.com/profile_banners/37515801/1362759454</t>
  </si>
  <si>
    <t>https://pbs.twimg.com/profile_banners/1174284484881080320/1570328500</t>
  </si>
  <si>
    <t>https://pbs.twimg.com/profile_banners/1087405196517539841/1572837944</t>
  </si>
  <si>
    <t>https://pbs.twimg.com/profile_banners/957068018957344768/1523176856</t>
  </si>
  <si>
    <t>https://pbs.twimg.com/profile_banners/2355189576/1542862610</t>
  </si>
  <si>
    <t>https://pbs.twimg.com/profile_banners/343002852/1571282385</t>
  </si>
  <si>
    <t>https://pbs.twimg.com/profile_banners/19564764/1573416699</t>
  </si>
  <si>
    <t>https://pbs.twimg.com/profile_banners/2540848399/1566518156</t>
  </si>
  <si>
    <t>https://pbs.twimg.com/profile_banners/815010/1456503501</t>
  </si>
  <si>
    <t>https://pbs.twimg.com/profile_banners/349056859/1570945116</t>
  </si>
  <si>
    <t>https://pbs.twimg.com/profile_banners/15573174/1508276470</t>
  </si>
  <si>
    <t>https://pbs.twimg.com/profile_banners/6480652/1546402925</t>
  </si>
  <si>
    <t>https://pbs.twimg.com/profile_banners/551603751/1569771018</t>
  </si>
  <si>
    <t>https://pbs.twimg.com/profile_banners/941019422222966784/1528304909</t>
  </si>
  <si>
    <t>https://pbs.twimg.com/profile_banners/27373679/1529430912</t>
  </si>
  <si>
    <t>https://pbs.twimg.com/profile_banners/847545619245924352/1496436109</t>
  </si>
  <si>
    <t>https://pbs.twimg.com/profile_banners/19402839/1566433061</t>
  </si>
  <si>
    <t>https://pbs.twimg.com/profile_banners/2835722978/1543212306</t>
  </si>
  <si>
    <t>https://pbs.twimg.com/profile_banners/249346453/1535948757</t>
  </si>
  <si>
    <t>https://pbs.twimg.com/profile_banners/145320485/1398278046</t>
  </si>
  <si>
    <t>https://pbs.twimg.com/profile_banners/2904913023/1571823707</t>
  </si>
  <si>
    <t>https://pbs.twimg.com/profile_banners/22037055/1561161724</t>
  </si>
  <si>
    <t>https://pbs.twimg.com/profile_banners/18497157/1554511278</t>
  </si>
  <si>
    <t>https://pbs.twimg.com/profile_banners/15729017/1547409353</t>
  </si>
  <si>
    <t>https://pbs.twimg.com/profile_banners/15858175/1467570312</t>
  </si>
  <si>
    <t>https://pbs.twimg.com/profile_banners/21605870/1390687569</t>
  </si>
  <si>
    <t>https://pbs.twimg.com/profile_banners/755953153/1555938113</t>
  </si>
  <si>
    <t>https://pbs.twimg.com/profile_banners/2885204903/1494097912</t>
  </si>
  <si>
    <t>https://pbs.twimg.com/profile_banners/1021406238649856000/1572988477</t>
  </si>
  <si>
    <t>https://pbs.twimg.com/profile_banners/1083577671341277185/1547184948</t>
  </si>
  <si>
    <t>https://pbs.twimg.com/profile_banners/1111338974860054529/1570805501</t>
  </si>
  <si>
    <t>https://pbs.twimg.com/profile_banners/505268830/1543961944</t>
  </si>
  <si>
    <t>https://pbs.twimg.com/profile_banners/245129286/1538723207</t>
  </si>
  <si>
    <t>https://pbs.twimg.com/profile_banners/769872176/1565465250</t>
  </si>
  <si>
    <t>https://pbs.twimg.com/profile_banners/21221543/1403473208</t>
  </si>
  <si>
    <t>https://pbs.twimg.com/profile_banners/30225985/1498230328</t>
  </si>
  <si>
    <t>https://pbs.twimg.com/profile_banners/52242757/1459455961</t>
  </si>
  <si>
    <t>https://pbs.twimg.com/profile_banners/7121092/1562363046</t>
  </si>
  <si>
    <t>https://pbs.twimg.com/profile_banners/360655460/1489163311</t>
  </si>
  <si>
    <t>https://pbs.twimg.com/profile_banners/585356970/1535343054</t>
  </si>
  <si>
    <t>https://pbs.twimg.com/profile_banners/28356865/1437869049</t>
  </si>
  <si>
    <t>https://pbs.twimg.com/profile_banners/19004225/1527207634</t>
  </si>
  <si>
    <t>https://pbs.twimg.com/profile_banners/43830412/1418368462</t>
  </si>
  <si>
    <t>https://pbs.twimg.com/profile_banners/235460252/1563900432</t>
  </si>
  <si>
    <t>https://pbs.twimg.com/profile_banners/17611683/1562401503</t>
  </si>
  <si>
    <t>https://pbs.twimg.com/profile_banners/22891197/1569018998</t>
  </si>
  <si>
    <t>https://pbs.twimg.com/profile_banners/2270816275/1420138862</t>
  </si>
  <si>
    <t>https://pbs.twimg.com/profile_banners/37610602/1539792606</t>
  </si>
  <si>
    <t>https://pbs.twimg.com/profile_banners/17732153/1566789155</t>
  </si>
  <si>
    <t>https://pbs.twimg.com/profile_banners/1315791642/1555815150</t>
  </si>
  <si>
    <t>https://pbs.twimg.com/profile_banners/218592221/1548742547</t>
  </si>
  <si>
    <t>https://pbs.twimg.com/profile_banners/213455037/1440934771</t>
  </si>
  <si>
    <t>https://pbs.twimg.com/profile_banners/126458229/1451558070</t>
  </si>
  <si>
    <t>https://pbs.twimg.com/profile_banners/26074296/1567348854</t>
  </si>
  <si>
    <t>https://pbs.twimg.com/profile_banners/19599956/1506642523</t>
  </si>
  <si>
    <t>https://pbs.twimg.com/profile_banners/22238279/1517733731</t>
  </si>
  <si>
    <t>https://pbs.twimg.com/profile_banners/20711389/1369651752</t>
  </si>
  <si>
    <t>https://pbs.twimg.com/profile_banners/16573941/1567776372</t>
  </si>
  <si>
    <t>https://pbs.twimg.com/profile_banners/1004080858691616768/1559325550</t>
  </si>
  <si>
    <t>https://pbs.twimg.com/profile_banners/973242704774668288/1544296179</t>
  </si>
  <si>
    <t>https://pbs.twimg.com/profile_banners/111514392/1569344068</t>
  </si>
  <si>
    <t>https://pbs.twimg.com/profile_banners/19923144/1572907872</t>
  </si>
  <si>
    <t>https://pbs.twimg.com/profile_banners/11026952/1571698388</t>
  </si>
  <si>
    <t>https://pbs.twimg.com/profile_banners/2431383550/1572615405</t>
  </si>
  <si>
    <t>https://pbs.twimg.com/profile_banners/47469790/1569336170</t>
  </si>
  <si>
    <t>https://pbs.twimg.com/profile_banners/248540363/1401901499</t>
  </si>
  <si>
    <t>https://pbs.twimg.com/profile_banners/2896099018/1417383043</t>
  </si>
  <si>
    <t>https://pbs.twimg.com/profile_banners/18369976/1537391377</t>
  </si>
  <si>
    <t>http://abs.twimg.com/images/themes/theme15/bg.png</t>
  </si>
  <si>
    <t>http://abs.twimg.com/images/themes/theme6/bg.gif</t>
  </si>
  <si>
    <t>http://abs.twimg.com/images/themes/theme1/bg.png</t>
  </si>
  <si>
    <t>http://abs.twimg.com/images/themes/theme17/bg.gif</t>
  </si>
  <si>
    <t>http://abs.twimg.com/images/themes/theme14/bg.gif</t>
  </si>
  <si>
    <t>http://pbs.twimg.com/profile_background_images/10447541/Picture_5.png</t>
  </si>
  <si>
    <t>http://abs.twimg.com/images/themes/theme9/bg.gif</t>
  </si>
  <si>
    <t>http://a0.twimg.com/images/themes/theme9/bg.gif</t>
  </si>
  <si>
    <t>http://abs.twimg.com/images/themes/theme7/bg.gif</t>
  </si>
  <si>
    <t>http://abs.twimg.com/images/themes/theme5/bg.gif</t>
  </si>
  <si>
    <t>http://pbs.twimg.com/profile_background_images/539865904528371712/gNb-gGrQ.png</t>
  </si>
  <si>
    <t>http://abs.twimg.com/images/themes/theme13/bg.gif</t>
  </si>
  <si>
    <t>http://pbs.twimg.com/profile_background_images/534016318/OF_Twitter_BG.jpg</t>
  </si>
  <si>
    <t>http://abs.twimg.com/images/themes/theme3/bg.gif</t>
  </si>
  <si>
    <t>http://abs.twimg.com/images/themes/theme10/bg.gif</t>
  </si>
  <si>
    <t>http://abs.twimg.com/images/themes/theme11/bg.gif</t>
  </si>
  <si>
    <t>http://pbs.twimg.com/profile_background_images/448415738/sryjk.jpg</t>
  </si>
  <si>
    <t>http://abs.twimg.com/images/themes/theme2/bg.gif</t>
  </si>
  <si>
    <t>http://abs.twimg.com/images/themes/theme12/bg.gif</t>
  </si>
  <si>
    <t>http://pbs.twimg.com/profile_images/869453546298646528/BAgmD_Vn_normal.jpg</t>
  </si>
  <si>
    <t>http://pbs.twimg.com/profile_images/1081389419389640704/MIC0TF0b_normal.jpg</t>
  </si>
  <si>
    <t>http://pbs.twimg.com/profile_images/701851548834361344/HsbwlLKd_normal.png</t>
  </si>
  <si>
    <t>http://pbs.twimg.com/profile_images/819361864794730496/Za3gY7X0_normal.jpg</t>
  </si>
  <si>
    <t>http://pbs.twimg.com/profile_images/1181774610792099840/0-m_gt_c_normal.jpg</t>
  </si>
  <si>
    <t>http://pbs.twimg.com/profile_images/1176926875551072256/aK82Khcz_normal.jpg</t>
  </si>
  <si>
    <t>http://pbs.twimg.com/profile_images/1053014235993792513/xvLDfpEt_normal.jpg</t>
  </si>
  <si>
    <t>http://a0.twimg.com/profile_images/3146564303/8bad9d791bc72df85ca65e90dc512087_normal.jpeg</t>
  </si>
  <si>
    <t>http://pbs.twimg.com/profile_images/1180669407166697474/WdczSzDe_normal.jpg</t>
  </si>
  <si>
    <t>http://pbs.twimg.com/profile_images/1190138560051064832/uMzTpYS9_normal.jpg</t>
  </si>
  <si>
    <t>http://pbs.twimg.com/profile_images/996576596218728448/Y0LkeFNn_normal.jpg</t>
  </si>
  <si>
    <t>http://pbs.twimg.com/profile_images/957071428523888640/eJyJIX4x_normal.jpg</t>
  </si>
  <si>
    <t>http://pbs.twimg.com/profile_images/1189216107481194496/7_hQn4m1_normal.jpg</t>
  </si>
  <si>
    <t>http://pbs.twimg.com/profile_images/1192594891659984896/GuNNPaim_normal.jpg</t>
  </si>
  <si>
    <t>http://pbs.twimg.com/profile_images/1178729843195703296/Pg-4OZPk_normal.jpg</t>
  </si>
  <si>
    <t>http://pbs.twimg.com/profile_images/937845335816257536/cbfroSVF_normal.jpg</t>
  </si>
  <si>
    <t>http://pbs.twimg.com/profile_images/816379517111369728/97eh1C5-_normal.jpg</t>
  </si>
  <si>
    <t>http://pbs.twimg.com/profile_images/1113509895603507200/7Q_IKra4_normal.jpg</t>
  </si>
  <si>
    <t>http://pbs.twimg.com/profile_images/1029162724612161536/Voaqm5R9_normal.jpg</t>
  </si>
  <si>
    <t>http://pbs.twimg.com/profile_images/870742198886596608/DHAI9JuD_normal.jpg</t>
  </si>
  <si>
    <t>http://pbs.twimg.com/profile_images/1168748847742373888/GnX-LUzJ_normal.jpg</t>
  </si>
  <si>
    <t>http://pbs.twimg.com/profile_images/378800000836981162/b683f7509ec792c3e481ead332940cdc_normal.jpeg</t>
  </si>
  <si>
    <t>http://pbs.twimg.com/profile_images/1168400658288074752/v1Oxq8OF_normal.jpg</t>
  </si>
  <si>
    <t>http://pbs.twimg.com/profile_images/1152692397790265344/WfMJwOkq_normal.jpg</t>
  </si>
  <si>
    <t>http://pbs.twimg.com/profile_images/722184632288960512/ZUh_hO61_normal.jpg</t>
  </si>
  <si>
    <t>http://pbs.twimg.com/profile_images/697195172925304832/t5nik0jk_normal.jpg</t>
  </si>
  <si>
    <t>http://pbs.twimg.com/profile_images/863860130009546754/-2Zr0kqI_normal.jpg</t>
  </si>
  <si>
    <t>http://pbs.twimg.com/profile_images/1048369788462891008/mH7i03Je_normal.jpg</t>
  </si>
  <si>
    <t>http://pbs.twimg.com/profile_images/1116891812201820160/gz-ELPLP_normal.jpg</t>
  </si>
  <si>
    <t>http://pbs.twimg.com/profile_images/1111333900779872256/sq7CZ0eb_normal.png</t>
  </si>
  <si>
    <t>http://pbs.twimg.com/profile_images/1120311759074746369/SPjMYUAN_normal.jpg</t>
  </si>
  <si>
    <t>http://pbs.twimg.com/profile_images/461711847402381312/1JBwXwRi_normal.jpeg</t>
  </si>
  <si>
    <t>http://pbs.twimg.com/profile_images/979928732948365312/BBjFZTgy_normal.jpg</t>
  </si>
  <si>
    <t>http://pbs.twimg.com/profile_images/1192222255524319238/JA098Dfr_normal.jpg</t>
  </si>
  <si>
    <t>http://pbs.twimg.com/profile_images/1182669192094351360/Y4g_pg3X_normal.jpg</t>
  </si>
  <si>
    <t>http://pbs.twimg.com/profile_images/1183643215766814720/_UmAbToI_normal.jpg</t>
  </si>
  <si>
    <t>http://pbs.twimg.com/profile_images/1094018768018132992/Z90RaABk_normal.jpg</t>
  </si>
  <si>
    <t>http://pbs.twimg.com/profile_images/1136086758389497857/KMSN9Rmx_normal.jpg</t>
  </si>
  <si>
    <t>http://pbs.twimg.com/profile_images/1048282474113974272/2_JX_dS1_normal.jpg</t>
  </si>
  <si>
    <t>http://pbs.twimg.com/profile_images/825123258143891456/CKvm7tFo_normal.jpg</t>
  </si>
  <si>
    <t>http://pbs.twimg.com/profile_images/690716731703070721/yf5qOig4_normal.jpg</t>
  </si>
  <si>
    <t>http://pbs.twimg.com/profile_images/840237936448831489/cJeRaiUA_normal.jpg</t>
  </si>
  <si>
    <t>http://pbs.twimg.com/profile_images/558355269965475840/Rk-6nObf_normal.jpeg</t>
  </si>
  <si>
    <t>http://pbs.twimg.com/profile_images/378800000144695467/f2a35e2847d71bcd32b77a9f73f0d45b_normal.png</t>
  </si>
  <si>
    <t>http://pbs.twimg.com/profile_images/999807390198349824/buct6X1g_normal.jpg</t>
  </si>
  <si>
    <t>http://pbs.twimg.com/profile_images/1118237629634400256/nxFmQeJJ_normal.png</t>
  </si>
  <si>
    <t>http://pbs.twimg.com/profile_images/1153708147460038656/6UeC_EqW_normal.jpg</t>
  </si>
  <si>
    <t>http://pbs.twimg.com/profile_images/2169336927/10164881-large_normal.jpg</t>
  </si>
  <si>
    <t>http://pbs.twimg.com/profile_images/653275966211362816/q8mNPLdT_normal.jpg</t>
  </si>
  <si>
    <t>http://pbs.twimg.com/profile_images/535274542927581185/DjdC_4mt_normal.jpeg</t>
  </si>
  <si>
    <t>http://pbs.twimg.com/profile_images/1137159900717551616/yOaXKnyZ_normal.jpg</t>
  </si>
  <si>
    <t>http://pbs.twimg.com/profile_images/1178851816919851008/jE8-DxNt_normal.jpg</t>
  </si>
  <si>
    <t>http://pbs.twimg.com/profile_images/1113655758585987072/c3U8m4t1_normal.jpg</t>
  </si>
  <si>
    <t>http://pbs.twimg.com/profile_images/637954008557187072/xJrE_XKt_normal.jpg</t>
  </si>
  <si>
    <t>http://pbs.twimg.com/profile_images/867754426467065858/FpPChGmO_normal.jpg</t>
  </si>
  <si>
    <t>http://pbs.twimg.com/profile_images/1140679079806394369/wQ1wgwWI_normal.jpg</t>
  </si>
  <si>
    <t>http://pbs.twimg.com/profile_images/1166211372469936128/bK_UXgaY_normal.jpg</t>
  </si>
  <si>
    <t>http://pbs.twimg.com/profile_images/1000105665291993088/aSBlfCnR_normal.jpg</t>
  </si>
  <si>
    <t>http://pbs.twimg.com/profile_images/378800000102055474/ef394e345dce2fb085da840fa6013782_normal.jpeg</t>
  </si>
  <si>
    <t>http://pbs.twimg.com/profile_images/1089957236221329409/rsMZ82D3_normal.jpg</t>
  </si>
  <si>
    <t>http://pbs.twimg.com/profile_images/1116047396616716289/_6-DICVC_normal.png</t>
  </si>
  <si>
    <t>http://pbs.twimg.com/profile_images/1066123598891376641/09z4CH18_normal.jpg</t>
  </si>
  <si>
    <t>http://pbs.twimg.com/profile_images/921248739746033665/cjBVcCJG_normal.jpg</t>
  </si>
  <si>
    <t>http://pbs.twimg.com/profile_images/1186415919117012996/CI8C8PRz_normal.jpg</t>
  </si>
  <si>
    <t>http://pbs.twimg.com/profile_images/1177229091667206151/WKvhMigo_normal.jpg</t>
  </si>
  <si>
    <t>http://pbs.twimg.com/profile_images/378800000757490855/619e47a1c52acd0feeea07d3b2af9dfe_normal.jpeg</t>
  </si>
  <si>
    <t>http://pbs.twimg.com/profile_images/775534015239507968/naiKey6h_normal.jpg</t>
  </si>
  <si>
    <t>http://pbs.twimg.com/profile_images/538460485985632256/cQalWnL5_normal.jpeg</t>
  </si>
  <si>
    <t>Open Twitter Page for This Person</t>
  </si>
  <si>
    <t>https://twitter.com/dhampton_3</t>
  </si>
  <si>
    <t>https://twitter.com/sarahksilverman</t>
  </si>
  <si>
    <t>https://twitter.com/cannabisencyclo</t>
  </si>
  <si>
    <t>https://twitter.com/lovepink0924</t>
  </si>
  <si>
    <t>https://twitter.com/lurvejennifer</t>
  </si>
  <si>
    <t>https://twitter.com/fungusty</t>
  </si>
  <si>
    <t>https://twitter.com/areyouvin</t>
  </si>
  <si>
    <t>https://twitter.com/sir_blobfish</t>
  </si>
  <si>
    <t>https://twitter.com/vanessamarigold</t>
  </si>
  <si>
    <t>https://twitter.com/spiral5158</t>
  </si>
  <si>
    <t>https://twitter.com/nuggetsnationcp</t>
  </si>
  <si>
    <t>https://twitter.com/832ajb</t>
  </si>
  <si>
    <t>https://twitter.com/vice_video</t>
  </si>
  <si>
    <t>https://twitter.com/williamharrol14</t>
  </si>
  <si>
    <t>https://twitter.com/robertabertric1</t>
  </si>
  <si>
    <t>https://twitter.com/imyourkid</t>
  </si>
  <si>
    <t>https://twitter.com/martinngamo</t>
  </si>
  <si>
    <t>https://twitter.com/worldwidewob</t>
  </si>
  <si>
    <t>https://twitter.com/onlyonejandro</t>
  </si>
  <si>
    <t>https://twitter.com/nate_wrizzle</t>
  </si>
  <si>
    <t>https://twitter.com/trombonejones</t>
  </si>
  <si>
    <t>https://twitter.com/gavsby</t>
  </si>
  <si>
    <t>https://twitter.com/skiptomylou757</t>
  </si>
  <si>
    <t>https://twitter.com/pettitphylis</t>
  </si>
  <si>
    <t>https://twitter.com/b_real</t>
  </si>
  <si>
    <t>https://twitter.com/danielgoddard</t>
  </si>
  <si>
    <t>https://twitter.com/medicalhighlife</t>
  </si>
  <si>
    <t>https://twitter.com/byrdman0914</t>
  </si>
  <si>
    <t>https://twitter.com/orchestraofone</t>
  </si>
  <si>
    <t>https://twitter.com/jessica35714040</t>
  </si>
  <si>
    <t>https://twitter.com/sotelocivone</t>
  </si>
  <si>
    <t>https://twitter.com/lotusflowerom</t>
  </si>
  <si>
    <t>https://twitter.com/riotgrlerin</t>
  </si>
  <si>
    <t>https://twitter.com/flowkana</t>
  </si>
  <si>
    <t>https://twitter.com/thesethwatson</t>
  </si>
  <si>
    <t>https://twitter.com/96584400b</t>
  </si>
  <si>
    <t>https://twitter.com/bigsexy10304</t>
  </si>
  <si>
    <t>https://twitter.com/nba2k</t>
  </si>
  <si>
    <t>https://twitter.com/paulscheer</t>
  </si>
  <si>
    <t>https://twitter.com/deantfortytwo</t>
  </si>
  <si>
    <t>https://twitter.com/acreagecannabis</t>
  </si>
  <si>
    <t>https://twitter.com/ckolobanov7</t>
  </si>
  <si>
    <t>https://twitter.com/juliaprescott</t>
  </si>
  <si>
    <t>https://twitter.com/dialoguerest</t>
  </si>
  <si>
    <t>https://twitter.com/simonmajumdar</t>
  </si>
  <si>
    <t>https://twitter.com/stephenking</t>
  </si>
  <si>
    <t>https://twitter.com/clairevtran</t>
  </si>
  <si>
    <t>https://twitter.com/jordandan53</t>
  </si>
  <si>
    <t>https://twitter.com/mattoswaltva</t>
  </si>
  <si>
    <t>https://twitter.com/gabrus</t>
  </si>
  <si>
    <t>https://twitter.com/jimmfelton</t>
  </si>
  <si>
    <t>https://twitter.com/denverstiffs</t>
  </si>
  <si>
    <t>https://twitter.com/jackallisonlol</t>
  </si>
  <si>
    <t>https://twitter.com/gennefer</t>
  </si>
  <si>
    <t>https://twitter.com/mattatouille</t>
  </si>
  <si>
    <t>https://twitter.com/bennettleigh</t>
  </si>
  <si>
    <t>https://twitter.com/thesimpsons</t>
  </si>
  <si>
    <t>https://twitter.com/andywangnyla</t>
  </si>
  <si>
    <t>https://twitter.com/monalisagoogle</t>
  </si>
  <si>
    <t>https://twitter.com/kennardszn</t>
  </si>
  <si>
    <t>https://twitter.com/jokicnicola</t>
  </si>
  <si>
    <t>https://twitter.com/americanamemes</t>
  </si>
  <si>
    <t>https://twitter.com/emmaatree</t>
  </si>
  <si>
    <t>https://twitter.com/harrisonwind</t>
  </si>
  <si>
    <t>https://twitter.com/yusongl</t>
  </si>
  <si>
    <t>https://twitter.com/juliabainbridge</t>
  </si>
  <si>
    <t>https://twitter.com/mikelark</t>
  </si>
  <si>
    <t>https://twitter.com/thatmicahgarcia</t>
  </si>
  <si>
    <t>https://twitter.com/carolineoncrack</t>
  </si>
  <si>
    <t>https://twitter.com/oldforester</t>
  </si>
  <si>
    <t>https://twitter.com/barkeeperla</t>
  </si>
  <si>
    <t>https://twitter.com/klwines</t>
  </si>
  <si>
    <t>https://twitter.com/derekberry</t>
  </si>
  <si>
    <t>https://twitter.com/msamandalewis</t>
  </si>
  <si>
    <t>https://twitter.com/nickwiger</t>
  </si>
  <si>
    <t>https://twitter.com/dancingwithnoah</t>
  </si>
  <si>
    <t>https://twitter.com/paymanbenz</t>
  </si>
  <si>
    <t>https://twitter.com/glazerboohoohoo</t>
  </si>
  <si>
    <t>https://twitter.com/petittroisla</t>
  </si>
  <si>
    <t>https://twitter.com/adamjmoussa</t>
  </si>
  <si>
    <t>https://twitter.com/pftompkins</t>
  </si>
  <si>
    <t>https://twitter.com/bcortezea</t>
  </si>
  <si>
    <t>https://twitter.com/katywinge</t>
  </si>
  <si>
    <t>https://twitter.com/tcraig_23</t>
  </si>
  <si>
    <t>https://twitter.com/thats_g_</t>
  </si>
  <si>
    <t>https://twitter.com/nuggets</t>
  </si>
  <si>
    <t>https://twitter.com/freedarko</t>
  </si>
  <si>
    <t>https://twitter.com/jcozby</t>
  </si>
  <si>
    <t>https://twitter.com/nicolebyer</t>
  </si>
  <si>
    <t>https://twitter.com/netflix</t>
  </si>
  <si>
    <t>https://twitter.com/netflixfood</t>
  </si>
  <si>
    <t>https://twitter.com/nailedit</t>
  </si>
  <si>
    <t>https://twitter.com/andyjuett</t>
  </si>
  <si>
    <t>https://twitter.com/nba</t>
  </si>
  <si>
    <t>https://twitter.com/miamiheat</t>
  </si>
  <si>
    <t>https://twitter.com/realicculus</t>
  </si>
  <si>
    <t>https://twitter.com/adam_mares</t>
  </si>
  <si>
    <t>https://twitter.com/issacberen</t>
  </si>
  <si>
    <t>https://twitter.com/sortabad</t>
  </si>
  <si>
    <t>https://twitter.com/awwwwcats</t>
  </si>
  <si>
    <t>https://twitter.com/fakejakebrowne</t>
  </si>
  <si>
    <t>dhampton_3
@CannabisEncyclo @SarahKSilverman
This dude smokes</t>
  </si>
  <si>
    <t xml:space="preserve">sarahksilverman
</t>
  </si>
  <si>
    <t>cannabisencyclo
JOOOOOOOKICCCCCCCCCCC</t>
  </si>
  <si>
    <t>lovepink0924
@CannabisEncyclo @SarahKSilverman
That’s what I was thinking</t>
  </si>
  <si>
    <t>lurvejennifer
@CannabisEncyclo @SarahKSilverman
My guess is that they blend, possibly
with a cbd strain, to get the low
anxiety e… https://t.co/rEgStjsEOm</t>
  </si>
  <si>
    <t>fungusty
@CannabisEncyclo @SarahKSilverman
All true. I only started smoking
last month and soon realized how
two particular… https://t.co/1Ze089ZjU4</t>
  </si>
  <si>
    <t>areyouvin
@CannabisEncyclo big fan of yours
and the show, is there any information
out there you can direct me to
that would… https://t.co/ZlxBGmFjU7</t>
  </si>
  <si>
    <t>sir_blobfish
@VanessaMarigold @CannabisEncyclo
Are you guys seeing how many television
“professional media” personnel
are spew… https://t.co/BtzTXxMo3J</t>
  </si>
  <si>
    <t>vanessamarigold
@CannabisEncyclo solid choices.
maple long john is my # 1</t>
  </si>
  <si>
    <t>spiral5158
@CannabisEncyclo @NuggetsNationCP
Gonna be nuts</t>
  </si>
  <si>
    <t xml:space="preserve">nuggetsnationcp
</t>
  </si>
  <si>
    <t>832ajb
@Williamharrol14 @VICE_Video And
Ry @CannabisEncyclo should be eased
back with @VanessaMarigold as well!
Learned so… https://t.co/Ed0I7wlLa5</t>
  </si>
  <si>
    <t xml:space="preserve">vice_video
</t>
  </si>
  <si>
    <t xml:space="preserve">williamharrol14
</t>
  </si>
  <si>
    <t>robertabertric1
Really miss having a legit cannabis
culinary show @ImYourKid @CannabisEncyclo
I learned so much from y'all!</t>
  </si>
  <si>
    <t xml:space="preserve">imyourkid
</t>
  </si>
  <si>
    <t>martinngamo
@CannabisEncyclo @OnlyOneJandro
@WorldWideWob Ok that’s great</t>
  </si>
  <si>
    <t xml:space="preserve">worldwidewob
</t>
  </si>
  <si>
    <t xml:space="preserve">onlyonejandro
</t>
  </si>
  <si>
    <t>nate_wrizzle
@CannabisEncyclo @OnlyOneJandro
@WorldWideWob Lol!</t>
  </si>
  <si>
    <t>trombonejones
@Nate_Wrizzle @CannabisEncyclo
@OnlyOneJandro @WorldWideWob If
I could shoot I’d be draining threes
in the nba</t>
  </si>
  <si>
    <t>gavsby
@CannabisEncyclo @OnlyOneJandro
@WorldWideWob One day my friends
one day. _xD83D__xDE02_</t>
  </si>
  <si>
    <t>skiptomylou757
@CannabisEncyclo will you have
your own Netflix or Hulu show soon?
Books? I need to know what you
know. I'll be trading in Florida's
medical program for Colorado's
soon. Cheers to snow and affordable
cannabis.</t>
  </si>
  <si>
    <t>pettitphylis
We drove 2city today from our mini
farm &amp;amp; saw a dead skunk. My
? is: Y does skunk BUD smell so
delish &amp;amp; skunk BUTT smells
so_xD83E__xDD2E_ @SoteloCivone @VanessaMarigold
@FlowKana @CannabisEncyclo @RiotGrlErin
@lotusflowerom @Jessica35714040
@Orchestraofone @ByrdMan0914 @medicalhighlife</t>
  </si>
  <si>
    <t xml:space="preserve">b_real
</t>
  </si>
  <si>
    <t xml:space="preserve">danielgoddard
</t>
  </si>
  <si>
    <t xml:space="preserve">medicalhighlife
</t>
  </si>
  <si>
    <t xml:space="preserve">byrdman0914
</t>
  </si>
  <si>
    <t xml:space="preserve">orchestraofone
</t>
  </si>
  <si>
    <t xml:space="preserve">jessica35714040
</t>
  </si>
  <si>
    <t>sotelocivone
@PettitPhylis @VanessaMarigold
@FlowKana @CannabisEncyclo @RiotGrlErin
@lotusflowerom @Jessica35714040…
https://t.co/jgrUxBTDzp</t>
  </si>
  <si>
    <t xml:space="preserve">lotusflowerom
</t>
  </si>
  <si>
    <t xml:space="preserve">riotgrlerin
</t>
  </si>
  <si>
    <t xml:space="preserve">flowkana
</t>
  </si>
  <si>
    <t>thesethwatson
@CannabisEncyclo @VanessaMarigold
For some reason I’d default to
an old fashioned all day</t>
  </si>
  <si>
    <t>96584400b
@CannabisEncyclo @VanessaMarigold
Apple fritter has got to be crispy
on the outside soft in the middle.
Those diffe… https://t.co/0f4OTKHZlQ</t>
  </si>
  <si>
    <t>bigsexy10304
@CannabisEncyclo @paulscheer @NBA2K
Word</t>
  </si>
  <si>
    <t xml:space="preserve">nba2k
</t>
  </si>
  <si>
    <t xml:space="preserve">paulscheer
</t>
  </si>
  <si>
    <t>deantfortytwo
Holy shit @CannabisEncyclo involved
with @AcreageCannabis ? https://t.co/8Yc5yj0HJS</t>
  </si>
  <si>
    <t xml:space="preserve">acreagecannabis
</t>
  </si>
  <si>
    <t>ckolobanov7
RT @deantfortytwo: Holy shit @CannabisEncyclo
involved with @AcreageCannabis
? https://t.co/8Yc5yj0HJS</t>
  </si>
  <si>
    <t xml:space="preserve">juliaprescott
</t>
  </si>
  <si>
    <t xml:space="preserve">dialoguerest
</t>
  </si>
  <si>
    <t xml:space="preserve">simonmajumdar
</t>
  </si>
  <si>
    <t xml:space="preserve">stephenking
</t>
  </si>
  <si>
    <t xml:space="preserve">clairevtran
</t>
  </si>
  <si>
    <t xml:space="preserve">jordandan53
</t>
  </si>
  <si>
    <t xml:space="preserve">mattoswaltva
</t>
  </si>
  <si>
    <t xml:space="preserve">gabrus
</t>
  </si>
  <si>
    <t xml:space="preserve">jimmfelton
</t>
  </si>
  <si>
    <t xml:space="preserve">denverstiffs
</t>
  </si>
  <si>
    <t xml:space="preserve">jackallisonlol
</t>
  </si>
  <si>
    <t>gennefer
@CannabisEncyclo It would appear
so. Also acceptable: “Yield to
Self-Absorbed Assholes.”</t>
  </si>
  <si>
    <t xml:space="preserve">mattatouille
</t>
  </si>
  <si>
    <t>bennettleigh
@CannabisEncyclo Off the top of
my head! TOURS: Dearly Departed,
Cartwheel, Atlas Obscura, Esotouric
PEOPLE:… https://t.co/sAmbUQcfpr</t>
  </si>
  <si>
    <t xml:space="preserve">thesimpsons
</t>
  </si>
  <si>
    <t xml:space="preserve">andywangnyla
</t>
  </si>
  <si>
    <t xml:space="preserve">monalisagoogle
</t>
  </si>
  <si>
    <t xml:space="preserve">kennardszn
</t>
  </si>
  <si>
    <t>jokicnicola
@CannabisEncyclo This i have been
say for all of life</t>
  </si>
  <si>
    <t xml:space="preserve">americanamemes
</t>
  </si>
  <si>
    <t xml:space="preserve">emmaatree
</t>
  </si>
  <si>
    <t xml:space="preserve">harrisonwind
</t>
  </si>
  <si>
    <t xml:space="preserve">yusongl
</t>
  </si>
  <si>
    <t xml:space="preserve">juliabainbridge
</t>
  </si>
  <si>
    <t xml:space="preserve">mikelark
</t>
  </si>
  <si>
    <t>thatmicahgarcia
@CannabisEncyclo Duuuuude!!! _xD83D__xDE02__xD83D__xDE02__xD83D__xDE02_</t>
  </si>
  <si>
    <t>carolineoncrack
@CannabisEncyclo @klwines @BarKeeperLA
@oldforester https://t.co/fki9z1FSoO</t>
  </si>
  <si>
    <t xml:space="preserve">oldforester
</t>
  </si>
  <si>
    <t xml:space="preserve">barkeeperla
</t>
  </si>
  <si>
    <t xml:space="preserve">klwines
</t>
  </si>
  <si>
    <t xml:space="preserve">derekberry
</t>
  </si>
  <si>
    <t xml:space="preserve">msamandalewis
</t>
  </si>
  <si>
    <t xml:space="preserve">nickwiger
</t>
  </si>
  <si>
    <t xml:space="preserve">dancingwithnoah
</t>
  </si>
  <si>
    <t xml:space="preserve">paymanbenz
</t>
  </si>
  <si>
    <t>glazerboohoohoo
@CannabisEncyclo @PetittroisLA
I talk shit about omelettes, I
was wrong my god I was wrong</t>
  </si>
  <si>
    <t xml:space="preserve">petittroisla
</t>
  </si>
  <si>
    <t xml:space="preserve">adamjmoussa
</t>
  </si>
  <si>
    <t xml:space="preserve">pftompkins
</t>
  </si>
  <si>
    <t xml:space="preserve">bcortezea
</t>
  </si>
  <si>
    <t>katywinge
@CannabisEncyclo @nuggets @thats_G_
@TCraig_23 Definitely not me Iâ€™m
in Denver ðŸ˜‚ðŸ˜‚</t>
  </si>
  <si>
    <t xml:space="preserve">tcraig_23
</t>
  </si>
  <si>
    <t xml:space="preserve">thats_g_
</t>
  </si>
  <si>
    <t xml:space="preserve">nuggets
</t>
  </si>
  <si>
    <t xml:space="preserve">freedarko
</t>
  </si>
  <si>
    <t xml:space="preserve">jcozby
</t>
  </si>
  <si>
    <t xml:space="preserve">nicolebyer
</t>
  </si>
  <si>
    <t xml:space="preserve">netflix
</t>
  </si>
  <si>
    <t xml:space="preserve">netflixfood
</t>
  </si>
  <si>
    <t xml:space="preserve">nailedit
</t>
  </si>
  <si>
    <t>andyjuett
@CannabisEncyclo @nuggets @MiamiHEAT
@NBA It would be, Ry. It really
would be.</t>
  </si>
  <si>
    <t xml:space="preserve">nba
</t>
  </si>
  <si>
    <t xml:space="preserve">miamiheat
</t>
  </si>
  <si>
    <t>realicculus
@CannabisEncyclo @IssacBeren @Adam_Mares
With the way Bartonâ€™s playing
Iâ€™m fine with it. Plenty of time
to work MPJ in. Starters still
need to play a few games with a
consistent groove</t>
  </si>
  <si>
    <t xml:space="preserve">adam_mares
</t>
  </si>
  <si>
    <t xml:space="preserve">issacberen
</t>
  </si>
  <si>
    <t xml:space="preserve">sortabad
</t>
  </si>
  <si>
    <t xml:space="preserve">awwwwcats
</t>
  </si>
  <si>
    <t>fakejakebrowne
@CannabisEncyclo Are we sure he's
good? _xD83D__xDE02_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</si>
  <si>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</si>
  <si>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</si>
  <si>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</si>
  <si>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</si>
  <si>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</si>
  <si>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</si>
  <si>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</si>
  <si>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</si>
  <si>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</si>
  <si>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</si>
  <si>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</si>
  <si>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</si>
  <si>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</si>
  <si>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</si>
  <si>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</si>
  <si>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</si>
  <si>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</si>
  <si>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</si>
  <si>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</si>
  <si>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</si>
  <si>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</si>
  <si>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</si>
  <si>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</si>
  <si>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</si>
  <si>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</si>
  <si>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</si>
  <si>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</si>
  <si>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</si>
  <si>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</si>
  <si>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</si>
  <si>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</si>
  <si>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</si>
  <si>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</si>
  <si>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</si>
  <si>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</si>
  <si>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</si>
  <si>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</si>
  <si>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</si>
  <si>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</si>
  <si>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</si>
  <si>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</si>
  <si>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</si>
  <si>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</si>
  <si>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</si>
  <si>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</si>
  <si>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</si>
  <si>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</si>
  <si>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</si>
  <si>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</si>
  <si>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</si>
  <si>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</si>
  <si>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</si>
  <si>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</si>
  <si>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</si>
  <si>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</si>
  <si>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</si>
  <si>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</si>
  <si>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</si>
  <si>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</si>
  <si>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</si>
  <si>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</si>
  <si>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</si>
  <si>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</si>
  <si>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</si>
  <si>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</si>
  <si>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</si>
  <si>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</si>
  <si>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</si>
  <si>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</si>
  <si>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</si>
  <si>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</si>
  <si>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</si>
  <si>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</si>
  <si>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</si>
  <si>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</si>
  <si>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</si>
  <si>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</si>
  <si>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</si>
  <si>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</si>
  <si>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</si>
  <si>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</si>
  <si>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</si>
  <si>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</si>
  <si>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</si>
  <si>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</si>
  <si>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</si>
  <si>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</si>
  <si>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https://www.instagram.com/p/B2sHukYFJ96/?igshid=bu1i24haxzu3 https://twitter.com/fakejakebrowne/status/1176917683591233536 https://www.instagram.com/p/B25pDxTF6sj/?igshid=14nm7fg5bhcvn https://www.instagram.com/p/B30B9OrFPfb/?igshid=vvk8yi73oxsg https://www.instagram.com/p/B3qkhtAlQcV/?igshid=qg3b1yquoxrl https://twitter.com/i/web/status/1177432477406613504 https://twitter.com/i/web/status/1172966667225354240 https://twitter.com/i/web/status/1171236636664844288 https://twitter.com/i/web/status/1171151855763636224</t>
  </si>
  <si>
    <t>https://twitter.com/i/web/status/1186461189645074433 https://twitter.com/i/web/status/1186082771627675650 https://twitter.com/i/web/status/1180794555974782977 https://twitter.com/i/web/status/1173711374033334274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</si>
  <si>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</si>
  <si>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</si>
  <si>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</si>
  <si>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</si>
  <si>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</si>
  <si>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</si>
  <si>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</si>
  <si>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</si>
  <si>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</si>
  <si>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</si>
  <si>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</si>
  <si>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</si>
  <si>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t>
  </si>
  <si>
    <t>Top Hashtags in Tweet in Entire Graph</t>
  </si>
  <si>
    <t>breakingbad</t>
  </si>
  <si>
    <t>tightighttight</t>
  </si>
  <si>
    <t>goodtimes</t>
  </si>
  <si>
    <t>bikesbluesandbbq</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</si>
  <si>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</si>
  <si>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</si>
  <si>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</si>
  <si>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</si>
  <si>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</si>
  <si>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</si>
  <si>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</si>
  <si>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</si>
  <si>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</si>
  <si>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</si>
  <si>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</si>
  <si>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whyisthat goodtimes bikesbluesandbbq</t>
  </si>
  <si>
    <t>Top Words in Tweet in Entire Graph</t>
  </si>
  <si>
    <t>Words in Sentiment List#1: Positive</t>
  </si>
  <si>
    <t>Words in Sentiment List#2: Negative</t>
  </si>
  <si>
    <t>Words in Sentiment List#3: Angry/Violent</t>
  </si>
  <si>
    <t>Non-categorized Words</t>
  </si>
  <si>
    <t>Total Words</t>
  </si>
  <si>
    <t>s</t>
  </si>
  <si>
    <t>Top Words in Tweet in G1</t>
  </si>
  <si>
    <t>see</t>
  </si>
  <si>
    <t>good</t>
  </si>
  <si>
    <t>out</t>
  </si>
  <si>
    <t>t</t>
  </si>
  <si>
    <t>people</t>
  </si>
  <si>
    <t>Top Words in Tweet in G2</t>
  </si>
  <si>
    <t>skunk</t>
  </si>
  <si>
    <t>solid</t>
  </si>
  <si>
    <t>choices</t>
  </si>
  <si>
    <t>maple</t>
  </si>
  <si>
    <t>long</t>
  </si>
  <si>
    <t>john</t>
  </si>
  <si>
    <t>#</t>
  </si>
  <si>
    <t>1</t>
  </si>
  <si>
    <t>Top Words in Tweet in G3</t>
  </si>
  <si>
    <t>iâ</t>
  </si>
  <si>
    <t>ðÿ</t>
  </si>
  <si>
    <t>Top Words in Tweet in G4</t>
  </si>
  <si>
    <t>one</t>
  </si>
  <si>
    <t>day</t>
  </si>
  <si>
    <t>Top Words in Tweet in G5</t>
  </si>
  <si>
    <t>Top Words in Tweet in G6</t>
  </si>
  <si>
    <t>Top Words in Tweet in G7</t>
  </si>
  <si>
    <t>holy</t>
  </si>
  <si>
    <t>shit</t>
  </si>
  <si>
    <t>involved</t>
  </si>
  <si>
    <t>Top Words in Tweet in G8</t>
  </si>
  <si>
    <t>Top Words in Tweet in G9</t>
  </si>
  <si>
    <t>wrong</t>
  </si>
  <si>
    <t>Top Words in Tweet in G10</t>
  </si>
  <si>
    <t>Top Words in Tweet</t>
  </si>
  <si>
    <t>cannabisencyclo s nuggets see good sarahksilverman paulscheer out t people</t>
  </si>
  <si>
    <t>cannabisencyclo vanessamarigold skunk solid choices maple long john # 1</t>
  </si>
  <si>
    <t>cannabisencyclo nuggets iâ ðÿ</t>
  </si>
  <si>
    <t>cannabisencyclo onlyonejandro worldwidewob one day</t>
  </si>
  <si>
    <t>holy shit cannabisencyclo involved acreagecannabis</t>
  </si>
  <si>
    <t>Top Word Pairs in Tweet in Entire Graph</t>
  </si>
  <si>
    <t>onlyonejandro,worldwidewob</t>
  </si>
  <si>
    <t>cannabisencyclo,onlyonejandro</t>
  </si>
  <si>
    <t>cannabisencyclo,sarahksilverman</t>
  </si>
  <si>
    <t>iâ,m</t>
  </si>
  <si>
    <t>nuggets,thats_g_</t>
  </si>
  <si>
    <t>thats_g_,tcraig_23</t>
  </si>
  <si>
    <t>ðÿ,ðÿ</t>
  </si>
  <si>
    <t>vanessamarigold,cannabisencyclo</t>
  </si>
  <si>
    <t>maple,long</t>
  </si>
  <si>
    <t>long,john</t>
  </si>
  <si>
    <t>Top Word Pairs in Tweet in G1</t>
  </si>
  <si>
    <t>business,support</t>
  </si>
  <si>
    <t>sliding,board</t>
  </si>
  <si>
    <t>nuggets,nuggets</t>
  </si>
  <si>
    <t>glazerboohoohoo,petittroisla</t>
  </si>
  <si>
    <t>always,wonder</t>
  </si>
  <si>
    <t>wonder,iâ</t>
  </si>
  <si>
    <t>Top Word Pairs in Tweet in G2</t>
  </si>
  <si>
    <t>cannabisencyclo,vanessamarigold</t>
  </si>
  <si>
    <t>cannabisencyclo,solid</t>
  </si>
  <si>
    <t>solid,choices</t>
  </si>
  <si>
    <t>john,#</t>
  </si>
  <si>
    <t>#,1</t>
  </si>
  <si>
    <t>vanessamarigold,flowkana</t>
  </si>
  <si>
    <t>flowkana,cannabisencyclo</t>
  </si>
  <si>
    <t>Top Word Pairs in Tweet in G3</t>
  </si>
  <si>
    <t>cannabisencyclo,nuggets</t>
  </si>
  <si>
    <t>Top Word Pairs in Tweet in G4</t>
  </si>
  <si>
    <t>one,day</t>
  </si>
  <si>
    <t>Top Word Pairs in Tweet in G5</t>
  </si>
  <si>
    <t>Top Word Pairs in Tweet in G6</t>
  </si>
  <si>
    <t>Top Word Pairs in Tweet in G7</t>
  </si>
  <si>
    <t>holy,shit</t>
  </si>
  <si>
    <t>shit,cannabisencyclo</t>
  </si>
  <si>
    <t>cannabisencyclo,involved</t>
  </si>
  <si>
    <t>involved,acreagecannabis</t>
  </si>
  <si>
    <t>Top Word Pairs in Tweet in G8</t>
  </si>
  <si>
    <t>Top Word Pairs in Tweet in G9</t>
  </si>
  <si>
    <t>Top Word Pairs in Tweet in G10</t>
  </si>
  <si>
    <t>Top Word Pairs in Tweet</t>
  </si>
  <si>
    <t>cannabisencyclo,sarahksilverman  business,support  sliding,board  nuggets,nuggets  glazerboohoohoo,petittroisla  nuggets,thats_g_  thats_g_,tcraig_23  ðÿ,ðÿ  always,wonder  wonder,iâ</t>
  </si>
  <si>
    <t>vanessamarigold,cannabisencyclo  cannabisencyclo,vanessamarigold  cannabisencyclo,solid  solid,choices  maple,long  long,john  john,#  #,1  vanessamarigold,flowkana  flowkana,cannabisencyclo</t>
  </si>
  <si>
    <t>cannabisencyclo,onlyonejandro  onlyonejandro,worldwidewob  one,day</t>
  </si>
  <si>
    <t>holy,shit  shit,cannabisencyclo  cannabisencyclo,involved  involved,acreagecannabis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</si>
  <si>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</si>
  <si>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</si>
  <si>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</si>
  <si>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</si>
  <si>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</si>
  <si>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</si>
  <si>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</si>
  <si>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</si>
  <si>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</si>
  <si>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</si>
  <si>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</si>
  <si>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</si>
  <si>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</si>
  <si>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</si>
  <si>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</si>
  <si>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</si>
  <si>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</si>
  <si>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</si>
  <si>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</si>
  <si>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</si>
  <si>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</si>
  <si>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</si>
  <si>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</si>
  <si>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cannabisencyclo paulscheer fakejakebrowne vanessamarigold worldwidewob clairevtran bennettleigh harrisonwind glazerboohoohoo pftompkins</t>
  </si>
  <si>
    <t>cannabisencyclo vanessamarigold pettitphylis williamharrol14</t>
  </si>
  <si>
    <t>cannabisencyclo nate_wrizzle</t>
  </si>
  <si>
    <t>Top Mentioned in Tweet</t>
  </si>
  <si>
    <t>sarahksilverman nuggets nickwiger petittroisla thats_g_ tcraig_23 adam_mares worldwidewob nba2k paulscheer</t>
  </si>
  <si>
    <t>vanessamarigold cannabisencyclo flowkana riotgrlerin lotusflowerom jessica35714040 sotelocivone orchestraofone byrdman0914 medicalhighlife</t>
  </si>
  <si>
    <t>nuggets miamiheat nba thats_g_ tcraig_23</t>
  </si>
  <si>
    <t>onlyonejandro worldwidewob cannabisencyclo</t>
  </si>
  <si>
    <t>klwines barkeeperla oldforester</t>
  </si>
  <si>
    <t>issacberen adam_mares</t>
  </si>
  <si>
    <t>cannabisencyclo acreagecannabis deantfortytwo</t>
  </si>
  <si>
    <t>paulscheer nba2k</t>
  </si>
  <si>
    <t>imyourkid cannabisencyclo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</si>
  <si>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</si>
  <si>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</si>
  <si>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</si>
  <si>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</si>
  <si>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</si>
  <si>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</si>
  <si>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</si>
  <si>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</si>
  <si>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</si>
  <si>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</si>
  <si>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</si>
  <si>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</si>
  <si>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pftompkins bcortezea skiptomylou757 gennefer simonmajumdar dancingwithnoah harrisonwind freedarko netflix adamjmoussa</t>
  </si>
  <si>
    <t>riotgrlerin sotelocivone sir_blobfish lotusflowerom danielgoddard byrdman0914 b_real vice_video 832ajb thesethwatson</t>
  </si>
  <si>
    <t>nba nuggets miamiheat tcraig_23 thats_g_ andyjuett katywinge</t>
  </si>
  <si>
    <t>worldwidewob trombonejones gavsby onlyonejandro nate_wrizzle martinngamo</t>
  </si>
  <si>
    <t>carolineoncrack klwines barkeeperla oldforester</t>
  </si>
  <si>
    <t>adam_mares realicculus issacberen</t>
  </si>
  <si>
    <t>deantfortytwo ckolobanov7 acreagecannabis</t>
  </si>
  <si>
    <t>nba2k bigsexy10304 paulscheer</t>
  </si>
  <si>
    <t>glazerboohoohoo petittroisla</t>
  </si>
  <si>
    <t>imyourkid robertabertric1</t>
  </si>
  <si>
    <t>spiral5158 nuggetsnationcp</t>
  </si>
  <si>
    <t>Top URLs in Tweet by Count</t>
  </si>
  <si>
    <t>https://www.instagram.com/p/B3qkhtAlQcV/?igshid=qg3b1yquoxrl https://www.instagram.com/p/B30B9OrFPfb/?igshid=vvk8yi73oxsg https://www.instagram.com/p/B25pDxTF6sj/?igshid=14nm7fg5bhcvn https://twitter.com/fakejakebrowne/status/1176917683591233536 https://www.instagram.com/p/B2sHukYFJ96/?igshid=bu1i24haxzu3</t>
  </si>
  <si>
    <t>Top URLs in Tweet by Salience</t>
  </si>
  <si>
    <t>Top Domains in Tweet by Count</t>
  </si>
  <si>
    <t>instagram.com twitter.com</t>
  </si>
  <si>
    <t>Top Domains in Tweet by Salience</t>
  </si>
  <si>
    <t>Top Hashtags in Tweet by Count</t>
  </si>
  <si>
    <t>goodtimes bikesbluesandbbq whyisthat</t>
  </si>
  <si>
    <t>Top Hashtags in Tweet by Salience</t>
  </si>
  <si>
    <t>Top Words in Tweet by Count</t>
  </si>
  <si>
    <t>sarahksilverman dude smokes</t>
  </si>
  <si>
    <t>nuggets s see paulscheer out always â ðÿ t great</t>
  </si>
  <si>
    <t>sarahksilverman s thinking</t>
  </si>
  <si>
    <t>sarahksilverman guess blend possibly cbd strain low anxiety e</t>
  </si>
  <si>
    <t>sarahksilverman true started smoking last month soon realized two particular</t>
  </si>
  <si>
    <t>big fan yours show information out direct</t>
  </si>
  <si>
    <t>vanessamarigold guys seeing many television professional media personnel spew</t>
  </si>
  <si>
    <t>solid choices maple long john # 1 m</t>
  </si>
  <si>
    <t>nuggetsnationcp gonna nuts</t>
  </si>
  <si>
    <t>williamharrol14 vice_video ry eased back vanessamarigold well learned</t>
  </si>
  <si>
    <t>really miss having legit cannabis culinary show imyourkid learned much</t>
  </si>
  <si>
    <t>onlyonejandro worldwidewob ok s great</t>
  </si>
  <si>
    <t>onlyonejandro worldwidewob lol</t>
  </si>
  <si>
    <t>nate_wrizzle onlyonejandro worldwidewob shoot d draining threes nba</t>
  </si>
  <si>
    <t>one day onlyonejandro worldwidewob friends</t>
  </si>
  <si>
    <t>soon know netflix hulu show books need trading florida's medical</t>
  </si>
  <si>
    <t>skunk vanessamarigold drove 2city today mini farm saw dead y</t>
  </si>
  <si>
    <t>pettitphylis vanessamarigold flowkana riotgrlerin lotusflowerom jessica35714040</t>
  </si>
  <si>
    <t>vanessamarigold reason d default old fashioned day</t>
  </si>
  <si>
    <t>vanessamarigold apple fritter crispy outside soft middle those diffe</t>
  </si>
  <si>
    <t>paulscheer nba2k word</t>
  </si>
  <si>
    <t>holy shit involved acreagecannabis</t>
  </si>
  <si>
    <t>deantfortytwo holy shit involved acreagecannabis</t>
  </si>
  <si>
    <t>appear acceptable yield self absorbed assholes</t>
  </si>
  <si>
    <t>top head tours dearly departed cartwheel atlas obscura esotouric people</t>
  </si>
  <si>
    <t>life</t>
  </si>
  <si>
    <t>duuuuude</t>
  </si>
  <si>
    <t>wrong petittroisla talk shit omelettes god</t>
  </si>
  <si>
    <t>iâ ðÿ nuggets thats_g_ tcraig_23 definitely m denver best tweet</t>
  </si>
  <si>
    <t>nuggets miamiheat nba ry really</t>
  </si>
  <si>
    <t>issacberen adam_mares way bartonâ s playing iâ m fine plenty</t>
  </si>
  <si>
    <t>good sure resist wiggumism</t>
  </si>
  <si>
    <t>Top Words in Tweet by Salience</t>
  </si>
  <si>
    <t>nuggets s see ðÿ paulscheer support always â out t</t>
  </si>
  <si>
    <t>m solid choices maple long john # 1</t>
  </si>
  <si>
    <t>skunk drove 2city today mini farm saw dead y bud</t>
  </si>
  <si>
    <t>ðÿ nuggets thats_g_ tcraig_23 definitely m denver best tweet ve</t>
  </si>
  <si>
    <t>sure resist wiggumism good</t>
  </si>
  <si>
    <t>Top Word Pairs in Tweet by Count</t>
  </si>
  <si>
    <t>cannabisencyclo,sarahksilverman  sarahksilverman,dude  dude,smokes</t>
  </si>
  <si>
    <t>thatâ,s  always,wonder  wonder,iâ  iâ,d  nuggets,thats_g_  thats_g_,tcraig_23  ðÿ,ðÿ  glazerboohoohoo,petittroisla  nuggets,nuggets  sliding,board</t>
  </si>
  <si>
    <t>cannabisencyclo,sarahksilverman  sarahksilverman,s  s,thinking</t>
  </si>
  <si>
    <t>cannabisencyclo,sarahksilverman  sarahksilverman,guess  guess,blend  blend,possibly  possibly,cbd  cbd,strain  strain,low  low,anxiety  anxiety,e</t>
  </si>
  <si>
    <t>cannabisencyclo,sarahksilverman  sarahksilverman,true  true,started  started,smoking  smoking,last  last,month  month,soon  soon,realized  realized,two  two,particular</t>
  </si>
  <si>
    <t>cannabisencyclo,big  big,fan  fan,yours  yours,show  show,information  information,out  out,direct</t>
  </si>
  <si>
    <t>vanessamarigold,cannabisencyclo  cannabisencyclo,guys  guys,seeing  seeing,many  many,television  television,professional  professional,media  media,personnel  personnel,spew</t>
  </si>
  <si>
    <t>cannabisencyclo,solid  solid,choices  maple,long  long,john  john,#  #,1  choices,maple  choices,m  m,maple</t>
  </si>
  <si>
    <t>cannabisencyclo,nuggetsnationcp  nuggetsnationcp,gonna  gonna,nuts</t>
  </si>
  <si>
    <t>williamharrol14,vice_video  vice_video,ry  ry,cannabisencyclo  cannabisencyclo,eased  eased,back  back,vanessamarigold  vanessamarigold,well  well,learned</t>
  </si>
  <si>
    <t>really,miss  miss,having  having,legit  legit,cannabis  cannabis,culinary  culinary,show  show,imyourkid  imyourkid,cannabisencyclo  cannabisencyclo,learned  learned,much</t>
  </si>
  <si>
    <t>cannabisencyclo,onlyonejandro  onlyonejandro,worldwidewob  worldwidewob,ok  ok,s  s,great</t>
  </si>
  <si>
    <t>cannabisencyclo,onlyonejandro  onlyonejandro,worldwidewob  worldwidewob,lol</t>
  </si>
  <si>
    <t>nate_wrizzle,cannabisencyclo  cannabisencyclo,onlyonejandro  onlyonejandro,worldwidewob  worldwidewob,shoot  shoot,d  d,draining  draining,threes  threes,nba</t>
  </si>
  <si>
    <t>one,day  cannabisencyclo,onlyonejandro  onlyonejandro,worldwidewob  worldwidewob,one  day,friends  friends,one</t>
  </si>
  <si>
    <t>cannabisencyclo,netflix  netflix,hulu  hulu,show  show,soon  soon,books  books,need  need,know  know,know  know,trading  trading,florida's</t>
  </si>
  <si>
    <t>vanessamarigold,cannabisencyclo  drove,2city  2city,today  today,mini  mini,farm  farm,saw  saw,dead  dead,skunk  skunk,y  y,skunk</t>
  </si>
  <si>
    <t>pettitphylis,vanessamarigold  vanessamarigold,flowkana  flowkana,cannabisencyclo  cannabisencyclo,riotgrlerin  riotgrlerin,lotusflowerom  lotusflowerom,jessica35714040</t>
  </si>
  <si>
    <t>cannabisencyclo,vanessamarigold  vanessamarigold,reason  reason,d  d,default  default,old  old,fashioned  fashioned,day</t>
  </si>
  <si>
    <t>cannabisencyclo,vanessamarigold  vanessamarigold,apple  apple,fritter  fritter,crispy  crispy,outside  outside,soft  soft,middle  middle,those  those,diffe</t>
  </si>
  <si>
    <t>cannabisencyclo,paulscheer  paulscheer,nba2k  nba2k,word</t>
  </si>
  <si>
    <t>deantfortytwo,holy  holy,shit  shit,cannabisencyclo  cannabisencyclo,involved  involved,acreagecannabis</t>
  </si>
  <si>
    <t>cannabisencyclo,appear  appear,acceptable  acceptable,yield  yield,self  self,absorbed  absorbed,assholes</t>
  </si>
  <si>
    <t>cannabisencyclo,top  top,head  head,tours  tours,dearly  dearly,departed  departed,cartwheel  cartwheel,atlas  atlas,obscura  obscura,esotouric  esotouric,people</t>
  </si>
  <si>
    <t>cannabisencyclo,life</t>
  </si>
  <si>
    <t>cannabisencyclo,duuuuude</t>
  </si>
  <si>
    <t>cannabisencyclo,klwines  klwines,barkeeperla  barkeeperla,oldforester</t>
  </si>
  <si>
    <t>cannabisencyclo,petittroisla  petittroisla,talk  talk,shit  shit,omelettes  omelettes,wrong  wrong,god  god,wrong</t>
  </si>
  <si>
    <t>cannabisencyclo,nuggets  nuggets,thats_g_  thats_g_,tcraig_23  tcraig_23,definitely  definitely,iâ  iâ,m  m,denver  denver,ðÿ  ðÿ,ðÿ  cannabisencyclo,best</t>
  </si>
  <si>
    <t>cannabisencyclo,nuggets  nuggets,miamiheat  miamiheat,nba  nba,ry  ry,really</t>
  </si>
  <si>
    <t>cannabisencyclo,issacberen  issacberen,adam_mares  adam_mares,way  way,bartonâ  bartonâ,s  s,playing  playing,iâ  iâ,m  m,fine  fine,plenty</t>
  </si>
  <si>
    <t>cannabisencyclo,sure  sure,good  cannabisencyclo,resist  resist,good  good,wiggumism</t>
  </si>
  <si>
    <t>Top Word Pairs in Tweet by Salience</t>
  </si>
  <si>
    <t>always,wonder  wonder,iâ  iâ,d  ðÿ,ðÿ  nuggets,nuggets  sliding,board  business,support  thatâ,s  nuggets,thats_g_  thats_g_,tcraig_23</t>
  </si>
  <si>
    <t>choices,maple  choices,m  m,maple  cannabisencyclo,solid  solid,choices  maple,long  long,john  john,#  #,1</t>
  </si>
  <si>
    <t>drove,2city  2city,today  today,mini  mini,farm  farm,saw  saw,dead  dead,skunk  skunk,y  y,skunk  skunk,bud</t>
  </si>
  <si>
    <t>Word</t>
  </si>
  <si>
    <t>m</t>
  </si>
  <si>
    <t>great</t>
  </si>
  <si>
    <t>time</t>
  </si>
  <si>
    <t>really</t>
  </si>
  <si>
    <t>always</t>
  </si>
  <si>
    <t>d</t>
  </si>
  <si>
    <t>show</t>
  </si>
  <si>
    <t>â</t>
  </si>
  <si>
    <t>over</t>
  </si>
  <si>
    <t>thc</t>
  </si>
  <si>
    <t>work</t>
  </si>
  <si>
    <t>still</t>
  </si>
  <si>
    <t>gonna</t>
  </si>
  <si>
    <t>back</t>
  </si>
  <si>
    <t>mpj</t>
  </si>
  <si>
    <t>pretty</t>
  </si>
  <si>
    <t>make</t>
  </si>
  <si>
    <t>guess</t>
  </si>
  <si>
    <t>jokic</t>
  </si>
  <si>
    <t>best</t>
  </si>
  <si>
    <t>amazing</t>
  </si>
  <si>
    <t>big</t>
  </si>
  <si>
    <t>making</t>
  </si>
  <si>
    <t>re</t>
  </si>
  <si>
    <t>soon</t>
  </si>
  <si>
    <t>support</t>
  </si>
  <si>
    <t>baby</t>
  </si>
  <si>
    <t>cats</t>
  </si>
  <si>
    <t>playing</t>
  </si>
  <si>
    <t>need</t>
  </si>
  <si>
    <t>done</t>
  </si>
  <si>
    <t>thatâ</t>
  </si>
  <si>
    <t>ry</t>
  </si>
  <si>
    <t>wonder</t>
  </si>
  <si>
    <t>definitely</t>
  </si>
  <si>
    <t>well</t>
  </si>
  <si>
    <t>watching</t>
  </si>
  <si>
    <t>grant</t>
  </si>
  <si>
    <t>real</t>
  </si>
  <si>
    <t>think</t>
  </si>
  <si>
    <t>threes</t>
  </si>
  <si>
    <t>guy</t>
  </si>
  <si>
    <t>wait</t>
  </si>
  <si>
    <t>ve</t>
  </si>
  <si>
    <t>never</t>
  </si>
  <si>
    <t>person</t>
  </si>
  <si>
    <t>fucking</t>
  </si>
  <si>
    <t>omelettes</t>
  </si>
  <si>
    <t>go</t>
  </si>
  <si>
    <t>magic</t>
  </si>
  <si>
    <t>game</t>
  </si>
  <si>
    <t>smokes</t>
  </si>
  <si>
    <t>50</t>
  </si>
  <si>
    <t>head</t>
  </si>
  <si>
    <t>up</t>
  </si>
  <si>
    <t>3</t>
  </si>
  <si>
    <t>hot</t>
  </si>
  <si>
    <t>times</t>
  </si>
  <si>
    <t>cbd</t>
  </si>
  <si>
    <t>content</t>
  </si>
  <si>
    <t>seeing</t>
  </si>
  <si>
    <t>feel</t>
  </si>
  <si>
    <t>anxiety</t>
  </si>
  <si>
    <t>top</t>
  </si>
  <si>
    <t>hate</t>
  </si>
  <si>
    <t>z</t>
  </si>
  <si>
    <t>line</t>
  </si>
  <si>
    <t>chimpan</t>
  </si>
  <si>
    <t>especially</t>
  </si>
  <si>
    <t>little</t>
  </si>
  <si>
    <t>sliding</t>
  </si>
  <si>
    <t>board</t>
  </si>
  <si>
    <t>name</t>
  </si>
  <si>
    <t>particular</t>
  </si>
  <si>
    <t>same</t>
  </si>
  <si>
    <t>fuck</t>
  </si>
  <si>
    <t>team</t>
  </si>
  <si>
    <t>apple</t>
  </si>
  <si>
    <t>fritter</t>
  </si>
  <si>
    <t>crispy</t>
  </si>
  <si>
    <t>old</t>
  </si>
  <si>
    <t>fashioned</t>
  </si>
  <si>
    <t>many</t>
  </si>
  <si>
    <t>know</t>
  </si>
  <si>
    <t>cannabis</t>
  </si>
  <si>
    <t>5</t>
  </si>
  <si>
    <t>learned</t>
  </si>
  <si>
    <t>business</t>
  </si>
  <si>
    <t>different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</si>
  <si>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</si>
  <si>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</si>
  <si>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</si>
  <si>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</si>
  <si>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</si>
  <si>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</si>
  <si>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</si>
  <si>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</si>
  <si>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</si>
  <si>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</si>
  <si>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</si>
  <si>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</si>
  <si>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</si>
  <si>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</si>
  <si>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</si>
  <si>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</si>
  <si>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</si>
  <si>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</si>
  <si>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</si>
  <si>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</si>
  <si>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</si>
  <si>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</si>
  <si>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</si>
  <si>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</si>
  <si>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</si>
  <si>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</si>
  <si>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</si>
  <si>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</si>
  <si>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</si>
  <si>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</si>
  <si>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</si>
  <si>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</si>
  <si>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</si>
  <si>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</si>
  <si>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</si>
  <si>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</si>
  <si>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</si>
  <si>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</si>
  <si>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</si>
  <si>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</si>
  <si>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</si>
  <si>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</si>
  <si>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</si>
  <si>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</si>
  <si>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</si>
  <si>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</si>
  <si>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</si>
  <si>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</si>
  <si>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</si>
  <si>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</si>
  <si>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</si>
  <si>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</si>
  <si>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</si>
  <si>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</si>
  <si>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</si>
  <si>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</si>
  <si>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</si>
  <si>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</si>
  <si>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</si>
  <si>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</si>
  <si>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</si>
  <si>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</si>
  <si>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</si>
  <si>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</si>
  <si>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Sep</t>
  </si>
  <si>
    <t>1-Sep</t>
  </si>
  <si>
    <t>4 PM</t>
  </si>
  <si>
    <t>4-Sep</t>
  </si>
  <si>
    <t>12 AM</t>
  </si>
  <si>
    <t>7 PM</t>
  </si>
  <si>
    <t>6-Sep</t>
  </si>
  <si>
    <t>1 PM</t>
  </si>
  <si>
    <t>7-Sep</t>
  </si>
  <si>
    <t>1 AM</t>
  </si>
  <si>
    <t>8-Sep</t>
  </si>
  <si>
    <t>3 AM</t>
  </si>
  <si>
    <t>9-Sep</t>
  </si>
  <si>
    <t>8 PM</t>
  </si>
  <si>
    <t>10-Sep</t>
  </si>
  <si>
    <t>14-Sep</t>
  </si>
  <si>
    <t>16-Sep</t>
  </si>
  <si>
    <t>9 PM</t>
  </si>
  <si>
    <t>17-Sep</t>
  </si>
  <si>
    <t>4 AM</t>
  </si>
  <si>
    <t>18-Sep</t>
  </si>
  <si>
    <t>3 PM</t>
  </si>
  <si>
    <t>21-Sep</t>
  </si>
  <si>
    <t>10 PM</t>
  </si>
  <si>
    <t>23-Sep</t>
  </si>
  <si>
    <t>24-Sep</t>
  </si>
  <si>
    <t>25-Sep</t>
  </si>
  <si>
    <t>11 PM</t>
  </si>
  <si>
    <t>26-Sep</t>
  </si>
  <si>
    <t>27-Sep</t>
  </si>
  <si>
    <t>2 AM</t>
  </si>
  <si>
    <t>29-Sep</t>
  </si>
  <si>
    <t>Oct</t>
  </si>
  <si>
    <t>2-Oct</t>
  </si>
  <si>
    <t>5 AM</t>
  </si>
  <si>
    <t>3-Oct</t>
  </si>
  <si>
    <t>4-Oct</t>
  </si>
  <si>
    <t>6-Oct</t>
  </si>
  <si>
    <t>10 AM</t>
  </si>
  <si>
    <t>7-Oct</t>
  </si>
  <si>
    <t>9-Oct</t>
  </si>
  <si>
    <t>10-Oct</t>
  </si>
  <si>
    <t>11-Oct</t>
  </si>
  <si>
    <t>13-Oct</t>
  </si>
  <si>
    <t>6 PM</t>
  </si>
  <si>
    <t>14-Oct</t>
  </si>
  <si>
    <t>6 AM</t>
  </si>
  <si>
    <t>15-Oct</t>
  </si>
  <si>
    <t>7 AM</t>
  </si>
  <si>
    <t>16-Oct</t>
  </si>
  <si>
    <t>17-Oct</t>
  </si>
  <si>
    <t>12 PM</t>
  </si>
  <si>
    <t>2 PM</t>
  </si>
  <si>
    <t>5 PM</t>
  </si>
  <si>
    <t>19-Oct</t>
  </si>
  <si>
    <t>20-Oct</t>
  </si>
  <si>
    <t>21-Oct</t>
  </si>
  <si>
    <t>22-Oct</t>
  </si>
  <si>
    <t>24-Oct</t>
  </si>
  <si>
    <t>25-Oct</t>
  </si>
  <si>
    <t>28-Oct</t>
  </si>
  <si>
    <t>29-Oct</t>
  </si>
  <si>
    <t>30-Oct</t>
  </si>
  <si>
    <t>31-Oct</t>
  </si>
  <si>
    <t>Nov</t>
  </si>
  <si>
    <t>1-Nov</t>
  </si>
  <si>
    <t>3-Nov</t>
  </si>
  <si>
    <t>5-Nov</t>
  </si>
  <si>
    <t>8 AM</t>
  </si>
  <si>
    <t>6-Nov</t>
  </si>
  <si>
    <t>7-Nov</t>
  </si>
  <si>
    <t>8-Nov</t>
  </si>
  <si>
    <t>9-Nov</t>
  </si>
  <si>
    <t>10-Nov</t>
  </si>
  <si>
    <t>128, 128, 128</t>
  </si>
  <si>
    <t>Red</t>
  </si>
  <si>
    <t>G1: cannabisencyclo s nuggets see good sarahksilverman paulscheer out t people</t>
  </si>
  <si>
    <t>G2: cannabisencyclo vanessamarigold skunk solid choices maple long john # 1</t>
  </si>
  <si>
    <t>G3: cannabisencyclo nuggets iâ ðÿ</t>
  </si>
  <si>
    <t>G4: cannabisencyclo onlyonejandro worldwidewob one day</t>
  </si>
  <si>
    <t>G7: holy shit cannabisencyclo involved acreagecannabis</t>
  </si>
  <si>
    <t>G9: wrong</t>
  </si>
  <si>
    <t>Autofill Workbook Results</t>
  </si>
  <si>
    <t>Edge Weight▓1▓2▓0▓True▓Gray▓Red▓▓Edge Weight▓1▓2▓0▓3▓10▓False▓Edge Weight▓1▓2▓0▓35▓12▓False▓▓0▓0▓0▓True▓Black▓Black▓▓Followers▓1▓2306244▓0▓162▓1000▓False▓▓0▓0▓0▓0▓0▓False▓▓0▓0▓0▓0▓0▓False▓▓0▓0▓0▓0▓0▓False</t>
  </si>
  <si>
    <t>GraphSource░GraphServerTwitterSearch▓GraphTerm░CannabisEncyclo▓ImportDescription░The graph represents a network of 101 Twitter users whose tweets in the requested range contained "CannabisEncyclo", or who were replied to or mentioned in those tweets.  The network was obtained from the NodeXL Graph Server on Tuesday, 12 November 2019 at 01:36 UTC.
The requested start date was Monday, 11 November 2019 at 01:01 UTC and the maximum number of tweets (going backward in time) was 5,000.
The tweets in the network were tweeted over the 70-day, 7-hour, 14-minute period from Sunday, 01 September 2019 at 16:42 UTC to Sunday, 10 November 2019 at 23:56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</si>
</sst>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529367"/>
        <c:axId val="5546576"/>
      </c:barChart>
      <c:catAx>
        <c:axId val="155293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46576"/>
        <c:crosses val="autoZero"/>
        <c:auto val="1"/>
        <c:lblOffset val="100"/>
        <c:noMultiLvlLbl val="0"/>
      </c:catAx>
      <c:valAx>
        <c:axId val="5546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29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CannabisEncyclo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Series'!$A$26:$A$152</c:f>
              <c:strCache>
                <c:ptCount val="73"/>
                <c:pt idx="0">
                  <c:v>4 PM
1-Sep
Sep
2019</c:v>
                </c:pt>
                <c:pt idx="1">
                  <c:v>12 AM
4-Sep</c:v>
                </c:pt>
                <c:pt idx="2">
                  <c:v>7 PM</c:v>
                </c:pt>
                <c:pt idx="3">
                  <c:v>1 PM
6-Sep</c:v>
                </c:pt>
                <c:pt idx="4">
                  <c:v>1 AM
7-Sep</c:v>
                </c:pt>
                <c:pt idx="5">
                  <c:v>3 AM
8-Sep</c:v>
                </c:pt>
                <c:pt idx="6">
                  <c:v>7 PM
9-Sep</c:v>
                </c:pt>
                <c:pt idx="7">
                  <c:v>8 PM</c:v>
                </c:pt>
                <c:pt idx="8">
                  <c:v>1 AM
10-Sep</c:v>
                </c:pt>
                <c:pt idx="9">
                  <c:v>8 PM
14-Sep</c:v>
                </c:pt>
                <c:pt idx="10">
                  <c:v>9 PM
16-Sep</c:v>
                </c:pt>
                <c:pt idx="11">
                  <c:v>4 AM
17-Sep</c:v>
                </c:pt>
                <c:pt idx="12">
                  <c:v>3 PM
18-Sep</c:v>
                </c:pt>
                <c:pt idx="13">
                  <c:v>10 PM
21-Sep</c:v>
                </c:pt>
                <c:pt idx="14">
                  <c:v>7 PM
23-Sep</c:v>
                </c:pt>
                <c:pt idx="15">
                  <c:v>3 PM
24-Sep</c:v>
                </c:pt>
                <c:pt idx="16">
                  <c:v>4 PM</c:v>
                </c:pt>
                <c:pt idx="17">
                  <c:v>9 PM
25-Sep</c:v>
                </c:pt>
                <c:pt idx="18">
                  <c:v>11 PM</c:v>
                </c:pt>
                <c:pt idx="19">
                  <c:v>12 AM
26-Sep</c:v>
                </c:pt>
                <c:pt idx="20">
                  <c:v>2 AM
27-Sep</c:v>
                </c:pt>
                <c:pt idx="21">
                  <c:v>3 AM</c:v>
                </c:pt>
                <c:pt idx="22">
                  <c:v>4 AM</c:v>
                </c:pt>
                <c:pt idx="23">
                  <c:v>8 PM
29-Sep</c:v>
                </c:pt>
                <c:pt idx="24">
                  <c:v>5 AM
2-Oct
Oct</c:v>
                </c:pt>
                <c:pt idx="25">
                  <c:v>4 AM
3-Oct</c:v>
                </c:pt>
                <c:pt idx="26">
                  <c:v>5 AM</c:v>
                </c:pt>
                <c:pt idx="27">
                  <c:v>12 AM
4-Oct</c:v>
                </c:pt>
                <c:pt idx="28">
                  <c:v>1 AM</c:v>
                </c:pt>
                <c:pt idx="29">
                  <c:v>10 AM
6-Oct</c:v>
                </c:pt>
                <c:pt idx="30">
                  <c:v>3 PM</c:v>
                </c:pt>
                <c:pt idx="31">
                  <c:v>2 AM
7-Oct</c:v>
                </c:pt>
                <c:pt idx="32">
                  <c:v>10 PM
9-Oct</c:v>
                </c:pt>
                <c:pt idx="33">
                  <c:v>3 PM
10-Oct</c:v>
                </c:pt>
                <c:pt idx="34">
                  <c:v>3 PM
11-Oct</c:v>
                </c:pt>
                <c:pt idx="35">
                  <c:v>4 PM
13-Oct</c:v>
                </c:pt>
                <c:pt idx="36">
                  <c:v>6 PM</c:v>
                </c:pt>
                <c:pt idx="37">
                  <c:v>6 AM
14-Oct</c:v>
                </c:pt>
                <c:pt idx="38">
                  <c:v>4 AM
15-Oct</c:v>
                </c:pt>
                <c:pt idx="39">
                  <c:v>7 AM</c:v>
                </c:pt>
                <c:pt idx="40">
                  <c:v>3 PM</c:v>
                </c:pt>
                <c:pt idx="41">
                  <c:v>4 AM
16-Oct</c:v>
                </c:pt>
                <c:pt idx="42">
                  <c:v>5 AM
17-Oct</c:v>
                </c:pt>
                <c:pt idx="43">
                  <c:v>10 AM</c:v>
                </c:pt>
                <c:pt idx="44">
                  <c:v>12 PM</c:v>
                </c:pt>
                <c:pt idx="45">
                  <c:v>2 PM</c:v>
                </c:pt>
                <c:pt idx="46">
                  <c:v>5 PM</c:v>
                </c:pt>
                <c:pt idx="47">
                  <c:v>8 PM
19-Oct</c:v>
                </c:pt>
                <c:pt idx="48">
                  <c:v>10 PM
20-Oct</c:v>
                </c:pt>
                <c:pt idx="49">
                  <c:v>12 AM
21-Oct</c:v>
                </c:pt>
                <c:pt idx="50">
                  <c:v>11 PM</c:v>
                </c:pt>
                <c:pt idx="51">
                  <c:v>12 AM
22-Oct</c:v>
                </c:pt>
                <c:pt idx="52">
                  <c:v>1 AM</c:v>
                </c:pt>
                <c:pt idx="53">
                  <c:v>1 PM
24-Oct</c:v>
                </c:pt>
                <c:pt idx="54">
                  <c:v>3 PM
25-Oct</c:v>
                </c:pt>
                <c:pt idx="55">
                  <c:v>5 PM
28-Oct</c:v>
                </c:pt>
                <c:pt idx="56">
                  <c:v>5 AM
29-Oct</c:v>
                </c:pt>
                <c:pt idx="57">
                  <c:v>6 AM</c:v>
                </c:pt>
                <c:pt idx="58">
                  <c:v>6 AM
30-Oct</c:v>
                </c:pt>
                <c:pt idx="59">
                  <c:v>5 PM
31-Oct</c:v>
                </c:pt>
                <c:pt idx="60">
                  <c:v>3 PM
1-Nov
Nov</c:v>
                </c:pt>
                <c:pt idx="61">
                  <c:v>4 AM
3-Nov</c:v>
                </c:pt>
                <c:pt idx="62">
                  <c:v>8 AM
5-Nov</c:v>
                </c:pt>
                <c:pt idx="63">
                  <c:v>8 PM</c:v>
                </c:pt>
                <c:pt idx="64">
                  <c:v>3 AM
6-Nov</c:v>
                </c:pt>
                <c:pt idx="65">
                  <c:v>4 AM</c:v>
                </c:pt>
                <c:pt idx="66">
                  <c:v>5 AM</c:v>
                </c:pt>
                <c:pt idx="67">
                  <c:v>12 AM
7-Nov</c:v>
                </c:pt>
                <c:pt idx="68">
                  <c:v>3 AM</c:v>
                </c:pt>
                <c:pt idx="69">
                  <c:v>6 AM
8-Nov</c:v>
                </c:pt>
                <c:pt idx="70">
                  <c:v>7 AM</c:v>
                </c:pt>
                <c:pt idx="71">
                  <c:v>4 AM
9-Nov</c:v>
                </c:pt>
                <c:pt idx="72">
                  <c:v>11 PM
10-Nov</c:v>
                </c:pt>
              </c:strCache>
            </c:strRef>
          </c:cat>
          <c:val>
            <c:numRef>
              <c:f>'Time Series'!$B$26:$B$152</c:f>
              <c:numCache>
                <c:formatCode>General</c:formatCode>
                <c:ptCount val="73"/>
                <c:pt idx="0">
                  <c:v>1</c:v>
                </c:pt>
                <c:pt idx="1">
                  <c:v>1</c:v>
                </c:pt>
                <c:pt idx="2">
                  <c:v>1</c:v>
                </c:pt>
                <c:pt idx="3">
                  <c:v>3</c:v>
                </c:pt>
                <c:pt idx="4">
                  <c:v>1</c:v>
                </c:pt>
                <c:pt idx="5">
                  <c:v>1</c:v>
                </c:pt>
                <c:pt idx="6">
                  <c:v>3</c:v>
                </c:pt>
                <c:pt idx="7">
                  <c:v>2</c:v>
                </c:pt>
                <c:pt idx="8">
                  <c:v>1</c:v>
                </c:pt>
                <c:pt idx="9">
                  <c:v>1</c:v>
                </c:pt>
                <c:pt idx="10">
                  <c:v>1</c:v>
                </c:pt>
                <c:pt idx="11">
                  <c:v>1</c:v>
                </c:pt>
                <c:pt idx="12">
                  <c:v>1</c:v>
                </c:pt>
                <c:pt idx="13">
                  <c:v>1</c:v>
                </c:pt>
                <c:pt idx="14">
                  <c:v>1</c:v>
                </c:pt>
                <c:pt idx="15">
                  <c:v>1</c:v>
                </c:pt>
                <c:pt idx="16">
                  <c:v>1</c:v>
                </c:pt>
                <c:pt idx="17">
                  <c:v>1</c:v>
                </c:pt>
                <c:pt idx="18">
                  <c:v>3</c:v>
                </c:pt>
                <c:pt idx="19">
                  <c:v>4</c:v>
                </c:pt>
                <c:pt idx="20">
                  <c:v>2</c:v>
                </c:pt>
                <c:pt idx="21">
                  <c:v>1</c:v>
                </c:pt>
                <c:pt idx="22">
                  <c:v>1</c:v>
                </c:pt>
                <c:pt idx="23">
                  <c:v>1</c:v>
                </c:pt>
                <c:pt idx="24">
                  <c:v>1</c:v>
                </c:pt>
                <c:pt idx="25">
                  <c:v>1</c:v>
                </c:pt>
                <c:pt idx="26">
                  <c:v>1</c:v>
                </c:pt>
                <c:pt idx="27">
                  <c:v>1</c:v>
                </c:pt>
                <c:pt idx="28">
                  <c:v>3</c:v>
                </c:pt>
                <c:pt idx="29">
                  <c:v>1</c:v>
                </c:pt>
                <c:pt idx="30">
                  <c:v>1</c:v>
                </c:pt>
                <c:pt idx="31">
                  <c:v>1</c:v>
                </c:pt>
                <c:pt idx="32">
                  <c:v>1</c:v>
                </c:pt>
                <c:pt idx="33">
                  <c:v>2</c:v>
                </c:pt>
                <c:pt idx="34">
                  <c:v>1</c:v>
                </c:pt>
                <c:pt idx="35">
                  <c:v>1</c:v>
                </c:pt>
                <c:pt idx="36">
                  <c:v>2</c:v>
                </c:pt>
                <c:pt idx="37">
                  <c:v>1</c:v>
                </c:pt>
                <c:pt idx="38">
                  <c:v>2</c:v>
                </c:pt>
                <c:pt idx="39">
                  <c:v>1</c:v>
                </c:pt>
                <c:pt idx="40">
                  <c:v>1</c:v>
                </c:pt>
                <c:pt idx="41">
                  <c:v>1</c:v>
                </c:pt>
                <c:pt idx="42">
                  <c:v>1</c:v>
                </c:pt>
                <c:pt idx="43">
                  <c:v>1</c:v>
                </c:pt>
                <c:pt idx="44">
                  <c:v>1</c:v>
                </c:pt>
                <c:pt idx="45">
                  <c:v>2</c:v>
                </c:pt>
                <c:pt idx="46">
                  <c:v>1</c:v>
                </c:pt>
                <c:pt idx="47">
                  <c:v>2</c:v>
                </c:pt>
                <c:pt idx="48">
                  <c:v>1</c:v>
                </c:pt>
                <c:pt idx="49">
                  <c:v>1</c:v>
                </c:pt>
                <c:pt idx="50">
                  <c:v>1</c:v>
                </c:pt>
                <c:pt idx="51">
                  <c:v>4</c:v>
                </c:pt>
                <c:pt idx="52">
                  <c:v>2</c:v>
                </c:pt>
                <c:pt idx="53">
                  <c:v>2</c:v>
                </c:pt>
                <c:pt idx="54">
                  <c:v>1</c:v>
                </c:pt>
                <c:pt idx="55">
                  <c:v>1</c:v>
                </c:pt>
                <c:pt idx="56">
                  <c:v>4</c:v>
                </c:pt>
                <c:pt idx="57">
                  <c:v>1</c:v>
                </c:pt>
                <c:pt idx="58">
                  <c:v>1</c:v>
                </c:pt>
                <c:pt idx="59">
                  <c:v>1</c:v>
                </c:pt>
                <c:pt idx="60">
                  <c:v>1</c:v>
                </c:pt>
                <c:pt idx="61">
                  <c:v>3</c:v>
                </c:pt>
                <c:pt idx="62">
                  <c:v>1</c:v>
                </c:pt>
                <c:pt idx="63">
                  <c:v>1</c:v>
                </c:pt>
                <c:pt idx="64">
                  <c:v>2</c:v>
                </c:pt>
                <c:pt idx="65">
                  <c:v>2</c:v>
                </c:pt>
                <c:pt idx="66">
                  <c:v>1</c:v>
                </c:pt>
                <c:pt idx="67">
                  <c:v>1</c:v>
                </c:pt>
                <c:pt idx="68">
                  <c:v>1</c:v>
                </c:pt>
                <c:pt idx="69">
                  <c:v>1</c:v>
                </c:pt>
                <c:pt idx="70">
                  <c:v>1</c:v>
                </c:pt>
                <c:pt idx="71">
                  <c:v>1</c:v>
                </c:pt>
                <c:pt idx="72">
                  <c:v>2</c:v>
                </c:pt>
              </c:numCache>
            </c:numRef>
          </c:val>
        </c:ser>
        <c:axId val="6325025"/>
        <c:axId val="56925226"/>
      </c:barChart>
      <c:catAx>
        <c:axId val="6325025"/>
        <c:scaling>
          <c:orientation val="minMax"/>
        </c:scaling>
        <c:axPos val="b"/>
        <c:delete val="0"/>
        <c:numFmt formatCode="General" sourceLinked="1"/>
        <c:majorTickMark val="out"/>
        <c:minorTickMark val="none"/>
        <c:tickLblPos val="nextTo"/>
        <c:crossAx val="56925226"/>
        <c:crosses val="autoZero"/>
        <c:auto val="1"/>
        <c:lblOffset val="100"/>
        <c:noMultiLvlLbl val="0"/>
      </c:catAx>
      <c:valAx>
        <c:axId val="56925226"/>
        <c:scaling>
          <c:orientation val="minMax"/>
        </c:scaling>
        <c:axPos val="l"/>
        <c:majorGridlines/>
        <c:delete val="0"/>
        <c:numFmt formatCode="General" sourceLinked="1"/>
        <c:majorTickMark val="out"/>
        <c:minorTickMark val="none"/>
        <c:tickLblPos val="nextTo"/>
        <c:crossAx val="63250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919185"/>
        <c:axId val="46619482"/>
      </c:barChart>
      <c:catAx>
        <c:axId val="499191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619482"/>
        <c:crosses val="autoZero"/>
        <c:auto val="1"/>
        <c:lblOffset val="100"/>
        <c:noMultiLvlLbl val="0"/>
      </c:catAx>
      <c:valAx>
        <c:axId val="4661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19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922155"/>
        <c:axId val="18081668"/>
      </c:barChart>
      <c:catAx>
        <c:axId val="169221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081668"/>
        <c:crosses val="autoZero"/>
        <c:auto val="1"/>
        <c:lblOffset val="100"/>
        <c:noMultiLvlLbl val="0"/>
      </c:catAx>
      <c:valAx>
        <c:axId val="18081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2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517285"/>
        <c:axId val="55328974"/>
      </c:barChart>
      <c:catAx>
        <c:axId val="285172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328974"/>
        <c:crosses val="autoZero"/>
        <c:auto val="1"/>
        <c:lblOffset val="100"/>
        <c:noMultiLvlLbl val="0"/>
      </c:catAx>
      <c:valAx>
        <c:axId val="55328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7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198719"/>
        <c:axId val="52461880"/>
      </c:barChart>
      <c:catAx>
        <c:axId val="281987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461880"/>
        <c:crosses val="autoZero"/>
        <c:auto val="1"/>
        <c:lblOffset val="100"/>
        <c:noMultiLvlLbl val="0"/>
      </c:catAx>
      <c:valAx>
        <c:axId val="52461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98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94873"/>
        <c:axId val="21553858"/>
      </c:barChart>
      <c:catAx>
        <c:axId val="23948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553858"/>
        <c:crosses val="autoZero"/>
        <c:auto val="1"/>
        <c:lblOffset val="100"/>
        <c:noMultiLvlLbl val="0"/>
      </c:catAx>
      <c:valAx>
        <c:axId val="21553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766995"/>
        <c:axId val="1032044"/>
      </c:barChart>
      <c:catAx>
        <c:axId val="597669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2044"/>
        <c:crosses val="autoZero"/>
        <c:auto val="1"/>
        <c:lblOffset val="100"/>
        <c:noMultiLvlLbl val="0"/>
      </c:catAx>
      <c:valAx>
        <c:axId val="1032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66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288397"/>
        <c:axId val="16486710"/>
      </c:barChart>
      <c:catAx>
        <c:axId val="92883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86710"/>
        <c:crosses val="autoZero"/>
        <c:auto val="1"/>
        <c:lblOffset val="100"/>
        <c:noMultiLvlLbl val="0"/>
      </c:catAx>
      <c:valAx>
        <c:axId val="16486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88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162663"/>
        <c:axId val="60355104"/>
      </c:barChart>
      <c:catAx>
        <c:axId val="14162663"/>
        <c:scaling>
          <c:orientation val="minMax"/>
        </c:scaling>
        <c:axPos val="b"/>
        <c:delete val="1"/>
        <c:majorTickMark val="out"/>
        <c:minorTickMark val="none"/>
        <c:tickLblPos val="none"/>
        <c:crossAx val="60355104"/>
        <c:crosses val="autoZero"/>
        <c:auto val="1"/>
        <c:lblOffset val="100"/>
        <c:noMultiLvlLbl val="0"/>
      </c:catAx>
      <c:valAx>
        <c:axId val="60355104"/>
        <c:scaling>
          <c:orientation val="minMax"/>
        </c:scaling>
        <c:axPos val="l"/>
        <c:delete val="1"/>
        <c:majorTickMark val="out"/>
        <c:minorTickMark val="none"/>
        <c:tickLblPos val="none"/>
        <c:crossAx val="141626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arc Smith" refreshedVersion="5">
  <cacheSource type="worksheet">
    <worksheetSource ref="A2:BL10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whyisthat"/>
        <s v="goodtimes bikesbluesandbbq"/>
        <s v="breakingbad tightighttigh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4">
        <d v="2019-09-09T19:13:02.000"/>
        <d v="2019-09-09T19:17:19.000"/>
        <d v="2019-09-09T20:02:16.000"/>
        <d v="2019-09-10T01:39:09.000"/>
        <d v="2019-09-14T20:13:40.000"/>
        <d v="2019-09-16T21:32:52.000"/>
        <d v="2019-10-04T01:01:34.000"/>
        <d v="2019-10-06T10:38:54.000"/>
        <d v="2019-10-13T16:32:53.000"/>
        <d v="2019-10-17T10:05:39.000"/>
        <d v="2019-10-17T12:13:20.000"/>
        <d v="2019-10-17T14:03:22.000"/>
        <d v="2019-10-17T14:55:58.000"/>
        <d v="2019-10-19T20:27:43.000"/>
        <d v="2019-09-18T15:24:41.000"/>
        <d v="2019-09-23T19:07:27.000"/>
        <d v="2019-10-20T22:37:10.000"/>
        <d v="2019-10-21T00:52:23.000"/>
        <d v="2019-10-22T01:39:10.000"/>
        <d v="2019-10-22T01:56:05.000"/>
        <d v="2019-10-29T06:24:44.000"/>
        <d v="2019-11-07T00:52:17.000"/>
        <d v="2019-11-07T03:14:49.000"/>
        <d v="2019-09-04T00:16:22.000"/>
        <d v="2019-09-04T19:14:26.000"/>
        <d v="2019-09-06T13:40:11.000"/>
        <d v="2019-09-06T13:39:00.000"/>
        <d v="2019-09-06T13:53:15.000"/>
        <d v="2019-09-07T01:11:16.000"/>
        <d v="2019-09-08T03:35:35.000"/>
        <d v="2019-09-09T19:04:24.000"/>
        <d v="2019-09-17T04:06:38.000"/>
        <d v="2019-09-24T15:23:35.000"/>
        <d v="2019-09-24T16:31:14.000"/>
        <d v="2019-09-25T21:40:20.000"/>
        <d v="2019-09-26T00:16:10.000"/>
        <d v="2019-09-26T00:04:49.000"/>
        <d v="2019-09-26T00:05:18.000"/>
        <d v="2019-09-27T03:59:12.000"/>
        <d v="2019-09-09T20:48:45.000"/>
        <d v="2019-09-27T02:19:36.000"/>
        <d v="2019-09-27T02:23:38.000"/>
        <d v="2019-09-29T20:35:31.000"/>
        <d v="2019-10-02T05:33:49.000"/>
        <d v="2019-10-04T00:53:29.000"/>
        <d v="2019-10-04T01:02:07.000"/>
        <d v="2019-10-07T02:57:31.000"/>
        <d v="2019-10-06T15:56:31.000"/>
        <d v="2019-10-09T22:04:11.000"/>
        <d v="2019-10-10T15:25:48.000"/>
        <d v="2019-10-04T01:04:01.000"/>
        <d v="2019-10-13T18:52:56.000"/>
        <d v="2019-10-13T18:57:19.000"/>
        <d v="2019-10-14T06:01:33.000"/>
        <d v="2019-10-15T07:05:04.000"/>
        <d v="2019-10-15T04:49:35.000"/>
        <d v="2019-10-15T15:25:28.000"/>
        <d v="2019-10-15T04:50:28.000"/>
        <d v="2019-10-16T04:10:19.000"/>
        <d v="2019-10-17T05:21:40.000"/>
        <d v="2019-10-22T00:40:30.000"/>
        <d v="2019-10-22T00:40:59.000"/>
        <d v="2019-10-21T23:15:26.000"/>
        <d v="2019-10-22T00:30:43.000"/>
        <d v="2019-10-22T00:32:24.000"/>
        <d v="2019-10-24T13:00:40.000"/>
        <d v="2019-10-24T13:02:06.000"/>
        <d v="2019-10-28T17:09:11.000"/>
        <d v="2019-10-29T05:56:38.000"/>
        <d v="2019-10-29T05:55:27.000"/>
        <d v="2019-10-29T05:35:27.000"/>
        <d v="2019-10-29T05:58:21.000"/>
        <d v="2019-10-30T06:48:07.000"/>
        <d v="2019-10-11T15:56:05.000"/>
        <d v="2019-10-31T17:35:46.000"/>
        <d v="2019-11-01T15:49:59.000"/>
        <d v="2019-11-03T04:42:49.000"/>
        <d v="2019-11-03T04:37:49.000"/>
        <d v="2019-11-03T04:43:51.000"/>
        <d v="2019-10-03T05:00:28.000"/>
        <d v="2019-10-03T04:59:06.000"/>
        <d v="2019-10-17T17:02:05.000"/>
        <d v="2019-11-05T08:33:03.000"/>
        <d v="2019-11-05T20:32:34.000"/>
        <d v="2019-10-10T15:24:00.000"/>
        <d v="2019-10-25T15:57:58.000"/>
        <d v="2019-11-06T03:55:28.000"/>
        <d v="2019-11-06T05:54:39.000"/>
        <d v="2019-11-06T03:56:33.000"/>
        <d v="2019-09-01T16:42:00.000"/>
        <d v="2019-11-06T04:45:07.000"/>
        <d v="2019-11-06T04:43:15.000"/>
        <d v="2019-11-08T06:51:18.000"/>
        <d v="2019-11-08T07:09:42.000"/>
        <d v="2019-11-09T04:37:09.000"/>
        <d v="2019-09-21T22:05:45.000"/>
        <d v="2019-09-25T23:13:41.000"/>
        <d v="2019-09-25T23:13:55.000"/>
        <d v="2019-09-26T00:32:17.000"/>
        <d v="2019-09-27T04:07:06.000"/>
        <d v="2019-10-19T20:20:35.000"/>
        <d v="2019-11-10T23:15:26.000"/>
        <d v="2019-09-25T23:24:24.000"/>
        <d v="2019-11-10T23:56:35.000"/>
      </sharedItems>
      <fieldGroup par="66" base="22">
        <rangePr groupBy="hours" autoEnd="1" autoStart="1" startDate="2019-09-01T16:42:00.000" endDate="2019-11-10T23:56:35.000"/>
        <groupItems count="26">
          <s v="&lt;9/1/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1T16:42:00.000" endDate="2019-11-10T23:56:35.000"/>
        <groupItems count="368">
          <s v="&lt;9/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09-01T16:42:00.000" endDate="2019-11-10T23:56:35.000"/>
        <groupItems count="14">
          <s v="&lt;9/1/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09-01T16:42:00.000" endDate="2019-11-10T23:56:35.000"/>
        <groupItems count="3">
          <s v="&lt;9/1/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4">
  <r>
    <s v="dhampton_3"/>
    <s v="sarahksilverman"/>
    <m/>
    <m/>
    <m/>
    <m/>
    <m/>
    <m/>
    <m/>
    <m/>
    <s v="No"/>
    <n v="3"/>
    <m/>
    <m/>
    <x v="0"/>
    <d v="2019-09-09T19:13:02.000"/>
    <s v="@CannabisEncyclo @SarahKSilverman This dude smokes"/>
    <m/>
    <m/>
    <x v="0"/>
    <m/>
    <s v="http://pbs.twimg.com/profile_images/1170035717789093890/yST7A345_normal.jpg"/>
    <x v="0"/>
    <s v="https://twitter.com/#!/dhampton_3/status/1171139467069050881"/>
    <m/>
    <m/>
    <s v="1171139467069050881"/>
    <s v="1171137294041931776"/>
    <b v="0"/>
    <n v="1"/>
    <s v="1311502922"/>
    <b v="0"/>
    <s v="en"/>
    <m/>
    <s v=""/>
    <b v="0"/>
    <n v="0"/>
    <s v=""/>
    <s v="Twitter for iPhone"/>
    <b v="0"/>
    <s v="1171137294041931776"/>
    <s v="Tweet"/>
    <n v="0"/>
    <n v="0"/>
    <m/>
    <m/>
    <m/>
    <m/>
    <m/>
    <m/>
    <m/>
    <m/>
    <n v="1"/>
    <s v="1"/>
    <s v="1"/>
    <m/>
    <m/>
    <m/>
    <m/>
    <m/>
    <m/>
    <m/>
    <m/>
    <m/>
  </r>
  <r>
    <s v="lovepink0924"/>
    <s v="sarahksilverman"/>
    <m/>
    <m/>
    <m/>
    <m/>
    <m/>
    <m/>
    <m/>
    <m/>
    <s v="No"/>
    <n v="5"/>
    <m/>
    <m/>
    <x v="0"/>
    <d v="2019-09-09T19:17:19.000"/>
    <s v="@CannabisEncyclo @SarahKSilverman That’s what I was thinking"/>
    <m/>
    <m/>
    <x v="0"/>
    <m/>
    <s v="http://pbs.twimg.com/profile_images/1121267988009824257/ZZB6uRD8_normal.jpg"/>
    <x v="1"/>
    <s v="https://twitter.com/#!/lovepink0924/status/1171140546645188609"/>
    <m/>
    <m/>
    <s v="1171140546645188609"/>
    <s v="1171137294041931776"/>
    <b v="0"/>
    <n v="0"/>
    <s v="1311502922"/>
    <b v="0"/>
    <s v="en"/>
    <m/>
    <s v=""/>
    <b v="0"/>
    <n v="0"/>
    <s v=""/>
    <s v="Twitter for iPhone"/>
    <b v="0"/>
    <s v="1171137294041931776"/>
    <s v="Tweet"/>
    <n v="0"/>
    <n v="0"/>
    <m/>
    <m/>
    <m/>
    <m/>
    <m/>
    <m/>
    <m/>
    <m/>
    <n v="1"/>
    <s v="1"/>
    <s v="1"/>
    <m/>
    <m/>
    <m/>
    <m/>
    <m/>
    <m/>
    <m/>
    <m/>
    <m/>
  </r>
  <r>
    <s v="lurvejennifer"/>
    <s v="sarahksilverman"/>
    <m/>
    <m/>
    <m/>
    <m/>
    <m/>
    <m/>
    <m/>
    <m/>
    <s v="No"/>
    <n v="7"/>
    <m/>
    <m/>
    <x v="0"/>
    <d v="2019-09-09T20:02:16.000"/>
    <s v="@CannabisEncyclo @SarahKSilverman My guess is that they blend, possibly with a cbd strain, to get the low anxiety e… https://t.co/rEgStjsEOm"/>
    <s v="https://twitter.com/i/web/status/1171151855763636224"/>
    <s v="twitter.com"/>
    <x v="0"/>
    <m/>
    <s v="http://pbs.twimg.com/profile_images/1049539454514294785/uyiyPhps_normal.jpg"/>
    <x v="2"/>
    <s v="https://twitter.com/#!/lurvejennifer/status/1171151855763636224"/>
    <m/>
    <m/>
    <s v="1171151855763636224"/>
    <s v="1171137294041931776"/>
    <b v="0"/>
    <n v="0"/>
    <s v="1311502922"/>
    <b v="0"/>
    <s v="en"/>
    <m/>
    <s v=""/>
    <b v="0"/>
    <n v="0"/>
    <s v=""/>
    <s v="Twitter Web App"/>
    <b v="1"/>
    <s v="1171137294041931776"/>
    <s v="Tweet"/>
    <n v="0"/>
    <n v="0"/>
    <m/>
    <m/>
    <m/>
    <m/>
    <m/>
    <m/>
    <m/>
    <m/>
    <n v="1"/>
    <s v="1"/>
    <s v="1"/>
    <m/>
    <m/>
    <m/>
    <m/>
    <m/>
    <m/>
    <m/>
    <m/>
    <m/>
  </r>
  <r>
    <s v="fungusty"/>
    <s v="sarahksilverman"/>
    <m/>
    <m/>
    <m/>
    <m/>
    <m/>
    <m/>
    <m/>
    <m/>
    <s v="No"/>
    <n v="9"/>
    <m/>
    <m/>
    <x v="0"/>
    <d v="2019-09-10T01:39:09.000"/>
    <s v="@CannabisEncyclo @SarahKSilverman All true. I only started smoking last month and soon realized how two particular… https://t.co/1Ze089ZjU4"/>
    <s v="https://twitter.com/i/web/status/1171236636664844288"/>
    <s v="twitter.com"/>
    <x v="0"/>
    <m/>
    <s v="http://pbs.twimg.com/profile_images/1189006220570398721/FJCIjcpl_normal.jpg"/>
    <x v="3"/>
    <s v="https://twitter.com/#!/fungusty/status/1171236636664844288"/>
    <m/>
    <m/>
    <s v="1171236636664844288"/>
    <s v="1171137294041931776"/>
    <b v="0"/>
    <n v="0"/>
    <s v="1311502922"/>
    <b v="0"/>
    <s v="en"/>
    <m/>
    <s v=""/>
    <b v="0"/>
    <n v="0"/>
    <s v=""/>
    <s v="Twitter Web App"/>
    <b v="1"/>
    <s v="1171137294041931776"/>
    <s v="Tweet"/>
    <n v="0"/>
    <n v="0"/>
    <m/>
    <m/>
    <m/>
    <m/>
    <m/>
    <m/>
    <m/>
    <m/>
    <n v="1"/>
    <s v="1"/>
    <s v="1"/>
    <m/>
    <m/>
    <m/>
    <m/>
    <m/>
    <m/>
    <m/>
    <m/>
    <m/>
  </r>
  <r>
    <s v="areyouvin"/>
    <s v="cannabisencyclo"/>
    <m/>
    <m/>
    <m/>
    <m/>
    <m/>
    <m/>
    <m/>
    <m/>
    <s v="No"/>
    <n v="11"/>
    <m/>
    <m/>
    <x v="1"/>
    <d v="2019-09-14T20:13:40.000"/>
    <s v="@CannabisEncyclo big fan of yours and the show, is there any information out there you can direct me to that would… https://t.co/ZlxBGmFjU7"/>
    <s v="https://twitter.com/i/web/status/1172966667225354240"/>
    <s v="twitter.com"/>
    <x v="0"/>
    <m/>
    <s v="http://pbs.twimg.com/profile_images/984481077329833984/nM8F43rU_normal.jpg"/>
    <x v="4"/>
    <s v="https://twitter.com/#!/areyouvin/status/1172966667225354240"/>
    <m/>
    <m/>
    <s v="1172966667225354240"/>
    <m/>
    <b v="0"/>
    <n v="0"/>
    <s v="1311502922"/>
    <b v="0"/>
    <s v="en"/>
    <m/>
    <s v=""/>
    <b v="0"/>
    <n v="0"/>
    <s v=""/>
    <s v="Twitter for iPhone"/>
    <b v="1"/>
    <s v="1172966667225354240"/>
    <s v="Tweet"/>
    <n v="0"/>
    <n v="0"/>
    <s v="-74.255641,40.495865 _x000a_-74.255641,40.648887 _x000a_-74.052253,40.648887 _x000a_-74.052253,40.495865"/>
    <s v="United States"/>
    <s v="US"/>
    <s v="Staten Island, NY"/>
    <s v="00c55f041e27dc51"/>
    <s v="Staten Island"/>
    <s v="city"/>
    <s v="https://api.twitter.com/1.1/geo/id/00c55f041e27dc51.json"/>
    <n v="1"/>
    <s v="1"/>
    <s v="1"/>
    <n v="0"/>
    <n v="0"/>
    <n v="0"/>
    <n v="0"/>
    <n v="0"/>
    <n v="0"/>
    <n v="21"/>
    <n v="100"/>
    <n v="21"/>
  </r>
  <r>
    <s v="sir_blobfish"/>
    <s v="cannabisencyclo"/>
    <m/>
    <m/>
    <m/>
    <m/>
    <m/>
    <m/>
    <m/>
    <m/>
    <s v="No"/>
    <n v="12"/>
    <m/>
    <m/>
    <x v="0"/>
    <d v="2019-09-16T21:32:52.000"/>
    <s v="@VanessaMarigold @CannabisEncyclo _x000a__x000a_Are you guys seeing how many television “professional media” personnel are spew… https://t.co/BtzTXxMo3J"/>
    <s v="https://twitter.com/i/web/status/1173711374033334274"/>
    <s v="twitter.com"/>
    <x v="0"/>
    <m/>
    <s v="http://pbs.twimg.com/profile_images/620011370440970240/SgZWb8mr_normal.jpg"/>
    <x v="5"/>
    <s v="https://twitter.com/#!/sir_blobfish/status/1173711374033334274"/>
    <m/>
    <m/>
    <s v="1173711374033334274"/>
    <m/>
    <b v="0"/>
    <n v="0"/>
    <s v="603901726"/>
    <b v="0"/>
    <s v="en"/>
    <m/>
    <s v=""/>
    <b v="0"/>
    <n v="0"/>
    <s v=""/>
    <s v="Twitter for iPad"/>
    <b v="1"/>
    <s v="1173711374033334274"/>
    <s v="Tweet"/>
    <n v="0"/>
    <n v="0"/>
    <m/>
    <m/>
    <m/>
    <m/>
    <m/>
    <m/>
    <m/>
    <m/>
    <n v="1"/>
    <s v="2"/>
    <s v="1"/>
    <m/>
    <m/>
    <m/>
    <m/>
    <m/>
    <m/>
    <m/>
    <m/>
    <m/>
  </r>
  <r>
    <s v="spiral5158"/>
    <s v="nuggetsnationcp"/>
    <m/>
    <m/>
    <m/>
    <m/>
    <m/>
    <m/>
    <m/>
    <m/>
    <s v="No"/>
    <n v="14"/>
    <m/>
    <m/>
    <x v="0"/>
    <d v="2019-10-04T01:01:34.000"/>
    <s v="@CannabisEncyclo @NuggetsNationCP Gonna be nuts"/>
    <m/>
    <m/>
    <x v="0"/>
    <m/>
    <s v="http://pbs.twimg.com/profile_images/1142063869273264129/5lBExJv9_normal.jpg"/>
    <x v="6"/>
    <s v="https://twitter.com/#!/spiral5158/status/1179924487543967749"/>
    <m/>
    <m/>
    <s v="1179924487543967749"/>
    <s v="1179922453105139712"/>
    <b v="0"/>
    <n v="0"/>
    <s v="1311502922"/>
    <b v="0"/>
    <s v="en"/>
    <m/>
    <s v=""/>
    <b v="0"/>
    <n v="0"/>
    <s v=""/>
    <s v="Twitter for Android"/>
    <b v="0"/>
    <s v="1179922453105139712"/>
    <s v="Tweet"/>
    <n v="0"/>
    <n v="0"/>
    <m/>
    <m/>
    <m/>
    <m/>
    <m/>
    <m/>
    <m/>
    <m/>
    <n v="1"/>
    <s v="11"/>
    <s v="11"/>
    <n v="0"/>
    <n v="0"/>
    <n v="0"/>
    <n v="0"/>
    <n v="0"/>
    <n v="0"/>
    <n v="5"/>
    <n v="100"/>
    <n v="5"/>
  </r>
  <r>
    <s v="832ajb"/>
    <s v="vice_video"/>
    <m/>
    <m/>
    <m/>
    <m/>
    <m/>
    <m/>
    <m/>
    <m/>
    <s v="No"/>
    <n v="16"/>
    <m/>
    <m/>
    <x v="0"/>
    <d v="2019-10-06T10:38:54.000"/>
    <s v="@Williamharrol14 @VICE_Video And Ry @CannabisEncyclo should be eased back with @VanessaMarigold as well! Learned so… https://t.co/Ed0I7wlLa5"/>
    <s v="https://twitter.com/i/web/status/1180794555974782977"/>
    <s v="twitter.com"/>
    <x v="0"/>
    <m/>
    <s v="http://pbs.twimg.com/profile_images/1007407546020311041/2--CVHW5_normal.jpg"/>
    <x v="7"/>
    <s v="https://twitter.com/#!/832ajb/status/1180794555974782977"/>
    <m/>
    <m/>
    <s v="1180794555974782977"/>
    <s v="1163136043094355968"/>
    <b v="0"/>
    <n v="0"/>
    <s v="846878374761037825"/>
    <b v="0"/>
    <s v="en"/>
    <m/>
    <s v=""/>
    <b v="0"/>
    <n v="0"/>
    <s v=""/>
    <s v="Twitter for Android"/>
    <b v="1"/>
    <s v="1163136043094355968"/>
    <s v="Tweet"/>
    <n v="0"/>
    <n v="0"/>
    <s v="-87.634643,24.396308 _x000a_-87.634643,31.001056 _x000a_-79.974307,31.001056 _x000a_-79.974307,24.396308"/>
    <s v="United States"/>
    <s v="US"/>
    <s v="Florida, USA"/>
    <s v="4ec01c9dbc693497"/>
    <s v="Florida"/>
    <s v="admin"/>
    <s v="https://api.twitter.com/1.1/geo/id/4ec01c9dbc693497.json"/>
    <n v="1"/>
    <s v="2"/>
    <s v="2"/>
    <m/>
    <m/>
    <m/>
    <m/>
    <m/>
    <m/>
    <m/>
    <m/>
    <m/>
  </r>
  <r>
    <s v="robertabertric1"/>
    <s v="imyourkid"/>
    <m/>
    <m/>
    <m/>
    <m/>
    <m/>
    <m/>
    <m/>
    <m/>
    <s v="No"/>
    <n v="20"/>
    <m/>
    <m/>
    <x v="0"/>
    <d v="2019-10-13T16:32:53.000"/>
    <s v="Really miss having a legit cannabis culinary show @ImYourKid @CannabisEncyclo I learned so much from y'all!"/>
    <m/>
    <m/>
    <x v="0"/>
    <m/>
    <s v="http://abs.twimg.com/sticky/default_profile_images/default_profile_normal.png"/>
    <x v="8"/>
    <s v="https://twitter.com/#!/robertabertric1/status/1183420351881121799"/>
    <m/>
    <m/>
    <s v="1183420351881121799"/>
    <m/>
    <b v="0"/>
    <n v="0"/>
    <s v=""/>
    <b v="0"/>
    <s v="en"/>
    <m/>
    <s v=""/>
    <b v="0"/>
    <n v="0"/>
    <s v=""/>
    <s v="Twitter for Android"/>
    <b v="0"/>
    <s v="1183420351881121799"/>
    <s v="Tweet"/>
    <n v="0"/>
    <n v="0"/>
    <m/>
    <m/>
    <m/>
    <m/>
    <m/>
    <m/>
    <m/>
    <m/>
    <n v="1"/>
    <s v="10"/>
    <s v="10"/>
    <n v="0"/>
    <n v="0"/>
    <n v="1"/>
    <n v="6.25"/>
    <n v="0"/>
    <n v="0"/>
    <n v="15"/>
    <n v="93.75"/>
    <n v="16"/>
  </r>
  <r>
    <s v="martinngamo"/>
    <s v="worldwidewob"/>
    <m/>
    <m/>
    <m/>
    <m/>
    <m/>
    <m/>
    <m/>
    <m/>
    <s v="No"/>
    <n v="22"/>
    <m/>
    <m/>
    <x v="0"/>
    <d v="2019-10-17T10:05:39.000"/>
    <s v="@CannabisEncyclo @OnlyOneJandro @WorldWideWob Ok that’s great"/>
    <m/>
    <m/>
    <x v="0"/>
    <m/>
    <s v="http://pbs.twimg.com/profile_images/1102271337253474304/h7lkPqeQ_normal.jpg"/>
    <x v="9"/>
    <s v="https://twitter.com/#!/martinngamo/status/1184772452179742720"/>
    <m/>
    <m/>
    <s v="1184772452179742720"/>
    <s v="1184700986889080832"/>
    <b v="0"/>
    <n v="5"/>
    <s v="1311502922"/>
    <b v="0"/>
    <s v="en"/>
    <m/>
    <s v=""/>
    <b v="0"/>
    <n v="0"/>
    <s v=""/>
    <s v="Twitter for iPhone"/>
    <b v="0"/>
    <s v="1184700986889080832"/>
    <s v="Tweet"/>
    <n v="0"/>
    <n v="0"/>
    <m/>
    <m/>
    <m/>
    <m/>
    <m/>
    <m/>
    <m/>
    <m/>
    <n v="1"/>
    <s v="4"/>
    <s v="4"/>
    <m/>
    <m/>
    <m/>
    <m/>
    <m/>
    <m/>
    <m/>
    <m/>
    <m/>
  </r>
  <r>
    <s v="nate_wrizzle"/>
    <s v="worldwidewob"/>
    <m/>
    <m/>
    <m/>
    <m/>
    <m/>
    <m/>
    <m/>
    <m/>
    <s v="No"/>
    <n v="25"/>
    <m/>
    <m/>
    <x v="0"/>
    <d v="2019-10-17T12:13:20.000"/>
    <s v="@CannabisEncyclo @OnlyOneJandro @WorldWideWob Lol!"/>
    <m/>
    <m/>
    <x v="0"/>
    <m/>
    <s v="http://pbs.twimg.com/profile_images/1122159993304879104/gih-Yc9y_normal.jpg"/>
    <x v="10"/>
    <s v="https://twitter.com/#!/nate_wrizzle/status/1184804584792965120"/>
    <m/>
    <m/>
    <s v="1184804584792965120"/>
    <s v="1184700986889080832"/>
    <b v="0"/>
    <n v="0"/>
    <s v="1311502922"/>
    <b v="0"/>
    <s v="und"/>
    <m/>
    <s v=""/>
    <b v="0"/>
    <n v="0"/>
    <s v=""/>
    <s v="Twitter for iPhone"/>
    <b v="0"/>
    <s v="1184700986889080832"/>
    <s v="Tweet"/>
    <n v="0"/>
    <n v="0"/>
    <m/>
    <m/>
    <m/>
    <m/>
    <m/>
    <m/>
    <m/>
    <m/>
    <n v="1"/>
    <s v="4"/>
    <s v="4"/>
    <m/>
    <m/>
    <m/>
    <m/>
    <m/>
    <m/>
    <m/>
    <m/>
    <m/>
  </r>
  <r>
    <s v="trombonejones"/>
    <s v="nate_wrizzle"/>
    <m/>
    <m/>
    <m/>
    <m/>
    <m/>
    <m/>
    <m/>
    <m/>
    <s v="No"/>
    <n v="28"/>
    <m/>
    <m/>
    <x v="1"/>
    <d v="2019-10-17T14:03:22.000"/>
    <s v="@Nate_Wrizzle @CannabisEncyclo @OnlyOneJandro @WorldWideWob If I could shoot I’d be draining threes in the nba"/>
    <m/>
    <m/>
    <x v="0"/>
    <m/>
    <s v="http://pbs.twimg.com/profile_images/1184680668795678720/2D_5HdEu_normal.jpg"/>
    <x v="11"/>
    <s v="https://twitter.com/#!/trombonejones/status/1184832275587969024"/>
    <m/>
    <m/>
    <s v="1184832275587969024"/>
    <s v="1184804584792965120"/>
    <b v="0"/>
    <n v="0"/>
    <s v="60747916"/>
    <b v="0"/>
    <s v="en"/>
    <m/>
    <s v=""/>
    <b v="0"/>
    <n v="0"/>
    <s v=""/>
    <s v="Twitter for iPhone"/>
    <b v="0"/>
    <s v="1184804584792965120"/>
    <s v="Tweet"/>
    <n v="0"/>
    <n v="0"/>
    <m/>
    <m/>
    <m/>
    <m/>
    <m/>
    <m/>
    <m/>
    <m/>
    <n v="1"/>
    <s v="4"/>
    <s v="4"/>
    <m/>
    <m/>
    <m/>
    <m/>
    <m/>
    <m/>
    <m/>
    <m/>
    <m/>
  </r>
  <r>
    <s v="gavsby"/>
    <s v="worldwidewob"/>
    <m/>
    <m/>
    <m/>
    <m/>
    <m/>
    <m/>
    <m/>
    <m/>
    <s v="No"/>
    <n v="32"/>
    <m/>
    <m/>
    <x v="0"/>
    <d v="2019-10-17T14:55:58.000"/>
    <s v="@CannabisEncyclo @OnlyOneJandro @WorldWideWob One day my friends one day. 😂"/>
    <m/>
    <m/>
    <x v="0"/>
    <m/>
    <s v="http://pbs.twimg.com/profile_images/1174822652101443584/FQOAsqcB_normal.jpg"/>
    <x v="12"/>
    <s v="https://twitter.com/#!/gavsby/status/1184845514522726400"/>
    <m/>
    <m/>
    <s v="1184845514522726400"/>
    <s v="1184700986889080832"/>
    <b v="0"/>
    <n v="0"/>
    <s v="1311502922"/>
    <b v="0"/>
    <s v="en"/>
    <m/>
    <s v=""/>
    <b v="0"/>
    <n v="0"/>
    <s v=""/>
    <s v="Twitter for Android"/>
    <b v="0"/>
    <s v="1184700986889080832"/>
    <s v="Tweet"/>
    <n v="0"/>
    <n v="0"/>
    <m/>
    <m/>
    <m/>
    <m/>
    <m/>
    <m/>
    <m/>
    <m/>
    <n v="1"/>
    <s v="4"/>
    <s v="4"/>
    <m/>
    <m/>
    <m/>
    <m/>
    <m/>
    <m/>
    <m/>
    <m/>
    <m/>
  </r>
  <r>
    <s v="skiptomylou757"/>
    <s v="cannabisencyclo"/>
    <m/>
    <m/>
    <m/>
    <m/>
    <m/>
    <m/>
    <m/>
    <m/>
    <s v="No"/>
    <n v="35"/>
    <m/>
    <m/>
    <x v="1"/>
    <d v="2019-10-19T20:27:43.000"/>
    <s v="@CannabisEncyclo will you have your own Netflix or Hulu show soon? Books? I need to know what you know. I'll be trading in Florida's medical program for Colorado's soon. Cheers to snow and affordable cannabis."/>
    <m/>
    <m/>
    <x v="0"/>
    <m/>
    <s v="http://pbs.twimg.com/profile_images/1119168336250703873/0-bDREFM_normal.jpg"/>
    <x v="13"/>
    <s v="https://twitter.com/#!/skiptomylou757/status/1185653777803763713"/>
    <m/>
    <m/>
    <s v="1185653777803763713"/>
    <m/>
    <b v="0"/>
    <n v="0"/>
    <s v="1311502922"/>
    <b v="0"/>
    <s v="en"/>
    <m/>
    <s v=""/>
    <b v="0"/>
    <n v="0"/>
    <s v=""/>
    <s v="Twitter for Android"/>
    <b v="0"/>
    <s v="1185653777803763713"/>
    <s v="Tweet"/>
    <n v="0"/>
    <n v="0"/>
    <s v="-87.634643,24.396308 _x000a_-79.974307,24.396308 _x000a_-79.974307,31.001056 _x000a_-87.634643,31.001056"/>
    <s v="United States"/>
    <s v="US"/>
    <s v="Florida, USA"/>
    <s v="4ec01c9dbc693497"/>
    <s v="Florida"/>
    <s v="admin"/>
    <s v="https://api.twitter.com/1.1/geo/id/4ec01c9dbc693497.json"/>
    <n v="1"/>
    <s v="1"/>
    <s v="1"/>
    <n v="1"/>
    <n v="2.857142857142857"/>
    <n v="0"/>
    <n v="0"/>
    <n v="0"/>
    <n v="0"/>
    <n v="34"/>
    <n v="97.14285714285714"/>
    <n v="35"/>
  </r>
  <r>
    <s v="pettitphylis"/>
    <s v="b_real"/>
    <m/>
    <m/>
    <m/>
    <m/>
    <m/>
    <m/>
    <m/>
    <m/>
    <s v="No"/>
    <n v="36"/>
    <m/>
    <m/>
    <x v="0"/>
    <d v="2019-09-18T15:24:41.000"/>
    <s v="#whyisthat @VanessaMarigold @CannabisEncyclo @B_Real 😔😔 https://t.co/6kufn1L8hE"/>
    <m/>
    <m/>
    <x v="1"/>
    <s v="https://pbs.twimg.com/media/EEwbLoDW4AU0Qug.jpg"/>
    <s v="https://pbs.twimg.com/media/EEwbLoDW4AU0Qug.jpg"/>
    <x v="14"/>
    <s v="https://twitter.com/#!/pettitphylis/status/1174343493310959617"/>
    <m/>
    <m/>
    <s v="1174343493310959617"/>
    <m/>
    <b v="0"/>
    <n v="0"/>
    <s v=""/>
    <b v="0"/>
    <s v="und"/>
    <m/>
    <s v=""/>
    <b v="0"/>
    <n v="0"/>
    <s v=""/>
    <s v="Twitter for iPhone"/>
    <b v="0"/>
    <s v="1174343493310959617"/>
    <s v="Tweet"/>
    <n v="0"/>
    <n v="0"/>
    <m/>
    <m/>
    <m/>
    <m/>
    <m/>
    <m/>
    <m/>
    <m/>
    <n v="1"/>
    <s v="2"/>
    <s v="2"/>
    <n v="0"/>
    <n v="0"/>
    <n v="0"/>
    <n v="0"/>
    <n v="0"/>
    <n v="0"/>
    <n v="4"/>
    <n v="100"/>
    <n v="4"/>
  </r>
  <r>
    <s v="pettitphylis"/>
    <s v="danielgoddard"/>
    <m/>
    <m/>
    <m/>
    <m/>
    <m/>
    <m/>
    <m/>
    <m/>
    <s v="No"/>
    <n v="37"/>
    <m/>
    <m/>
    <x v="0"/>
    <d v="2019-09-23T19:07:27.000"/>
    <s v="@VanessaMarigold @CannabisEncyclo @DanielGoddard This is one of the best gatherings in US. People from all over US &amp;amp; many other parts of the world. #Goodtimes #BikesBluesandBBQ 🙌🏽☮️"/>
    <m/>
    <m/>
    <x v="2"/>
    <m/>
    <s v="http://pbs.twimg.com/profile_images/1184544926912143369/htq_KwyK_normal.jpg"/>
    <x v="15"/>
    <s v="https://twitter.com/#!/pettitphylis/status/1176211491378384896"/>
    <m/>
    <m/>
    <s v="1176211491378384896"/>
    <s v="1176209254757408770"/>
    <b v="0"/>
    <n v="0"/>
    <s v="1144365315318525952"/>
    <b v="0"/>
    <s v="en"/>
    <m/>
    <s v=""/>
    <b v="0"/>
    <n v="0"/>
    <s v=""/>
    <s v="Twitter for iPhone"/>
    <b v="0"/>
    <s v="1176209254757408770"/>
    <s v="Tweet"/>
    <n v="0"/>
    <n v="0"/>
    <m/>
    <m/>
    <m/>
    <m/>
    <m/>
    <m/>
    <m/>
    <m/>
    <n v="1"/>
    <s v="2"/>
    <s v="2"/>
    <n v="1"/>
    <n v="3.8461538461538463"/>
    <n v="0"/>
    <n v="0"/>
    <n v="0"/>
    <n v="0"/>
    <n v="25"/>
    <n v="96.15384615384616"/>
    <n v="26"/>
  </r>
  <r>
    <s v="pettitphylis"/>
    <s v="medicalhighlife"/>
    <m/>
    <m/>
    <m/>
    <m/>
    <m/>
    <m/>
    <m/>
    <m/>
    <s v="No"/>
    <n v="38"/>
    <m/>
    <m/>
    <x v="0"/>
    <d v="2019-10-20T22:37:10.000"/>
    <s v="We drove 2city today from our mini farm &amp;amp; saw a dead skunk. My ? is: Y does skunk BUD smell so delish &amp;amp; skunk BUTT smells so🤮 @SoteloCivone @VanessaMarigold @FlowKana @CannabisEncyclo @RiotGrlErin @lotusflowerom @Jessica35714040 @Orchestraofone @ByrdMan0914 @medicalhighlife"/>
    <m/>
    <m/>
    <x v="0"/>
    <m/>
    <s v="http://pbs.twimg.com/profile_images/1184544926912143369/htq_KwyK_normal.jpg"/>
    <x v="16"/>
    <s v="https://twitter.com/#!/pettitphylis/status/1186048742916546560"/>
    <m/>
    <m/>
    <s v="1186048742916546560"/>
    <m/>
    <b v="0"/>
    <n v="3"/>
    <s v=""/>
    <b v="0"/>
    <s v="en"/>
    <m/>
    <s v=""/>
    <b v="0"/>
    <n v="0"/>
    <s v=""/>
    <s v="Twitter for iPhone"/>
    <b v="0"/>
    <s v="1186048742916546560"/>
    <s v="Tweet"/>
    <n v="0"/>
    <n v="0"/>
    <m/>
    <m/>
    <m/>
    <m/>
    <m/>
    <m/>
    <m/>
    <m/>
    <n v="1"/>
    <s v="2"/>
    <s v="2"/>
    <m/>
    <m/>
    <m/>
    <m/>
    <m/>
    <m/>
    <m/>
    <m/>
    <m/>
  </r>
  <r>
    <s v="sotelocivone"/>
    <s v="jessica35714040"/>
    <m/>
    <m/>
    <m/>
    <m/>
    <m/>
    <m/>
    <m/>
    <m/>
    <s v="No"/>
    <n v="42"/>
    <m/>
    <m/>
    <x v="0"/>
    <d v="2019-10-21T00:52:23.000"/>
    <s v="@PettitPhylis @VanessaMarigold @FlowKana @CannabisEncyclo @RiotGrlErin @lotusflowerom @Jessica35714040… https://t.co/jgrUxBTDzp"/>
    <s v="https://twitter.com/i/web/status/1186082771627675650"/>
    <s v="twitter.com"/>
    <x v="0"/>
    <m/>
    <s v="http://pbs.twimg.com/profile_images/1167979681775144965/5wyR09Bf_normal.jpg"/>
    <x v="17"/>
    <s v="https://twitter.com/#!/sotelocivone/status/1186082771627675650"/>
    <m/>
    <m/>
    <s v="1186082771627675650"/>
    <s v="1186048742916546560"/>
    <b v="0"/>
    <n v="0"/>
    <s v="1144365315318525952"/>
    <b v="0"/>
    <s v="en"/>
    <m/>
    <s v=""/>
    <b v="0"/>
    <n v="0"/>
    <s v=""/>
    <s v="Twitter for iPhone"/>
    <b v="1"/>
    <s v="1186048742916546560"/>
    <s v="Tweet"/>
    <n v="0"/>
    <n v="0"/>
    <s v="-124.703541,41.991795 _x000a_-124.703541,46.299078 _x000a_-116.463262,46.299078 _x000a_-116.463262,41.991795"/>
    <s v="United States"/>
    <s v="US"/>
    <s v="Oregon, USA"/>
    <s v="df7fd3a3b9eff7ee"/>
    <s v="Oregon"/>
    <s v="admin"/>
    <s v="https://api.twitter.com/1.1/geo/id/df7fd3a3b9eff7ee.json"/>
    <n v="1"/>
    <s v="2"/>
    <s v="2"/>
    <m/>
    <m/>
    <m/>
    <m/>
    <m/>
    <m/>
    <m/>
    <m/>
    <m/>
  </r>
  <r>
    <s v="thesethwatson"/>
    <s v="vanessamarigold"/>
    <m/>
    <m/>
    <m/>
    <m/>
    <m/>
    <m/>
    <m/>
    <m/>
    <s v="No"/>
    <n v="59"/>
    <m/>
    <m/>
    <x v="0"/>
    <d v="2019-10-22T01:39:10.000"/>
    <s v="@CannabisEncyclo @VanessaMarigold For some reason I’d default to an old fashioned all day"/>
    <m/>
    <m/>
    <x v="0"/>
    <m/>
    <s v="http://pbs.twimg.com/profile_images/631433468983902208/oY21K5sz_normal.jpg"/>
    <x v="18"/>
    <s v="https://twitter.com/#!/thesethwatson/status/1186456933114568714"/>
    <m/>
    <m/>
    <s v="1186456933114568714"/>
    <s v="1186439706373812224"/>
    <b v="0"/>
    <n v="0"/>
    <s v="1311502922"/>
    <b v="0"/>
    <s v="en"/>
    <m/>
    <s v=""/>
    <b v="0"/>
    <n v="0"/>
    <s v=""/>
    <s v="Echofon"/>
    <b v="0"/>
    <s v="1186439706373812224"/>
    <s v="Tweet"/>
    <n v="0"/>
    <n v="0"/>
    <m/>
    <m/>
    <m/>
    <m/>
    <m/>
    <m/>
    <m/>
    <m/>
    <n v="1"/>
    <s v="2"/>
    <s v="2"/>
    <m/>
    <m/>
    <m/>
    <m/>
    <m/>
    <m/>
    <m/>
    <m/>
    <m/>
  </r>
  <r>
    <s v="96584400b"/>
    <s v="vanessamarigold"/>
    <m/>
    <m/>
    <m/>
    <m/>
    <m/>
    <m/>
    <m/>
    <m/>
    <s v="No"/>
    <n v="61"/>
    <m/>
    <m/>
    <x v="0"/>
    <d v="2019-10-22T01:56:05.000"/>
    <s v="@CannabisEncyclo @VanessaMarigold Apple fritter has got to be crispy on the outside soft in the middle. Those diffe… https://t.co/0f4OTKHZlQ"/>
    <s v="https://twitter.com/i/web/status/1186461189645074433"/>
    <s v="twitter.com"/>
    <x v="0"/>
    <m/>
    <s v="http://abs.twimg.com/sticky/default_profile_images/default_profile_normal.png"/>
    <x v="19"/>
    <s v="https://twitter.com/#!/96584400b/status/1186461189645074433"/>
    <m/>
    <m/>
    <s v="1186461189645074433"/>
    <s v="1186439706373812224"/>
    <b v="0"/>
    <n v="0"/>
    <s v="1311502922"/>
    <b v="0"/>
    <s v="en"/>
    <m/>
    <s v=""/>
    <b v="0"/>
    <n v="0"/>
    <s v=""/>
    <s v="Twitter Web App"/>
    <b v="1"/>
    <s v="1186439706373812224"/>
    <s v="Tweet"/>
    <n v="0"/>
    <n v="0"/>
    <m/>
    <m/>
    <m/>
    <m/>
    <m/>
    <m/>
    <m/>
    <m/>
    <n v="1"/>
    <s v="2"/>
    <s v="2"/>
    <m/>
    <m/>
    <m/>
    <m/>
    <m/>
    <m/>
    <m/>
    <m/>
    <m/>
  </r>
  <r>
    <s v="bigsexy10304"/>
    <s v="nba2k"/>
    <m/>
    <m/>
    <m/>
    <m/>
    <m/>
    <m/>
    <m/>
    <m/>
    <s v="No"/>
    <n v="63"/>
    <m/>
    <m/>
    <x v="0"/>
    <d v="2019-10-29T06:24:44.000"/>
    <s v="@CannabisEncyclo @paulscheer @NBA2K Word"/>
    <m/>
    <m/>
    <x v="0"/>
    <m/>
    <s v="http://pbs.twimg.com/profile_images/1183257347143229441/gu5HSk1M_normal.jpg"/>
    <x v="20"/>
    <s v="https://twitter.com/#!/bigsexy10304/status/1189065512921292800"/>
    <m/>
    <m/>
    <s v="1189065512921292800"/>
    <s v="1189058441802702849"/>
    <b v="0"/>
    <n v="0"/>
    <s v="1311502922"/>
    <b v="0"/>
    <s v="en"/>
    <m/>
    <s v=""/>
    <b v="0"/>
    <n v="0"/>
    <s v=""/>
    <s v="Twitter for iPhone"/>
    <b v="0"/>
    <s v="1189058441802702849"/>
    <s v="Tweet"/>
    <n v="0"/>
    <n v="0"/>
    <m/>
    <m/>
    <m/>
    <m/>
    <m/>
    <m/>
    <m/>
    <m/>
    <n v="1"/>
    <s v="8"/>
    <s v="8"/>
    <m/>
    <m/>
    <m/>
    <m/>
    <m/>
    <m/>
    <m/>
    <m/>
    <m/>
  </r>
  <r>
    <s v="deantfortytwo"/>
    <s v="acreagecannabis"/>
    <m/>
    <m/>
    <m/>
    <m/>
    <m/>
    <m/>
    <m/>
    <m/>
    <s v="No"/>
    <n v="66"/>
    <m/>
    <m/>
    <x v="0"/>
    <d v="2019-11-07T00:52:17.000"/>
    <s v="Holy shit @CannabisEncyclo involved with @AcreageCannabis ? https://t.co/8Yc5yj0HJS"/>
    <s v="https://twitter.com/iamthebotanist/status/1192216839818039296"/>
    <s v="twitter.com"/>
    <x v="0"/>
    <m/>
    <s v="http://pbs.twimg.com/profile_images/378800000212249935/efdc96cd4687b0eeb3508ae585f8ba3e_normal.png"/>
    <x v="21"/>
    <s v="https://twitter.com/#!/deantfortytwo/status/1192243340223434757"/>
    <m/>
    <m/>
    <s v="1192243340223434757"/>
    <m/>
    <b v="0"/>
    <n v="2"/>
    <s v=""/>
    <b v="1"/>
    <s v="en"/>
    <m/>
    <s v="1192216839818039296"/>
    <b v="0"/>
    <n v="1"/>
    <s v=""/>
    <s v="Twitter for iPhone"/>
    <b v="0"/>
    <s v="1192243340223434757"/>
    <s v="Tweet"/>
    <n v="0"/>
    <n v="0"/>
    <m/>
    <m/>
    <m/>
    <m/>
    <m/>
    <m/>
    <m/>
    <m/>
    <n v="1"/>
    <s v="7"/>
    <s v="7"/>
    <n v="1"/>
    <n v="16.666666666666668"/>
    <n v="1"/>
    <n v="16.666666666666668"/>
    <n v="0"/>
    <n v="0"/>
    <n v="4"/>
    <n v="66.66666666666667"/>
    <n v="6"/>
  </r>
  <r>
    <s v="ckolobanov7"/>
    <s v="acreagecannabis"/>
    <m/>
    <m/>
    <m/>
    <m/>
    <m/>
    <m/>
    <m/>
    <m/>
    <s v="No"/>
    <n v="67"/>
    <m/>
    <m/>
    <x v="0"/>
    <d v="2019-11-07T03:14:49.000"/>
    <s v="RT @deantfortytwo: Holy shit @CannabisEncyclo involved with @AcreageCannabis ? https://t.co/8Yc5yj0HJS"/>
    <s v="https://twitter.com/iamthebotanist/status/1192216839818039296"/>
    <s v="twitter.com"/>
    <x v="0"/>
    <m/>
    <s v="http://pbs.twimg.com/profile_images/1073094024100106240/4MumYb3e_normal.jpg"/>
    <x v="22"/>
    <s v="https://twitter.com/#!/ckolobanov7/status/1192279207839186944"/>
    <m/>
    <m/>
    <s v="1192279207839186944"/>
    <m/>
    <b v="0"/>
    <n v="0"/>
    <s v=""/>
    <b v="1"/>
    <s v="en"/>
    <m/>
    <s v="1192216839818039296"/>
    <b v="0"/>
    <n v="1"/>
    <s v="1192243340223434757"/>
    <s v="Twitter Web App"/>
    <b v="0"/>
    <s v="1192243340223434757"/>
    <s v="Tweet"/>
    <n v="0"/>
    <n v="0"/>
    <m/>
    <m/>
    <m/>
    <m/>
    <m/>
    <m/>
    <m/>
    <m/>
    <n v="1"/>
    <s v="7"/>
    <s v="7"/>
    <m/>
    <m/>
    <m/>
    <m/>
    <m/>
    <m/>
    <m/>
    <m/>
    <m/>
  </r>
  <r>
    <s v="cannabisencyclo"/>
    <s v="juliaprescott"/>
    <m/>
    <m/>
    <m/>
    <m/>
    <m/>
    <m/>
    <m/>
    <m/>
    <s v="No"/>
    <n v="71"/>
    <m/>
    <m/>
    <x v="1"/>
    <d v="2019-09-04T00:16:22.000"/>
    <s v="@juliaprescott Michael Hutchence, Method Man, Seal, The Offspring, Massive Attack, and Sunny Day Real Estate on the same album. What in the ever-loving fuck was happening in 1995?"/>
    <m/>
    <m/>
    <x v="0"/>
    <m/>
    <s v="http://pbs.twimg.com/profile_images/855643127541104640/zd0D0r2D_normal.jpg"/>
    <x v="23"/>
    <s v="https://twitter.com/#!/cannabisencyclo/status/1169041478057889792"/>
    <m/>
    <m/>
    <s v="1169041478057889792"/>
    <s v="1169000171801387009"/>
    <b v="0"/>
    <n v="0"/>
    <s v="27373679"/>
    <b v="0"/>
    <s v="en"/>
    <m/>
    <s v=""/>
    <b v="0"/>
    <n v="0"/>
    <s v=""/>
    <s v="Twitter for iPhone"/>
    <b v="0"/>
    <s v="1169000171801387009"/>
    <s v="Tweet"/>
    <n v="0"/>
    <n v="0"/>
    <m/>
    <m/>
    <m/>
    <m/>
    <m/>
    <m/>
    <m/>
    <m/>
    <n v="1"/>
    <s v="1"/>
    <s v="1"/>
    <n v="1"/>
    <n v="3.4482758620689653"/>
    <n v="2"/>
    <n v="6.896551724137931"/>
    <n v="0"/>
    <n v="0"/>
    <n v="26"/>
    <n v="89.65517241379311"/>
    <n v="29"/>
  </r>
  <r>
    <s v="cannabisencyclo"/>
    <s v="dialoguerest"/>
    <m/>
    <m/>
    <m/>
    <m/>
    <m/>
    <m/>
    <m/>
    <m/>
    <s v="No"/>
    <n v="72"/>
    <m/>
    <m/>
    <x v="0"/>
    <d v="2019-09-04T19:14:26.000"/>
    <s v="@SimonMajumdar @mattatouille @DialogueRest This is what I came here to say."/>
    <m/>
    <m/>
    <x v="0"/>
    <m/>
    <s v="http://pbs.twimg.com/profile_images/855643127541104640/zd0D0r2D_normal.jpg"/>
    <x v="24"/>
    <s v="https://twitter.com/#!/cannabisencyclo/status/1169327880406478849"/>
    <m/>
    <m/>
    <s v="1169327880406478849"/>
    <s v="1168679975710380032"/>
    <b v="0"/>
    <n v="0"/>
    <s v="19402839"/>
    <b v="0"/>
    <s v="en"/>
    <m/>
    <s v=""/>
    <b v="0"/>
    <n v="0"/>
    <s v=""/>
    <s v="Twitter for iPhone"/>
    <b v="0"/>
    <s v="1168679975710380032"/>
    <s v="Tweet"/>
    <n v="0"/>
    <n v="0"/>
    <s v="-74.026675,40.683935 _x000a_-73.910408,40.683935 _x000a_-73.910408,40.877483 _x000a_-74.026675,40.877483"/>
    <s v="United States"/>
    <s v="US"/>
    <s v="Manhattan, NY"/>
    <s v="01a9a39529b27f36"/>
    <s v="Manhattan"/>
    <s v="city"/>
    <s v="https://api.twitter.com/1.1/geo/id/01a9a39529b27f36.json"/>
    <n v="1"/>
    <s v="1"/>
    <s v="1"/>
    <m/>
    <m/>
    <m/>
    <m/>
    <m/>
    <m/>
    <m/>
    <m/>
    <m/>
  </r>
  <r>
    <s v="cannabisencyclo"/>
    <s v="stephenking"/>
    <m/>
    <m/>
    <m/>
    <m/>
    <m/>
    <m/>
    <m/>
    <m/>
    <s v="No"/>
    <n v="74"/>
    <m/>
    <m/>
    <x v="1"/>
    <d v="2019-09-06T13:40:11.000"/>
    <s v="@StephenKing So what you’re saying is that this is a Jacob’s Ladder scenario?! @paulscheer"/>
    <m/>
    <m/>
    <x v="0"/>
    <m/>
    <s v="http://pbs.twimg.com/profile_images/855643127541104640/zd0D0r2D_normal.jpg"/>
    <x v="25"/>
    <s v="https://twitter.com/#!/cannabisencyclo/status/1169968540910260224"/>
    <m/>
    <m/>
    <s v="1169968540910260224"/>
    <s v="1169715644444631043"/>
    <b v="0"/>
    <n v="0"/>
    <s v="2233154425"/>
    <b v="0"/>
    <s v="en"/>
    <m/>
    <s v=""/>
    <b v="0"/>
    <n v="0"/>
    <s v=""/>
    <s v="Twitter for iPhone"/>
    <b v="0"/>
    <s v="1169715644444631043"/>
    <s v="Tweet"/>
    <n v="0"/>
    <n v="0"/>
    <m/>
    <m/>
    <m/>
    <m/>
    <m/>
    <m/>
    <m/>
    <m/>
    <n v="1"/>
    <s v="1"/>
    <s v="1"/>
    <n v="0"/>
    <n v="0"/>
    <n v="0"/>
    <n v="0"/>
    <n v="0"/>
    <n v="0"/>
    <n v="16"/>
    <n v="100"/>
    <n v="16"/>
  </r>
  <r>
    <s v="cannabisencyclo"/>
    <s v="clairevtran"/>
    <m/>
    <m/>
    <m/>
    <m/>
    <m/>
    <m/>
    <m/>
    <m/>
    <s v="No"/>
    <n v="75"/>
    <m/>
    <m/>
    <x v="1"/>
    <d v="2019-09-06T13:39:00.000"/>
    <s v="@clairevtran All I could think of..._x000a__x000a_“Hi... I’m in Irvine.” https://t.co/tydb2dhWoP"/>
    <m/>
    <m/>
    <x v="0"/>
    <s v="https://pbs.twimg.com/tweet_video_thumb/EDyP5PLXkAA5RnT.jpg"/>
    <s v="https://pbs.twimg.com/tweet_video_thumb/EDyP5PLXkAA5RnT.jpg"/>
    <x v="26"/>
    <s v="https://twitter.com/#!/cannabisencyclo/status/1169968244037476352"/>
    <m/>
    <m/>
    <s v="1169968244037476352"/>
    <s v="1169685927519772672"/>
    <b v="0"/>
    <n v="0"/>
    <s v="2835722978"/>
    <b v="0"/>
    <s v="en"/>
    <m/>
    <s v=""/>
    <b v="0"/>
    <n v="0"/>
    <s v=""/>
    <s v="Twitter for iPhone"/>
    <b v="0"/>
    <s v="1169685927519772672"/>
    <s v="Tweet"/>
    <n v="0"/>
    <n v="0"/>
    <m/>
    <m/>
    <m/>
    <m/>
    <m/>
    <m/>
    <m/>
    <m/>
    <n v="2"/>
    <s v="1"/>
    <s v="1"/>
    <n v="0"/>
    <n v="0"/>
    <n v="0"/>
    <n v="0"/>
    <n v="0"/>
    <n v="0"/>
    <n v="11"/>
    <n v="100"/>
    <n v="11"/>
  </r>
  <r>
    <s v="cannabisencyclo"/>
    <s v="clairevtran"/>
    <m/>
    <m/>
    <m/>
    <m/>
    <m/>
    <m/>
    <m/>
    <m/>
    <s v="No"/>
    <n v="76"/>
    <m/>
    <m/>
    <x v="1"/>
    <d v="2019-09-06T13:53:15.000"/>
    <s v="@clairevtran Victorville is shirtless and yelling at no one in particular at a gas station"/>
    <m/>
    <m/>
    <x v="0"/>
    <m/>
    <s v="http://pbs.twimg.com/profile_images/855643127541104640/zd0D0r2D_normal.jpg"/>
    <x v="27"/>
    <s v="https://twitter.com/#!/cannabisencyclo/status/1169971828187639810"/>
    <m/>
    <m/>
    <s v="1169971828187639810"/>
    <s v="1169685927519772672"/>
    <b v="0"/>
    <n v="2"/>
    <s v="2835722978"/>
    <b v="0"/>
    <s v="en"/>
    <m/>
    <s v=""/>
    <b v="0"/>
    <n v="0"/>
    <s v=""/>
    <s v="Twitter for iPhone"/>
    <b v="0"/>
    <s v="1169685927519772672"/>
    <s v="Tweet"/>
    <n v="0"/>
    <n v="0"/>
    <m/>
    <m/>
    <m/>
    <m/>
    <m/>
    <m/>
    <m/>
    <m/>
    <n v="2"/>
    <s v="1"/>
    <s v="1"/>
    <n v="0"/>
    <n v="0"/>
    <n v="0"/>
    <n v="0"/>
    <n v="0"/>
    <n v="0"/>
    <n v="15"/>
    <n v="100"/>
    <n v="15"/>
  </r>
  <r>
    <s v="cannabisencyclo"/>
    <s v="jordandan53"/>
    <m/>
    <m/>
    <m/>
    <m/>
    <m/>
    <m/>
    <m/>
    <m/>
    <s v="No"/>
    <n v="77"/>
    <m/>
    <m/>
    <x v="1"/>
    <d v="2019-09-07T01:11:16.000"/>
    <s v="@jordandan53 Serbia gonna crush everyone. JOKIC 💪💪"/>
    <m/>
    <m/>
    <x v="0"/>
    <m/>
    <s v="http://pbs.twimg.com/profile_images/855643127541104640/zd0D0r2D_normal.jpg"/>
    <x v="28"/>
    <s v="https://twitter.com/#!/cannabisencyclo/status/1170142456689627136"/>
    <m/>
    <m/>
    <s v="1170142456689627136"/>
    <s v="1170094676805857281"/>
    <b v="0"/>
    <n v="0"/>
    <s v="2519728155"/>
    <b v="0"/>
    <s v="en"/>
    <m/>
    <s v=""/>
    <b v="0"/>
    <n v="0"/>
    <s v=""/>
    <s v="Twitter for iPhone"/>
    <b v="0"/>
    <s v="1170094676805857281"/>
    <s v="Tweet"/>
    <n v="0"/>
    <n v="0"/>
    <m/>
    <m/>
    <m/>
    <m/>
    <m/>
    <m/>
    <m/>
    <m/>
    <n v="1"/>
    <s v="1"/>
    <s v="1"/>
    <n v="0"/>
    <n v="0"/>
    <n v="1"/>
    <n v="16.666666666666668"/>
    <n v="0"/>
    <n v="0"/>
    <n v="5"/>
    <n v="83.33333333333333"/>
    <n v="6"/>
  </r>
  <r>
    <s v="cannabisencyclo"/>
    <s v="mattoswaltva"/>
    <m/>
    <m/>
    <m/>
    <m/>
    <m/>
    <m/>
    <m/>
    <m/>
    <s v="No"/>
    <n v="78"/>
    <m/>
    <m/>
    <x v="1"/>
    <d v="2019-09-08T03:35:35.000"/>
    <s v="@MattOswaltVA I got that China White!"/>
    <m/>
    <m/>
    <x v="0"/>
    <m/>
    <s v="http://pbs.twimg.com/profile_images/855643127541104640/zd0D0r2D_normal.jpg"/>
    <x v="29"/>
    <s v="https://twitter.com/#!/cannabisencyclo/status/1170541161359892480"/>
    <m/>
    <m/>
    <s v="1170541161359892480"/>
    <s v="1170372647626002432"/>
    <b v="0"/>
    <n v="0"/>
    <s v="249346453"/>
    <b v="0"/>
    <s v="en"/>
    <m/>
    <s v=""/>
    <b v="0"/>
    <n v="0"/>
    <s v=""/>
    <s v="Twitter for iPhone"/>
    <b v="0"/>
    <s v="1170372647626002432"/>
    <s v="Tweet"/>
    <n v="0"/>
    <n v="0"/>
    <m/>
    <m/>
    <m/>
    <m/>
    <m/>
    <m/>
    <m/>
    <m/>
    <n v="1"/>
    <s v="1"/>
    <s v="1"/>
    <n v="0"/>
    <n v="0"/>
    <n v="0"/>
    <n v="0"/>
    <n v="0"/>
    <n v="0"/>
    <n v="6"/>
    <n v="100"/>
    <n v="6"/>
  </r>
  <r>
    <s v="cannabisencyclo"/>
    <s v="sarahksilverman"/>
    <m/>
    <m/>
    <m/>
    <m/>
    <m/>
    <m/>
    <m/>
    <m/>
    <s v="No"/>
    <n v="79"/>
    <m/>
    <m/>
    <x v="1"/>
    <d v="2019-09-09T19:04:24.000"/>
    <s v="@SarahKSilverman Making claims like that is a little, um, risky. Especially when every person’s endocannabinoid systems are different and reactions to various compounds can be completely opposite... and each harvest batch can have significantly different chemical content over time."/>
    <m/>
    <m/>
    <x v="0"/>
    <m/>
    <s v="http://pbs.twimg.com/profile_images/855643127541104640/zd0D0r2D_normal.jpg"/>
    <x v="30"/>
    <s v="https://twitter.com/#!/cannabisencyclo/status/1171137294041931776"/>
    <m/>
    <m/>
    <s v="1171137294041931776"/>
    <s v="1171117060564193280"/>
    <b v="0"/>
    <n v="4"/>
    <s v="30364057"/>
    <b v="0"/>
    <s v="en"/>
    <m/>
    <s v=""/>
    <b v="0"/>
    <n v="0"/>
    <s v=""/>
    <s v="Twitter for iPhone"/>
    <b v="0"/>
    <s v="1171117060564193280"/>
    <s v="Tweet"/>
    <n v="0"/>
    <n v="0"/>
    <m/>
    <m/>
    <m/>
    <m/>
    <m/>
    <m/>
    <m/>
    <m/>
    <n v="1"/>
    <s v="1"/>
    <s v="1"/>
    <n v="1"/>
    <n v="2.5"/>
    <n v="1"/>
    <n v="2.5"/>
    <n v="0"/>
    <n v="0"/>
    <n v="38"/>
    <n v="95"/>
    <n v="40"/>
  </r>
  <r>
    <s v="cannabisencyclo"/>
    <s v="gabrus"/>
    <m/>
    <m/>
    <m/>
    <m/>
    <m/>
    <m/>
    <m/>
    <m/>
    <s v="No"/>
    <n v="80"/>
    <m/>
    <m/>
    <x v="1"/>
    <d v="2019-09-17T04:06:38.000"/>
    <s v="@Gabrus 🙌🙌🙌"/>
    <m/>
    <m/>
    <x v="0"/>
    <m/>
    <s v="http://pbs.twimg.com/profile_images/855643127541104640/zd0D0r2D_normal.jpg"/>
    <x v="31"/>
    <s v="https://twitter.com/#!/cannabisencyclo/status/1173810467875115009"/>
    <m/>
    <m/>
    <s v="1173810467875115009"/>
    <s v="1173808716526669824"/>
    <b v="0"/>
    <n v="1"/>
    <s v="145320485"/>
    <b v="0"/>
    <s v="und"/>
    <m/>
    <s v=""/>
    <b v="0"/>
    <n v="0"/>
    <s v=""/>
    <s v="Twitter for iPhone"/>
    <b v="0"/>
    <s v="1173808716526669824"/>
    <s v="Tweet"/>
    <n v="0"/>
    <n v="0"/>
    <m/>
    <m/>
    <m/>
    <m/>
    <m/>
    <m/>
    <m/>
    <m/>
    <n v="1"/>
    <s v="1"/>
    <s v="1"/>
    <n v="0"/>
    <n v="0"/>
    <n v="0"/>
    <n v="0"/>
    <n v="0"/>
    <n v="0"/>
    <n v="1"/>
    <n v="100"/>
    <n v="1"/>
  </r>
  <r>
    <s v="cannabisencyclo"/>
    <s v="jimmfelton"/>
    <m/>
    <m/>
    <m/>
    <m/>
    <m/>
    <m/>
    <m/>
    <m/>
    <s v="No"/>
    <n v="81"/>
    <m/>
    <m/>
    <x v="1"/>
    <d v="2019-09-24T15:23:35.000"/>
    <s v="@JimMFelton That camera work tho... 👌"/>
    <m/>
    <m/>
    <x v="0"/>
    <m/>
    <s v="http://pbs.twimg.com/profile_images/855643127541104640/zd0D0r2D_normal.jpg"/>
    <x v="32"/>
    <s v="https://twitter.com/#!/cannabisencyclo/status/1176517542963056640"/>
    <m/>
    <m/>
    <s v="1176517542963056640"/>
    <s v="1176171959916408833"/>
    <b v="0"/>
    <n v="1"/>
    <s v="2904913023"/>
    <b v="0"/>
    <s v="en"/>
    <m/>
    <s v=""/>
    <b v="0"/>
    <n v="0"/>
    <s v=""/>
    <s v="Twitter for iPhone"/>
    <b v="0"/>
    <s v="1176171959916408833"/>
    <s v="Tweet"/>
    <n v="0"/>
    <n v="0"/>
    <m/>
    <m/>
    <m/>
    <m/>
    <m/>
    <m/>
    <m/>
    <m/>
    <n v="1"/>
    <s v="1"/>
    <s v="1"/>
    <n v="1"/>
    <n v="20"/>
    <n v="0"/>
    <n v="0"/>
    <n v="0"/>
    <n v="0"/>
    <n v="4"/>
    <n v="80"/>
    <n v="5"/>
  </r>
  <r>
    <s v="cannabisencyclo"/>
    <s v="denverstiffs"/>
    <m/>
    <m/>
    <m/>
    <m/>
    <m/>
    <m/>
    <m/>
    <m/>
    <s v="No"/>
    <n v="82"/>
    <m/>
    <m/>
    <x v="1"/>
    <d v="2019-09-24T16:31:14.000"/>
    <s v="@denverstiffs https://t.co/kRLS79RDmw"/>
    <m/>
    <m/>
    <x v="0"/>
    <s v="https://pbs.twimg.com/media/EFPj9BQUYAI01f9.jpg"/>
    <s v="https://pbs.twimg.com/media/EFPj9BQUYAI01f9.jpg"/>
    <x v="33"/>
    <s v="https://twitter.com/#!/cannabisencyclo/status/1176534567211032576"/>
    <m/>
    <m/>
    <s v="1176534567211032576"/>
    <s v="1176348331678863361"/>
    <b v="0"/>
    <n v="0"/>
    <s v="22037055"/>
    <b v="0"/>
    <s v="und"/>
    <m/>
    <s v=""/>
    <b v="0"/>
    <n v="0"/>
    <s v=""/>
    <s v="Twitter for iPhone"/>
    <b v="0"/>
    <s v="1176348331678863361"/>
    <s v="Tweet"/>
    <n v="0"/>
    <n v="0"/>
    <m/>
    <m/>
    <m/>
    <m/>
    <m/>
    <m/>
    <m/>
    <m/>
    <n v="1"/>
    <s v="1"/>
    <s v="1"/>
    <n v="0"/>
    <n v="0"/>
    <n v="0"/>
    <n v="0"/>
    <n v="0"/>
    <n v="0"/>
    <n v="1"/>
    <n v="100"/>
    <n v="1"/>
  </r>
  <r>
    <s v="cannabisencyclo"/>
    <s v="jackallisonlol"/>
    <m/>
    <m/>
    <m/>
    <m/>
    <m/>
    <m/>
    <m/>
    <m/>
    <s v="No"/>
    <n v="83"/>
    <m/>
    <m/>
    <x v="0"/>
    <d v="2019-09-25T21:40:20.000"/>
    <s v="Head Shop Sonic looks great, no idea what anyone is talking about. @jackallisonLOL @nickwiger https://t.co/RaU2UUNhYc"/>
    <m/>
    <m/>
    <x v="0"/>
    <s v="https://pbs.twimg.com/media/EFV0SXaUcAAer1T.jpg"/>
    <s v="https://pbs.twimg.com/media/EFV0SXaUcAAer1T.jpg"/>
    <x v="34"/>
    <s v="https://twitter.com/#!/cannabisencyclo/status/1176974743376809984"/>
    <m/>
    <m/>
    <s v="1176974743376809984"/>
    <m/>
    <b v="0"/>
    <n v="0"/>
    <s v=""/>
    <b v="0"/>
    <s v="en"/>
    <m/>
    <s v=""/>
    <b v="0"/>
    <n v="0"/>
    <s v=""/>
    <s v="Twitter for iPhone"/>
    <b v="0"/>
    <s v="1176974743376809984"/>
    <s v="Tweet"/>
    <n v="0"/>
    <n v="0"/>
    <s v="-122.514926,37.708075 _x000a_-122.514926,37.833238 _x000a_-122.357031,37.833238 _x000a_-122.357031,37.708075"/>
    <s v="United States"/>
    <s v="US"/>
    <s v="San Francisco, CA"/>
    <s v="5a110d312052166f"/>
    <s v="San Francisco"/>
    <s v="city"/>
    <s v="https://api.twitter.com/1.1/geo/id/5a110d312052166f.json"/>
    <n v="1"/>
    <s v="1"/>
    <s v="1"/>
    <m/>
    <m/>
    <m/>
    <m/>
    <m/>
    <m/>
    <m/>
    <m/>
    <m/>
  </r>
  <r>
    <s v="gennefer"/>
    <s v="cannabisencyclo"/>
    <m/>
    <m/>
    <m/>
    <m/>
    <m/>
    <m/>
    <m/>
    <m/>
    <s v="Yes"/>
    <n v="84"/>
    <m/>
    <m/>
    <x v="1"/>
    <d v="2019-09-26T00:16:10.000"/>
    <s v="@CannabisEncyclo It would appear so. Also acceptable: “Yield to Self-Absorbed Assholes.”"/>
    <m/>
    <m/>
    <x v="0"/>
    <m/>
    <s v="http://pbs.twimg.com/profile_images/1116914726993162241/ybPiz8fW_normal.jpg"/>
    <x v="35"/>
    <s v="https://twitter.com/#!/gennefer/status/1177013958810583041"/>
    <m/>
    <m/>
    <s v="1177013958810583041"/>
    <s v="1177011101776482304"/>
    <b v="0"/>
    <n v="0"/>
    <s v="1311502922"/>
    <b v="0"/>
    <s v="en"/>
    <m/>
    <s v=""/>
    <b v="0"/>
    <n v="0"/>
    <s v=""/>
    <s v="Twitter for iPhone"/>
    <b v="0"/>
    <s v="1177011101776482304"/>
    <s v="Tweet"/>
    <n v="0"/>
    <n v="0"/>
    <m/>
    <m/>
    <m/>
    <m/>
    <m/>
    <m/>
    <m/>
    <m/>
    <n v="1"/>
    <s v="1"/>
    <s v="1"/>
    <n v="0"/>
    <n v="0"/>
    <n v="0"/>
    <n v="0"/>
    <n v="0"/>
    <n v="0"/>
    <n v="12"/>
    <n v="100"/>
    <n v="12"/>
  </r>
  <r>
    <s v="cannabisencyclo"/>
    <s v="gennefer"/>
    <m/>
    <m/>
    <m/>
    <m/>
    <m/>
    <m/>
    <m/>
    <m/>
    <s v="Yes"/>
    <n v="85"/>
    <m/>
    <m/>
    <x v="1"/>
    <d v="2019-09-26T00:04:49.000"/>
    <s v="@Gennefer Is that seriously a “Caution: Oblivious Fucks” sign?"/>
    <m/>
    <m/>
    <x v="0"/>
    <m/>
    <s v="http://pbs.twimg.com/profile_images/855643127541104640/zd0D0r2D_normal.jpg"/>
    <x v="36"/>
    <s v="https://twitter.com/#!/cannabisencyclo/status/1177011101776482304"/>
    <m/>
    <m/>
    <s v="1177011101776482304"/>
    <s v="1177009916831096834"/>
    <b v="0"/>
    <n v="2"/>
    <s v="15729017"/>
    <b v="0"/>
    <s v="en"/>
    <m/>
    <s v=""/>
    <b v="0"/>
    <n v="0"/>
    <s v=""/>
    <s v="Twitter for iPhone"/>
    <b v="0"/>
    <s v="1177009916831096834"/>
    <s v="Tweet"/>
    <n v="0"/>
    <n v="0"/>
    <m/>
    <m/>
    <m/>
    <m/>
    <m/>
    <m/>
    <m/>
    <m/>
    <n v="1"/>
    <s v="1"/>
    <s v="1"/>
    <n v="0"/>
    <n v="0"/>
    <n v="1"/>
    <n v="11.11111111111111"/>
    <n v="0"/>
    <n v="0"/>
    <n v="8"/>
    <n v="88.88888888888889"/>
    <n v="9"/>
  </r>
  <r>
    <s v="cannabisencyclo"/>
    <s v="mattatouille"/>
    <m/>
    <m/>
    <m/>
    <m/>
    <m/>
    <m/>
    <m/>
    <m/>
    <s v="No"/>
    <n v="87"/>
    <m/>
    <m/>
    <x v="1"/>
    <d v="2019-09-26T00:05:18.000"/>
    <s v="@mattatouille Noooo"/>
    <m/>
    <m/>
    <x v="0"/>
    <m/>
    <s v="http://pbs.twimg.com/profile_images/855643127541104640/zd0D0r2D_normal.jpg"/>
    <x v="37"/>
    <s v="https://twitter.com/#!/cannabisencyclo/status/1177011223356821505"/>
    <m/>
    <m/>
    <s v="1177011223356821505"/>
    <s v="1176974035755790336"/>
    <b v="0"/>
    <n v="0"/>
    <s v="15858175"/>
    <b v="0"/>
    <s v="und"/>
    <m/>
    <s v=""/>
    <b v="0"/>
    <n v="0"/>
    <s v=""/>
    <s v="Twitter for iPhone"/>
    <b v="0"/>
    <s v="1176974035755790336"/>
    <s v="Tweet"/>
    <n v="0"/>
    <n v="0"/>
    <m/>
    <m/>
    <m/>
    <m/>
    <m/>
    <m/>
    <m/>
    <m/>
    <n v="1"/>
    <s v="1"/>
    <s v="1"/>
    <n v="0"/>
    <n v="0"/>
    <n v="0"/>
    <n v="0"/>
    <n v="0"/>
    <n v="0"/>
    <n v="2"/>
    <n v="100"/>
    <n v="2"/>
  </r>
  <r>
    <s v="bennettleigh"/>
    <s v="cannabisencyclo"/>
    <m/>
    <m/>
    <m/>
    <m/>
    <m/>
    <m/>
    <m/>
    <m/>
    <s v="Yes"/>
    <n v="88"/>
    <m/>
    <m/>
    <x v="1"/>
    <d v="2019-09-27T03:59:12.000"/>
    <s v="@CannabisEncyclo Off the top of my head! TOURS: Dearly Departed, Cartwheel, Atlas Obscura, Esotouric PEOPLE:… https://t.co/sAmbUQcfpr"/>
    <s v="https://twitter.com/i/web/status/1177432477406613504"/>
    <s v="twitter.com"/>
    <x v="0"/>
    <m/>
    <s v="http://pbs.twimg.com/profile_images/859325292501901312/5BSSJeYv_normal.jpg"/>
    <x v="38"/>
    <s v="https://twitter.com/#!/bennettleigh/status/1177432477406613504"/>
    <m/>
    <m/>
    <s v="1177432477406613504"/>
    <s v="1177407410912165888"/>
    <b v="0"/>
    <n v="0"/>
    <s v="1311502922"/>
    <b v="0"/>
    <s v="en"/>
    <m/>
    <s v=""/>
    <b v="0"/>
    <n v="0"/>
    <s v=""/>
    <s v="Twitter for iPhone"/>
    <b v="1"/>
    <s v="1177407410912165888"/>
    <s v="Tweet"/>
    <n v="0"/>
    <n v="0"/>
    <m/>
    <m/>
    <m/>
    <m/>
    <m/>
    <m/>
    <m/>
    <m/>
    <n v="1"/>
    <s v="1"/>
    <s v="1"/>
    <n v="1"/>
    <n v="6.666666666666667"/>
    <n v="0"/>
    <n v="0"/>
    <n v="0"/>
    <n v="0"/>
    <n v="14"/>
    <n v="93.33333333333333"/>
    <n v="15"/>
  </r>
  <r>
    <s v="cannabisencyclo"/>
    <s v="bennettleigh"/>
    <m/>
    <m/>
    <m/>
    <m/>
    <m/>
    <m/>
    <m/>
    <m/>
    <s v="Yes"/>
    <n v="89"/>
    <m/>
    <m/>
    <x v="1"/>
    <d v="2019-09-09T20:48:45.000"/>
    <s v="@bennettleigh I heard “sliding board” in Colorado growing up also. It was largely interchangeable. I guess I always thought “slides” was the simplification of “sliding board”, which is the proper name."/>
    <m/>
    <m/>
    <x v="0"/>
    <m/>
    <s v="http://pbs.twimg.com/profile_images/855643127541104640/zd0D0r2D_normal.jpg"/>
    <x v="39"/>
    <s v="https://twitter.com/#!/cannabisencyclo/status/1171163557477568512"/>
    <m/>
    <m/>
    <s v="1171163557477568512"/>
    <s v="1171086677802012673"/>
    <b v="0"/>
    <n v="1"/>
    <s v="21605870"/>
    <b v="0"/>
    <s v="en"/>
    <m/>
    <s v=""/>
    <b v="0"/>
    <n v="0"/>
    <s v=""/>
    <s v="Twitter for iPhone"/>
    <b v="0"/>
    <s v="1171086677802012673"/>
    <s v="Tweet"/>
    <n v="0"/>
    <n v="0"/>
    <m/>
    <m/>
    <m/>
    <m/>
    <m/>
    <m/>
    <m/>
    <m/>
    <n v="2"/>
    <s v="1"/>
    <s v="1"/>
    <n v="1"/>
    <n v="3.225806451612903"/>
    <n v="0"/>
    <n v="0"/>
    <n v="0"/>
    <n v="0"/>
    <n v="30"/>
    <n v="96.7741935483871"/>
    <n v="31"/>
  </r>
  <r>
    <s v="cannabisencyclo"/>
    <s v="bennettleigh"/>
    <m/>
    <m/>
    <m/>
    <m/>
    <m/>
    <m/>
    <m/>
    <m/>
    <s v="Yes"/>
    <n v="90"/>
    <m/>
    <m/>
    <x v="1"/>
    <d v="2019-09-27T02:19:36.000"/>
    <s v="@bennettleigh What accounts should I follow as a (relative) LA neophyte but one who is deeply interested in the history of the area? Gimme the goods."/>
    <m/>
    <m/>
    <x v="0"/>
    <m/>
    <s v="http://pbs.twimg.com/profile_images/855643127541104640/zd0D0r2D_normal.jpg"/>
    <x v="40"/>
    <s v="https://twitter.com/#!/cannabisencyclo/status/1177407410912165888"/>
    <m/>
    <m/>
    <s v="1177407410912165888"/>
    <s v="1177397586551918592"/>
    <b v="0"/>
    <n v="1"/>
    <s v="21605870"/>
    <b v="0"/>
    <s v="en"/>
    <m/>
    <s v=""/>
    <b v="0"/>
    <n v="0"/>
    <s v=""/>
    <s v="Twitter for iPhone"/>
    <b v="0"/>
    <s v="1177397586551918592"/>
    <s v="Tweet"/>
    <n v="0"/>
    <n v="0"/>
    <m/>
    <m/>
    <m/>
    <m/>
    <m/>
    <m/>
    <m/>
    <m/>
    <n v="2"/>
    <s v="1"/>
    <s v="1"/>
    <n v="0"/>
    <n v="0"/>
    <n v="0"/>
    <n v="0"/>
    <n v="0"/>
    <n v="0"/>
    <n v="26"/>
    <n v="100"/>
    <n v="26"/>
  </r>
  <r>
    <s v="cannabisencyclo"/>
    <s v="thesimpsons"/>
    <m/>
    <m/>
    <m/>
    <m/>
    <m/>
    <m/>
    <m/>
    <m/>
    <s v="No"/>
    <n v="91"/>
    <m/>
    <m/>
    <x v="1"/>
    <d v="2019-09-27T02:23:38.000"/>
    <s v="@TheSimpsons The line “I hate every ape I see, from chimpan-A to chimpan-Z” is maybe the greatest line ever penned. Otherwise, I giggle like an idiot at “See My Vest”, especially when Burns does the little “see my loafers, former gophers” dance."/>
    <m/>
    <m/>
    <x v="0"/>
    <m/>
    <s v="http://pbs.twimg.com/profile_images/855643127541104640/zd0D0r2D_normal.jpg"/>
    <x v="41"/>
    <s v="https://twitter.com/#!/cannabisencyclo/status/1177408424067264512"/>
    <m/>
    <m/>
    <s v="1177408424067264512"/>
    <s v="1177375842927828993"/>
    <b v="0"/>
    <n v="1"/>
    <s v="755953153"/>
    <b v="0"/>
    <s v="en"/>
    <m/>
    <s v=""/>
    <b v="0"/>
    <n v="0"/>
    <s v=""/>
    <s v="Twitter for iPhone"/>
    <b v="0"/>
    <s v="1177375842927828993"/>
    <s v="Tweet"/>
    <n v="0"/>
    <n v="0"/>
    <m/>
    <m/>
    <m/>
    <m/>
    <m/>
    <m/>
    <m/>
    <m/>
    <n v="1"/>
    <s v="1"/>
    <s v="1"/>
    <n v="2"/>
    <n v="4.545454545454546"/>
    <n v="3"/>
    <n v="6.818181818181818"/>
    <n v="1"/>
    <n v="2.272727272727273"/>
    <n v="39"/>
    <n v="88.63636363636364"/>
    <n v="44"/>
  </r>
  <r>
    <s v="cannabisencyclo"/>
    <s v="andywangnyla"/>
    <m/>
    <m/>
    <m/>
    <m/>
    <m/>
    <m/>
    <m/>
    <m/>
    <s v="No"/>
    <n v="92"/>
    <m/>
    <m/>
    <x v="1"/>
    <d v="2019-09-29T20:35:31.000"/>
    <s v="@andywangnyla â€œDance Musicâ€ by The Mountain Goats"/>
    <m/>
    <m/>
    <x v="0"/>
    <m/>
    <s v="http://pbs.twimg.com/profile_images/855643127541104640/zd0D0r2D_normal.jpg"/>
    <x v="42"/>
    <s v="https://twitter.com/#!/cannabisencyclo/status/1178407981848772608"/>
    <m/>
    <m/>
    <s v="1178407981848772608"/>
    <s v="1178352128462442496"/>
    <b v="0"/>
    <n v="1"/>
    <s v="88328536"/>
    <b v="0"/>
    <s v="en"/>
    <m/>
    <s v=""/>
    <b v="0"/>
    <n v="0"/>
    <s v=""/>
    <s v="Twitter for iPhone"/>
    <b v="0"/>
    <s v="1178352128462442496"/>
    <s v="Tweet"/>
    <n v="0"/>
    <n v="0"/>
    <m/>
    <m/>
    <m/>
    <m/>
    <m/>
    <m/>
    <m/>
    <m/>
    <n v="1"/>
    <s v="1"/>
    <s v="1"/>
    <n v="0"/>
    <n v="0"/>
    <n v="0"/>
    <n v="0"/>
    <n v="0"/>
    <n v="0"/>
    <n v="8"/>
    <n v="100"/>
    <n v="8"/>
  </r>
  <r>
    <s v="cannabisencyclo"/>
    <s v="monalisagoogle"/>
    <m/>
    <m/>
    <m/>
    <m/>
    <m/>
    <m/>
    <m/>
    <m/>
    <s v="No"/>
    <n v="93"/>
    <m/>
    <m/>
    <x v="1"/>
    <d v="2019-10-02T05:33:49.000"/>
    <s v="@monalisagoogle @nickwiger Gur-da-hurrrrr"/>
    <m/>
    <m/>
    <x v="0"/>
    <m/>
    <s v="http://pbs.twimg.com/profile_images/855643127541104640/zd0D0r2D_normal.jpg"/>
    <x v="43"/>
    <s v="https://twitter.com/#!/cannabisencyclo/status/1179268225768607744"/>
    <m/>
    <m/>
    <s v="1179268225768607744"/>
    <s v="1179167552892817408"/>
    <b v="0"/>
    <n v="0"/>
    <s v="2885204903"/>
    <b v="0"/>
    <s v="eu"/>
    <m/>
    <s v=""/>
    <b v="0"/>
    <n v="0"/>
    <s v=""/>
    <s v="Twitter for iPhone"/>
    <b v="0"/>
    <s v="1179167552892817408"/>
    <s v="Tweet"/>
    <n v="0"/>
    <n v="0"/>
    <m/>
    <m/>
    <m/>
    <m/>
    <m/>
    <m/>
    <m/>
    <m/>
    <n v="1"/>
    <s v="1"/>
    <s v="1"/>
    <m/>
    <m/>
    <m/>
    <m/>
    <m/>
    <m/>
    <m/>
    <m/>
    <m/>
  </r>
  <r>
    <s v="cannabisencyclo"/>
    <s v="nuggetsnationcp"/>
    <m/>
    <m/>
    <m/>
    <m/>
    <m/>
    <m/>
    <m/>
    <m/>
    <s v="No"/>
    <n v="94"/>
    <m/>
    <m/>
    <x v="1"/>
    <d v="2019-10-04T00:53:29.000"/>
    <s v="@NuggetsNationCP Cannot. Wait."/>
    <m/>
    <m/>
    <x v="0"/>
    <m/>
    <s v="http://pbs.twimg.com/profile_images/855643127541104640/zd0D0r2D_normal.jpg"/>
    <x v="44"/>
    <s v="https://twitter.com/#!/cannabisencyclo/status/1179922453105139712"/>
    <m/>
    <m/>
    <s v="1179922453105139712"/>
    <s v="1179841627738628096"/>
    <b v="0"/>
    <n v="1"/>
    <s v="3315445508"/>
    <b v="0"/>
    <s v="en"/>
    <m/>
    <s v=""/>
    <b v="0"/>
    <n v="0"/>
    <s v=""/>
    <s v="Twitter for iPhone"/>
    <b v="0"/>
    <s v="1179841627738628096"/>
    <s v="Tweet"/>
    <n v="0"/>
    <n v="0"/>
    <m/>
    <m/>
    <m/>
    <m/>
    <m/>
    <m/>
    <m/>
    <m/>
    <n v="1"/>
    <s v="1"/>
    <s v="11"/>
    <n v="0"/>
    <n v="0"/>
    <n v="0"/>
    <n v="0"/>
    <n v="0"/>
    <n v="0"/>
    <n v="3"/>
    <n v="100"/>
    <n v="3"/>
  </r>
  <r>
    <s v="cannabisencyclo"/>
    <s v="kennardszn"/>
    <m/>
    <m/>
    <m/>
    <m/>
    <m/>
    <m/>
    <m/>
    <m/>
    <s v="No"/>
    <n v="95"/>
    <m/>
    <m/>
    <x v="1"/>
    <d v="2019-10-04T01:02:07.000"/>
    <s v="@KennardSZN @nuggets Jeremi Grant is the real move I think. Porter obviously ifnhe stays healthy, but Grant being able to catch lobs AND hit threes will make him invaluable playing with Jokic."/>
    <m/>
    <m/>
    <x v="0"/>
    <m/>
    <s v="http://pbs.twimg.com/profile_images/855643127541104640/zd0D0r2D_normal.jpg"/>
    <x v="45"/>
    <s v="https://twitter.com/#!/cannabisencyclo/status/1179924628283764744"/>
    <m/>
    <m/>
    <s v="1179924628283764744"/>
    <s v="1179829605617799169"/>
    <b v="0"/>
    <n v="0"/>
    <s v="1021406238649856000"/>
    <b v="0"/>
    <s v="en"/>
    <m/>
    <s v=""/>
    <b v="0"/>
    <n v="0"/>
    <s v=""/>
    <s v="Twitter for iPhone"/>
    <b v="0"/>
    <s v="1179829605617799169"/>
    <s v="Tweet"/>
    <n v="0"/>
    <n v="0"/>
    <m/>
    <m/>
    <m/>
    <m/>
    <m/>
    <m/>
    <m/>
    <m/>
    <n v="1"/>
    <s v="1"/>
    <s v="1"/>
    <m/>
    <m/>
    <m/>
    <m/>
    <m/>
    <m/>
    <m/>
    <m/>
    <m/>
  </r>
  <r>
    <s v="jokicnicola"/>
    <s v="cannabisencyclo"/>
    <m/>
    <m/>
    <m/>
    <m/>
    <m/>
    <m/>
    <m/>
    <m/>
    <s v="Yes"/>
    <n v="96"/>
    <m/>
    <m/>
    <x v="1"/>
    <d v="2019-10-07T02:57:31.000"/>
    <s v="@CannabisEncyclo This i have been say for all of life"/>
    <m/>
    <m/>
    <x v="0"/>
    <m/>
    <s v="http://pbs.twimg.com/profile_images/1083581117515681799/Dl03_A0e_normal.jpg"/>
    <x v="46"/>
    <s v="https://twitter.com/#!/jokicnicola/status/1181040831400161280"/>
    <m/>
    <m/>
    <s v="1181040831400161280"/>
    <s v="1180874486473560064"/>
    <b v="0"/>
    <n v="0"/>
    <s v="1311502922"/>
    <b v="0"/>
    <s v="en"/>
    <m/>
    <s v=""/>
    <b v="0"/>
    <n v="0"/>
    <s v=""/>
    <s v="Twitter for iPhone"/>
    <b v="0"/>
    <s v="1180874486473560064"/>
    <s v="Tweet"/>
    <n v="0"/>
    <n v="0"/>
    <m/>
    <m/>
    <m/>
    <m/>
    <m/>
    <m/>
    <m/>
    <m/>
    <n v="1"/>
    <s v="1"/>
    <s v="1"/>
    <n v="0"/>
    <n v="0"/>
    <n v="0"/>
    <n v="0"/>
    <n v="0"/>
    <n v="0"/>
    <n v="10"/>
    <n v="100"/>
    <n v="10"/>
  </r>
  <r>
    <s v="cannabisencyclo"/>
    <s v="jokicnicola"/>
    <m/>
    <m/>
    <m/>
    <m/>
    <m/>
    <m/>
    <m/>
    <m/>
    <s v="Yes"/>
    <n v="97"/>
    <m/>
    <m/>
    <x v="1"/>
    <d v="2019-10-06T15:56:31.000"/>
    <s v="@JokicNicola Cola does a body good."/>
    <m/>
    <m/>
    <x v="0"/>
    <m/>
    <s v="http://pbs.twimg.com/profile_images/855643127541104640/zd0D0r2D_normal.jpg"/>
    <x v="47"/>
    <s v="https://twitter.com/#!/cannabisencyclo/status/1180874486473560064"/>
    <m/>
    <m/>
    <s v="1180874486473560064"/>
    <s v="1180725759259885568"/>
    <b v="0"/>
    <n v="0"/>
    <s v="1083577671341277185"/>
    <b v="0"/>
    <s v="en"/>
    <m/>
    <s v=""/>
    <b v="0"/>
    <n v="0"/>
    <s v=""/>
    <s v="Twitter for iPhone"/>
    <b v="0"/>
    <s v="1180725759259885568"/>
    <s v="Tweet"/>
    <n v="0"/>
    <n v="0"/>
    <m/>
    <m/>
    <m/>
    <m/>
    <m/>
    <m/>
    <m/>
    <m/>
    <n v="1"/>
    <s v="1"/>
    <s v="1"/>
    <n v="1"/>
    <n v="16.666666666666668"/>
    <n v="0"/>
    <n v="0"/>
    <n v="0"/>
    <n v="0"/>
    <n v="5"/>
    <n v="83.33333333333333"/>
    <n v="6"/>
  </r>
  <r>
    <s v="cannabisencyclo"/>
    <s v="americanamemes"/>
    <m/>
    <m/>
    <m/>
    <m/>
    <m/>
    <m/>
    <m/>
    <m/>
    <s v="No"/>
    <n v="98"/>
    <m/>
    <m/>
    <x v="0"/>
    <d v="2019-10-09T22:04:11.000"/>
    <s v="@paulscheer @americanamemes"/>
    <m/>
    <m/>
    <x v="0"/>
    <m/>
    <s v="http://pbs.twimg.com/profile_images/855643127541104640/zd0D0r2D_normal.jpg"/>
    <x v="48"/>
    <s v="https://twitter.com/#!/cannabisencyclo/status/1182054176844472320"/>
    <m/>
    <m/>
    <s v="1182054176844472320"/>
    <s v="1181947868086587392"/>
    <b v="0"/>
    <n v="0"/>
    <s v="6480652"/>
    <b v="0"/>
    <s v="und"/>
    <m/>
    <s v=""/>
    <b v="0"/>
    <n v="0"/>
    <s v=""/>
    <s v="Twitter for iPhone"/>
    <b v="0"/>
    <s v="1181947868086587392"/>
    <s v="Tweet"/>
    <n v="0"/>
    <n v="0"/>
    <m/>
    <m/>
    <m/>
    <m/>
    <m/>
    <m/>
    <m/>
    <m/>
    <n v="1"/>
    <s v="1"/>
    <s v="1"/>
    <n v="0"/>
    <n v="0"/>
    <n v="0"/>
    <n v="0"/>
    <n v="0"/>
    <n v="0"/>
    <n v="2"/>
    <n v="100"/>
    <n v="2"/>
  </r>
  <r>
    <s v="cannabisencyclo"/>
    <s v="emmaatree"/>
    <m/>
    <m/>
    <m/>
    <m/>
    <m/>
    <m/>
    <m/>
    <m/>
    <s v="No"/>
    <n v="99"/>
    <m/>
    <m/>
    <x v="1"/>
    <d v="2019-10-10T15:25:48.000"/>
    <s v="@emmaatree “I hate every car I see, from Mercedes Class A to Honda CR-Z...”"/>
    <m/>
    <m/>
    <x v="0"/>
    <m/>
    <s v="http://pbs.twimg.com/profile_images/855643127541104640/zd0D0r2D_normal.jpg"/>
    <x v="49"/>
    <s v="https://twitter.com/#!/cannabisencyclo/status/1182316308538347520"/>
    <m/>
    <m/>
    <s v="1182316308538347520"/>
    <s v="1182097356369481728"/>
    <b v="0"/>
    <n v="1"/>
    <s v="505268830"/>
    <b v="0"/>
    <s v="en"/>
    <m/>
    <s v=""/>
    <b v="0"/>
    <n v="0"/>
    <s v=""/>
    <s v="Twitter for iPhone"/>
    <b v="0"/>
    <s v="1182097356369481728"/>
    <s v="Tweet"/>
    <n v="0"/>
    <n v="0"/>
    <m/>
    <m/>
    <m/>
    <m/>
    <m/>
    <m/>
    <m/>
    <m/>
    <n v="1"/>
    <s v="1"/>
    <s v="1"/>
    <n v="0"/>
    <n v="0"/>
    <n v="1"/>
    <n v="6.666666666666667"/>
    <n v="1"/>
    <n v="6.666666666666667"/>
    <n v="14"/>
    <n v="93.33333333333333"/>
    <n v="15"/>
  </r>
  <r>
    <s v="cannabisencyclo"/>
    <s v="harrisonwind"/>
    <m/>
    <m/>
    <m/>
    <m/>
    <m/>
    <m/>
    <m/>
    <m/>
    <s v="No"/>
    <n v="100"/>
    <m/>
    <m/>
    <x v="1"/>
    <d v="2019-10-04T01:04:01.000"/>
    <s v="@HarrisonWind Feel like he is the guy that takes us over the top. What a smart add by Connelly. MPJ is all gravy."/>
    <m/>
    <m/>
    <x v="0"/>
    <m/>
    <s v="http://pbs.twimg.com/profile_images/855643127541104640/zd0D0r2D_normal.jpg"/>
    <x v="50"/>
    <s v="https://twitter.com/#!/cannabisencyclo/status/1179925105956331520"/>
    <m/>
    <m/>
    <s v="1179925105956331520"/>
    <s v="1179843129538699264"/>
    <b v="0"/>
    <n v="1"/>
    <s v="245129286"/>
    <b v="0"/>
    <s v="en"/>
    <m/>
    <s v=""/>
    <b v="0"/>
    <n v="0"/>
    <s v=""/>
    <s v="Twitter for iPhone"/>
    <b v="0"/>
    <s v="1179843129538699264"/>
    <s v="Tweet"/>
    <n v="0"/>
    <n v="0"/>
    <m/>
    <m/>
    <m/>
    <m/>
    <m/>
    <m/>
    <m/>
    <m/>
    <n v="2"/>
    <s v="1"/>
    <s v="1"/>
    <n v="3"/>
    <n v="13.043478260869565"/>
    <n v="0"/>
    <n v="0"/>
    <n v="0"/>
    <n v="0"/>
    <n v="20"/>
    <n v="86.95652173913044"/>
    <n v="23"/>
  </r>
  <r>
    <s v="cannabisencyclo"/>
    <s v="harrisonwind"/>
    <m/>
    <m/>
    <m/>
    <m/>
    <m/>
    <m/>
    <m/>
    <m/>
    <s v="No"/>
    <n v="101"/>
    <m/>
    <m/>
    <x v="1"/>
    <d v="2019-10-13T18:52:56.000"/>
    <s v="@HarrisonWind 🐐 🐐 🐐"/>
    <m/>
    <m/>
    <x v="0"/>
    <m/>
    <s v="http://pbs.twimg.com/profile_images/855643127541104640/zd0D0r2D_normal.jpg"/>
    <x v="51"/>
    <s v="https://twitter.com/#!/cannabisencyclo/status/1183455596097310720"/>
    <m/>
    <m/>
    <s v="1183455596097310720"/>
    <s v="1183454062974390273"/>
    <b v="0"/>
    <n v="1"/>
    <s v="245129286"/>
    <b v="0"/>
    <s v="und"/>
    <m/>
    <s v=""/>
    <b v="0"/>
    <n v="0"/>
    <s v=""/>
    <s v="Twitter for iPhone"/>
    <b v="0"/>
    <s v="1183454062974390273"/>
    <s v="Tweet"/>
    <n v="0"/>
    <n v="0"/>
    <m/>
    <m/>
    <m/>
    <m/>
    <m/>
    <m/>
    <m/>
    <m/>
    <n v="2"/>
    <s v="1"/>
    <s v="1"/>
    <n v="0"/>
    <n v="0"/>
    <n v="0"/>
    <n v="0"/>
    <n v="0"/>
    <n v="0"/>
    <n v="1"/>
    <n v="100"/>
    <n v="1"/>
  </r>
  <r>
    <s v="cannabisencyclo"/>
    <s v="yusongl"/>
    <m/>
    <m/>
    <m/>
    <m/>
    <m/>
    <m/>
    <m/>
    <m/>
    <s v="No"/>
    <n v="102"/>
    <m/>
    <m/>
    <x v="1"/>
    <d v="2019-10-13T18:57:19.000"/>
    <s v="@YusongL “Can’t stop the feel-ang! (Of Crippling Anxiety)” *handclap*"/>
    <m/>
    <m/>
    <x v="0"/>
    <m/>
    <s v="http://pbs.twimg.com/profile_images/855643127541104640/zd0D0r2D_normal.jpg"/>
    <x v="52"/>
    <s v="https://twitter.com/#!/cannabisencyclo/status/1183456701627781120"/>
    <m/>
    <m/>
    <s v="1183456701627781120"/>
    <s v="1183208738552836098"/>
    <b v="0"/>
    <n v="1"/>
    <s v="769872176"/>
    <b v="0"/>
    <s v="en"/>
    <m/>
    <s v=""/>
    <b v="0"/>
    <n v="0"/>
    <s v=""/>
    <s v="Twitter for iPhone"/>
    <b v="0"/>
    <s v="1183208738552836098"/>
    <s v="Tweet"/>
    <n v="0"/>
    <n v="0"/>
    <m/>
    <m/>
    <m/>
    <m/>
    <m/>
    <m/>
    <m/>
    <m/>
    <n v="1"/>
    <s v="1"/>
    <s v="1"/>
    <n v="0"/>
    <n v="0"/>
    <n v="2"/>
    <n v="18.181818181818183"/>
    <n v="0"/>
    <n v="0"/>
    <n v="9"/>
    <n v="81.81818181818181"/>
    <n v="11"/>
  </r>
  <r>
    <s v="cannabisencyclo"/>
    <s v="juliabainbridge"/>
    <m/>
    <m/>
    <m/>
    <m/>
    <m/>
    <m/>
    <m/>
    <m/>
    <s v="No"/>
    <n v="103"/>
    <m/>
    <m/>
    <x v="0"/>
    <d v="2019-10-14T06:01:33.000"/>
    <s v="@mikelark @juliabainbridge This is a good joke."/>
    <m/>
    <m/>
    <x v="0"/>
    <m/>
    <s v="http://pbs.twimg.com/profile_images/855643127541104640/zd0D0r2D_normal.jpg"/>
    <x v="53"/>
    <s v="https://twitter.com/#!/cannabisencyclo/status/1183623860337332224"/>
    <m/>
    <m/>
    <s v="1183623860337332224"/>
    <s v="1183492972660379648"/>
    <b v="0"/>
    <n v="0"/>
    <s v="30225985"/>
    <b v="0"/>
    <s v="en"/>
    <m/>
    <s v=""/>
    <b v="0"/>
    <n v="0"/>
    <s v=""/>
    <s v="Twitter for iPhone"/>
    <b v="0"/>
    <s v="1183492972660379648"/>
    <s v="Tweet"/>
    <n v="0"/>
    <n v="0"/>
    <m/>
    <m/>
    <m/>
    <m/>
    <m/>
    <m/>
    <m/>
    <m/>
    <n v="1"/>
    <s v="1"/>
    <s v="1"/>
    <m/>
    <m/>
    <m/>
    <m/>
    <m/>
    <m/>
    <m/>
    <m/>
    <m/>
  </r>
  <r>
    <s v="thatmicahgarcia"/>
    <s v="cannabisencyclo"/>
    <m/>
    <m/>
    <m/>
    <m/>
    <m/>
    <m/>
    <m/>
    <m/>
    <s v="Yes"/>
    <n v="105"/>
    <m/>
    <m/>
    <x v="1"/>
    <d v="2019-10-15T07:05:04.000"/>
    <s v="@CannabisEncyclo Duuuuude!!! 😂😂😂"/>
    <m/>
    <m/>
    <x v="0"/>
    <m/>
    <s v="http://pbs.twimg.com/profile_images/1164987879115726856/3zt20FqS_normal.jpg"/>
    <x v="54"/>
    <s v="https://twitter.com/#!/thatmicahgarcia/status/1184002230808014852"/>
    <m/>
    <m/>
    <s v="1184002230808014852"/>
    <s v="1183968138196443136"/>
    <b v="0"/>
    <n v="0"/>
    <s v="1311502922"/>
    <b v="0"/>
    <s v="en"/>
    <m/>
    <s v=""/>
    <b v="0"/>
    <n v="0"/>
    <s v=""/>
    <s v="Twitter for iPhone"/>
    <b v="0"/>
    <s v="1183968138196443136"/>
    <s v="Tweet"/>
    <n v="0"/>
    <n v="0"/>
    <m/>
    <m/>
    <m/>
    <m/>
    <m/>
    <m/>
    <m/>
    <m/>
    <n v="1"/>
    <s v="1"/>
    <s v="1"/>
    <n v="0"/>
    <n v="0"/>
    <n v="0"/>
    <n v="0"/>
    <n v="0"/>
    <n v="0"/>
    <n v="2"/>
    <n v="100"/>
    <n v="2"/>
  </r>
  <r>
    <s v="cannabisencyclo"/>
    <s v="thatmicahgarcia"/>
    <m/>
    <m/>
    <m/>
    <m/>
    <m/>
    <m/>
    <m/>
    <m/>
    <s v="Yes"/>
    <n v="106"/>
    <m/>
    <m/>
    <x v="1"/>
    <d v="2019-10-15T04:49:35.000"/>
    <s v="@ThatMicahGarcia This is seeing your teacher in street clothes at the grocery store times a million."/>
    <m/>
    <m/>
    <x v="0"/>
    <m/>
    <s v="http://pbs.twimg.com/profile_images/855643127541104640/zd0D0r2D_normal.jpg"/>
    <x v="55"/>
    <s v="https://twitter.com/#!/cannabisencyclo/status/1183968138196443136"/>
    <m/>
    <m/>
    <s v="1183968138196443136"/>
    <s v="1183721567366205440"/>
    <b v="0"/>
    <n v="1"/>
    <s v="52242757"/>
    <b v="0"/>
    <s v="en"/>
    <m/>
    <s v=""/>
    <b v="0"/>
    <n v="0"/>
    <s v=""/>
    <s v="Twitter for iPhone"/>
    <b v="0"/>
    <s v="1183721567366205440"/>
    <s v="Tweet"/>
    <n v="0"/>
    <n v="0"/>
    <m/>
    <m/>
    <m/>
    <m/>
    <m/>
    <m/>
    <m/>
    <m/>
    <n v="1"/>
    <s v="1"/>
    <s v="1"/>
    <n v="0"/>
    <n v="0"/>
    <n v="0"/>
    <n v="0"/>
    <n v="0"/>
    <n v="0"/>
    <n v="16"/>
    <n v="100"/>
    <n v="16"/>
  </r>
  <r>
    <s v="carolineoncrack"/>
    <s v="oldforester"/>
    <m/>
    <m/>
    <m/>
    <m/>
    <m/>
    <m/>
    <m/>
    <m/>
    <s v="No"/>
    <n v="107"/>
    <m/>
    <m/>
    <x v="0"/>
    <d v="2019-10-15T15:25:28.000"/>
    <s v="@CannabisEncyclo @klwines @BarKeeperLA @oldforester https://t.co/fki9z1FSoO"/>
    <m/>
    <m/>
    <x v="0"/>
    <s v="https://pbs.twimg.com/tweet_video_thumb/EG7eSHVUwAE-pJn.jpg"/>
    <s v="https://pbs.twimg.com/tweet_video_thumb/EG7eSHVUwAE-pJn.jpg"/>
    <x v="56"/>
    <s v="https://twitter.com/#!/carolineoncrack/status/1184128160507412481"/>
    <m/>
    <m/>
    <s v="1184128160507412481"/>
    <s v="1183968359727030272"/>
    <b v="0"/>
    <n v="2"/>
    <s v="1311502922"/>
    <b v="0"/>
    <s v="und"/>
    <m/>
    <s v=""/>
    <b v="0"/>
    <n v="0"/>
    <s v=""/>
    <s v="Twitter Web App"/>
    <b v="0"/>
    <s v="1183968359727030272"/>
    <s v="Tweet"/>
    <n v="0"/>
    <n v="0"/>
    <m/>
    <m/>
    <m/>
    <m/>
    <m/>
    <m/>
    <m/>
    <m/>
    <n v="1"/>
    <s v="5"/>
    <s v="5"/>
    <m/>
    <m/>
    <m/>
    <m/>
    <m/>
    <m/>
    <m/>
    <m/>
    <m/>
  </r>
  <r>
    <s v="cannabisencyclo"/>
    <s v="oldforester"/>
    <m/>
    <m/>
    <m/>
    <m/>
    <m/>
    <m/>
    <m/>
    <m/>
    <s v="No"/>
    <n v="108"/>
    <m/>
    <m/>
    <x v="0"/>
    <d v="2019-10-15T04:50:28.000"/>
    <s v="@Carolineoncrack @klwines @BarKeeperLA @oldforester And then you make it with mezcal and never go back..."/>
    <m/>
    <m/>
    <x v="0"/>
    <m/>
    <s v="http://pbs.twimg.com/profile_images/855643127541104640/zd0D0r2D_normal.jpg"/>
    <x v="57"/>
    <s v="https://twitter.com/#!/cannabisencyclo/status/1183968359727030272"/>
    <m/>
    <m/>
    <s v="1183968359727030272"/>
    <s v="1183851234333220866"/>
    <b v="0"/>
    <n v="0"/>
    <s v="7121092"/>
    <b v="0"/>
    <s v="en"/>
    <m/>
    <s v=""/>
    <b v="0"/>
    <n v="0"/>
    <s v=""/>
    <s v="Twitter for iPhone"/>
    <b v="0"/>
    <s v="1183851234333220866"/>
    <s v="Tweet"/>
    <n v="0"/>
    <n v="0"/>
    <m/>
    <m/>
    <m/>
    <m/>
    <m/>
    <m/>
    <m/>
    <m/>
    <n v="1"/>
    <s v="1"/>
    <s v="5"/>
    <m/>
    <m/>
    <m/>
    <m/>
    <m/>
    <m/>
    <m/>
    <m/>
    <m/>
  </r>
  <r>
    <s v="cannabisencyclo"/>
    <s v="derekberry"/>
    <m/>
    <m/>
    <m/>
    <m/>
    <m/>
    <m/>
    <m/>
    <m/>
    <s v="No"/>
    <n v="115"/>
    <m/>
    <m/>
    <x v="0"/>
    <d v="2019-10-16T04:10:19.000"/>
    <s v="What a great night. Big thanks to @DerekBerry for making thebreakingbadexperience happen. I’m a nerd and was in total heaven with the 50 layers of breakingbad awesomeness. #breakingbad #tightighttight… https://t.co/WnOIAg1otA"/>
    <s v="https://www.instagram.com/p/B3qkhtAlQcV/?igshid=qg3b1yquoxrl"/>
    <s v="instagram.com"/>
    <x v="3"/>
    <m/>
    <s v="http://pbs.twimg.com/profile_images/855643127541104640/zd0D0r2D_normal.jpg"/>
    <x v="58"/>
    <s v="https://twitter.com/#!/cannabisencyclo/status/1184320644122583046"/>
    <n v="34.0905651"/>
    <n v="-118.3443025"/>
    <s v="1184320644122583046"/>
    <m/>
    <b v="0"/>
    <n v="1"/>
    <s v=""/>
    <b v="0"/>
    <s v="en"/>
    <m/>
    <s v=""/>
    <b v="0"/>
    <n v="0"/>
    <s v=""/>
    <s v="Instagram"/>
    <b v="0"/>
    <s v="1184320644122583046"/>
    <s v="Tweet"/>
    <n v="0"/>
    <n v="0"/>
    <s v="-118.3959042,34.075963 _x000a_-118.3433861,34.075963 _x000a_-118.3433861,34.098056 _x000a_-118.3959042,34.098056"/>
    <s v="United States"/>
    <s v="US"/>
    <s v="West Hollywood, CA"/>
    <s v="1927193c57f35d51"/>
    <s v="West Hollywood"/>
    <s v="city"/>
    <s v="https://api.twitter.com/1.1/geo/id/1927193c57f35d51.json"/>
    <n v="1"/>
    <s v="1"/>
    <s v="1"/>
    <n v="3"/>
    <n v="10"/>
    <n v="0"/>
    <n v="0"/>
    <n v="0"/>
    <n v="0"/>
    <n v="27"/>
    <n v="90"/>
    <n v="30"/>
  </r>
  <r>
    <s v="cannabisencyclo"/>
    <s v="onlyonejandro"/>
    <m/>
    <m/>
    <m/>
    <m/>
    <m/>
    <m/>
    <m/>
    <m/>
    <s v="No"/>
    <n v="116"/>
    <m/>
    <m/>
    <x v="1"/>
    <d v="2019-10-17T05:21:40.000"/>
    <s v="@OnlyOneJandro @WorldWideWob If Jokic could jump he would fire off 5 of these a game."/>
    <m/>
    <m/>
    <x v="0"/>
    <m/>
    <s v="http://pbs.twimg.com/profile_images/855643127541104640/zd0D0r2D_normal.jpg"/>
    <x v="59"/>
    <s v="https://twitter.com/#!/cannabisencyclo/status/1184700986889080832"/>
    <m/>
    <m/>
    <s v="1184700986889080832"/>
    <s v="1184687332299100161"/>
    <b v="0"/>
    <n v="10"/>
    <s v="570355145"/>
    <b v="0"/>
    <s v="en"/>
    <m/>
    <s v=""/>
    <b v="0"/>
    <n v="2"/>
    <s v=""/>
    <s v="Twitter for iPhone"/>
    <b v="0"/>
    <s v="1184687332299100161"/>
    <s v="Tweet"/>
    <n v="0"/>
    <n v="0"/>
    <m/>
    <m/>
    <m/>
    <m/>
    <m/>
    <m/>
    <m/>
    <m/>
    <n v="1"/>
    <s v="1"/>
    <s v="4"/>
    <n v="0"/>
    <n v="0"/>
    <n v="0"/>
    <n v="0"/>
    <n v="0"/>
    <n v="0"/>
    <n v="15"/>
    <n v="100"/>
    <n v="15"/>
  </r>
  <r>
    <s v="vanessamarigold"/>
    <s v="cannabisencyclo"/>
    <m/>
    <m/>
    <m/>
    <m/>
    <m/>
    <m/>
    <m/>
    <m/>
    <s v="Yes"/>
    <n v="117"/>
    <m/>
    <m/>
    <x v="1"/>
    <d v="2019-10-22T00:40:30.000"/>
    <s v="@CannabisEncyclo solid choices. I’m the maple long john is my # 1"/>
    <m/>
    <m/>
    <x v="0"/>
    <m/>
    <s v="http://pbs.twimg.com/profile_images/1177330833452961793/fXa2xJpY_normal.jpg"/>
    <x v="60"/>
    <s v="https://twitter.com/#!/vanessamarigold/status/1186442168837140481"/>
    <m/>
    <m/>
    <s v="1186442168837140481"/>
    <s v="1186439706373812224"/>
    <b v="0"/>
    <n v="0"/>
    <s v="1311502922"/>
    <b v="0"/>
    <s v="en"/>
    <m/>
    <s v=""/>
    <b v="0"/>
    <n v="0"/>
    <s v=""/>
    <s v="Twitter for iPhone"/>
    <b v="0"/>
    <s v="1186439706373812224"/>
    <s v="Tweet"/>
    <n v="0"/>
    <n v="0"/>
    <m/>
    <m/>
    <m/>
    <m/>
    <m/>
    <m/>
    <m/>
    <m/>
    <n v="2"/>
    <s v="2"/>
    <s v="1"/>
    <n v="1"/>
    <n v="8.333333333333334"/>
    <n v="0"/>
    <n v="0"/>
    <n v="0"/>
    <n v="0"/>
    <n v="11"/>
    <n v="91.66666666666667"/>
    <n v="12"/>
  </r>
  <r>
    <s v="vanessamarigold"/>
    <s v="cannabisencyclo"/>
    <m/>
    <m/>
    <m/>
    <m/>
    <m/>
    <m/>
    <m/>
    <m/>
    <s v="Yes"/>
    <n v="118"/>
    <m/>
    <m/>
    <x v="1"/>
    <d v="2019-10-22T00:40:59.000"/>
    <s v="@CannabisEncyclo solid choices. maple long john is my # 1"/>
    <m/>
    <m/>
    <x v="0"/>
    <m/>
    <s v="http://pbs.twimg.com/profile_images/1177330833452961793/fXa2xJpY_normal.jpg"/>
    <x v="61"/>
    <s v="https://twitter.com/#!/vanessamarigold/status/1186442289846947840"/>
    <m/>
    <m/>
    <s v="1186442289846947840"/>
    <s v="1186439706373812224"/>
    <b v="0"/>
    <n v="0"/>
    <s v="1311502922"/>
    <b v="0"/>
    <s v="en"/>
    <m/>
    <s v=""/>
    <b v="0"/>
    <n v="0"/>
    <s v=""/>
    <s v="Twitter for iPhone"/>
    <b v="0"/>
    <s v="1186439706373812224"/>
    <s v="Tweet"/>
    <n v="0"/>
    <n v="0"/>
    <m/>
    <m/>
    <m/>
    <m/>
    <m/>
    <m/>
    <m/>
    <m/>
    <n v="2"/>
    <s v="2"/>
    <s v="1"/>
    <n v="1"/>
    <n v="11.11111111111111"/>
    <n v="0"/>
    <n v="0"/>
    <n v="0"/>
    <n v="0"/>
    <n v="8"/>
    <n v="88.88888888888889"/>
    <n v="9"/>
  </r>
  <r>
    <s v="cannabisencyclo"/>
    <s v="vanessamarigold"/>
    <m/>
    <m/>
    <m/>
    <m/>
    <m/>
    <m/>
    <m/>
    <m/>
    <s v="Yes"/>
    <n v="119"/>
    <m/>
    <m/>
    <x v="1"/>
    <d v="2019-10-21T23:15:26.000"/>
    <s v="@VanessaMarigold Anything baked doesn’t count as a donut in my book. Fry or fuck yourself."/>
    <m/>
    <m/>
    <x v="0"/>
    <m/>
    <s v="http://pbs.twimg.com/profile_images/855643127541104640/zd0D0r2D_normal.jpg"/>
    <x v="62"/>
    <s v="https://twitter.com/#!/cannabisencyclo/status/1186420758567739392"/>
    <m/>
    <m/>
    <s v="1186420758567739392"/>
    <s v="1186355151340101632"/>
    <b v="0"/>
    <n v="6"/>
    <s v="603901726"/>
    <b v="0"/>
    <s v="en"/>
    <m/>
    <s v=""/>
    <b v="0"/>
    <n v="0"/>
    <s v=""/>
    <s v="Twitter for iPhone"/>
    <b v="0"/>
    <s v="1186355151340101632"/>
    <s v="Tweet"/>
    <n v="0"/>
    <n v="0"/>
    <m/>
    <m/>
    <m/>
    <m/>
    <m/>
    <m/>
    <m/>
    <m/>
    <n v="2"/>
    <s v="1"/>
    <s v="2"/>
    <n v="0"/>
    <n v="0"/>
    <n v="1"/>
    <n v="6.25"/>
    <n v="0"/>
    <n v="0"/>
    <n v="15"/>
    <n v="93.75"/>
    <n v="16"/>
  </r>
  <r>
    <s v="cannabisencyclo"/>
    <s v="vanessamarigold"/>
    <m/>
    <m/>
    <m/>
    <m/>
    <m/>
    <m/>
    <m/>
    <m/>
    <s v="Yes"/>
    <n v="120"/>
    <m/>
    <m/>
    <x v="1"/>
    <d v="2019-10-22T00:30:43.000"/>
    <s v="@VanessaMarigold 1. Apple Fritter (crispy AF)_x000a_2. Old Fashioned (same)_x000a_3. Blueberry cake (not too sweet)_x000a_4. Maple Long John (all the yes)_x000a_5. Glazed (when hot)"/>
    <m/>
    <m/>
    <x v="0"/>
    <m/>
    <s v="http://pbs.twimg.com/profile_images/855643127541104640/zd0D0r2D_normal.jpg"/>
    <x v="63"/>
    <s v="https://twitter.com/#!/cannabisencyclo/status/1186439706373812224"/>
    <m/>
    <m/>
    <s v="1186439706373812224"/>
    <s v="1186340979042701312"/>
    <b v="0"/>
    <n v="2"/>
    <s v="603901726"/>
    <b v="0"/>
    <s v="en"/>
    <m/>
    <s v=""/>
    <b v="0"/>
    <n v="0"/>
    <s v=""/>
    <s v="Twitter for iPhone"/>
    <b v="0"/>
    <s v="1186340979042701312"/>
    <s v="Tweet"/>
    <n v="0"/>
    <n v="0"/>
    <m/>
    <m/>
    <m/>
    <m/>
    <m/>
    <m/>
    <m/>
    <m/>
    <n v="2"/>
    <s v="1"/>
    <s v="2"/>
    <n v="2"/>
    <n v="7.407407407407407"/>
    <n v="0"/>
    <n v="0"/>
    <n v="0"/>
    <n v="0"/>
    <n v="25"/>
    <n v="92.5925925925926"/>
    <n v="27"/>
  </r>
  <r>
    <s v="cannabisencyclo"/>
    <s v="vanessamarigold"/>
    <m/>
    <m/>
    <m/>
    <m/>
    <m/>
    <m/>
    <m/>
    <m/>
    <s v="Yes"/>
    <n v="121"/>
    <m/>
    <m/>
    <x v="0"/>
    <d v="2019-10-22T00:32:24.000"/>
    <s v="@msamandalewis @VanessaMarigold Also, hemp products legally contain up to 0.3% THC which can also cause a hot result. Good times! Unless people are chroma separating out the CBD there will basically always be some THC content all of it."/>
    <m/>
    <m/>
    <x v="0"/>
    <m/>
    <s v="http://pbs.twimg.com/profile_images/855643127541104640/zd0D0r2D_normal.jpg"/>
    <x v="64"/>
    <s v="https://twitter.com/#!/cannabisencyclo/status/1186440128769609728"/>
    <m/>
    <m/>
    <s v="1186440128769609728"/>
    <s v="1184151039567482881"/>
    <b v="0"/>
    <n v="0"/>
    <s v="43830412"/>
    <b v="0"/>
    <s v="en"/>
    <m/>
    <s v=""/>
    <b v="0"/>
    <n v="0"/>
    <s v=""/>
    <s v="Twitter for iPhone"/>
    <b v="0"/>
    <s v="1184151039567482881"/>
    <s v="Tweet"/>
    <n v="0"/>
    <n v="0"/>
    <m/>
    <m/>
    <m/>
    <m/>
    <m/>
    <m/>
    <m/>
    <m/>
    <n v="1"/>
    <s v="1"/>
    <s v="2"/>
    <m/>
    <m/>
    <m/>
    <m/>
    <m/>
    <m/>
    <m/>
    <m/>
    <m/>
  </r>
  <r>
    <s v="cannabisencyclo"/>
    <s v="nickwiger"/>
    <m/>
    <m/>
    <m/>
    <m/>
    <m/>
    <m/>
    <m/>
    <m/>
    <s v="No"/>
    <n v="125"/>
    <m/>
    <m/>
    <x v="1"/>
    <d v="2019-10-24T13:00:40.000"/>
    <s v="@nickwiger Nuggets Nuggets Nuggets"/>
    <m/>
    <m/>
    <x v="0"/>
    <m/>
    <s v="http://pbs.twimg.com/profile_images/855643127541104640/zd0D0r2D_normal.jpg"/>
    <x v="65"/>
    <s v="https://twitter.com/#!/cannabisencyclo/status/1187353211771871234"/>
    <m/>
    <m/>
    <s v="1187353211771871234"/>
    <s v="1187223336260030465"/>
    <b v="0"/>
    <n v="0"/>
    <s v="235460252"/>
    <b v="0"/>
    <s v="en"/>
    <m/>
    <s v=""/>
    <b v="0"/>
    <n v="0"/>
    <s v=""/>
    <s v="Twitter for iPhone"/>
    <b v="0"/>
    <s v="1187223336260030465"/>
    <s v="Tweet"/>
    <n v="0"/>
    <n v="0"/>
    <m/>
    <m/>
    <m/>
    <m/>
    <m/>
    <m/>
    <m/>
    <m/>
    <n v="1"/>
    <s v="1"/>
    <s v="1"/>
    <n v="0"/>
    <n v="0"/>
    <n v="0"/>
    <n v="0"/>
    <n v="0"/>
    <n v="0"/>
    <n v="4"/>
    <n v="100"/>
    <n v="4"/>
  </r>
  <r>
    <s v="cannabisencyclo"/>
    <s v="dancingwithnoah"/>
    <m/>
    <m/>
    <m/>
    <m/>
    <m/>
    <m/>
    <m/>
    <m/>
    <s v="No"/>
    <n v="126"/>
    <m/>
    <m/>
    <x v="1"/>
    <d v="2019-10-24T13:02:06.000"/>
    <s v="@dancingwithnoah @Adam_Mares 🐐"/>
    <m/>
    <m/>
    <x v="0"/>
    <m/>
    <s v="http://pbs.twimg.com/profile_images/855643127541104640/zd0D0r2D_normal.jpg"/>
    <x v="66"/>
    <s v="https://twitter.com/#!/cannabisencyclo/status/1187353575321567232"/>
    <m/>
    <m/>
    <s v="1187353575321567232"/>
    <s v="1187228692654841856"/>
    <b v="0"/>
    <n v="0"/>
    <s v="564333601"/>
    <b v="0"/>
    <s v="und"/>
    <m/>
    <s v=""/>
    <b v="0"/>
    <n v="0"/>
    <s v=""/>
    <s v="Twitter for iPhone"/>
    <b v="0"/>
    <s v="1187228692654841856"/>
    <s v="Tweet"/>
    <n v="0"/>
    <n v="0"/>
    <m/>
    <m/>
    <m/>
    <m/>
    <m/>
    <m/>
    <m/>
    <m/>
    <n v="1"/>
    <s v="1"/>
    <s v="1"/>
    <m/>
    <m/>
    <m/>
    <m/>
    <m/>
    <m/>
    <m/>
    <m/>
    <m/>
  </r>
  <r>
    <s v="cannabisencyclo"/>
    <s v="paymanbenz"/>
    <m/>
    <m/>
    <m/>
    <m/>
    <m/>
    <m/>
    <m/>
    <m/>
    <s v="No"/>
    <n v="127"/>
    <m/>
    <m/>
    <x v="1"/>
    <d v="2019-10-28T17:09:11.000"/>
    <s v="@PaymanBenz *Gets in neon green G-Wagon*_x000a_*smokes 50 cigarettes*"/>
    <m/>
    <m/>
    <x v="0"/>
    <m/>
    <s v="http://pbs.twimg.com/profile_images/855643127541104640/zd0D0r2D_normal.jpg"/>
    <x v="67"/>
    <s v="https://twitter.com/#!/cannabisencyclo/status/1188865305981800448"/>
    <m/>
    <m/>
    <s v="1188865305981800448"/>
    <s v="1188687574992179200"/>
    <b v="0"/>
    <n v="0"/>
    <s v="17611683"/>
    <b v="0"/>
    <s v="en"/>
    <m/>
    <s v=""/>
    <b v="0"/>
    <n v="0"/>
    <s v=""/>
    <s v="Twitter for iPhone"/>
    <b v="0"/>
    <s v="1188687574992179200"/>
    <s v="Tweet"/>
    <n v="0"/>
    <n v="0"/>
    <m/>
    <m/>
    <m/>
    <m/>
    <m/>
    <m/>
    <m/>
    <m/>
    <n v="1"/>
    <s v="1"/>
    <s v="1"/>
    <n v="0"/>
    <n v="0"/>
    <n v="0"/>
    <n v="0"/>
    <n v="0"/>
    <n v="0"/>
    <n v="10"/>
    <n v="100"/>
    <n v="10"/>
  </r>
  <r>
    <s v="cannabisencyclo"/>
    <s v="nba2k"/>
    <m/>
    <m/>
    <m/>
    <m/>
    <m/>
    <m/>
    <m/>
    <m/>
    <s v="No"/>
    <n v="128"/>
    <m/>
    <m/>
    <x v="0"/>
    <d v="2019-10-29T05:56:38.000"/>
    <s v="@paulscheer @NBA2K RT + double tap X 👌"/>
    <m/>
    <m/>
    <x v="0"/>
    <m/>
    <s v="http://pbs.twimg.com/profile_images/855643127541104640/zd0D0r2D_normal.jpg"/>
    <x v="68"/>
    <s v="https://twitter.com/#!/cannabisencyclo/status/1189058441802702849"/>
    <m/>
    <m/>
    <s v="1189058441802702849"/>
    <s v="1189041697948176384"/>
    <b v="0"/>
    <n v="1"/>
    <s v="6480652"/>
    <b v="0"/>
    <s v="en"/>
    <m/>
    <s v=""/>
    <b v="0"/>
    <n v="0"/>
    <s v=""/>
    <s v="Twitter for iPhone"/>
    <b v="0"/>
    <s v="1189041697948176384"/>
    <s v="Tweet"/>
    <n v="0"/>
    <n v="0"/>
    <m/>
    <m/>
    <m/>
    <m/>
    <m/>
    <m/>
    <m/>
    <m/>
    <n v="1"/>
    <s v="1"/>
    <s v="8"/>
    <m/>
    <m/>
    <m/>
    <m/>
    <m/>
    <m/>
    <m/>
    <m/>
    <m/>
  </r>
  <r>
    <s v="glazerboohoohoo"/>
    <s v="petittroisla"/>
    <m/>
    <m/>
    <m/>
    <m/>
    <m/>
    <m/>
    <m/>
    <m/>
    <s v="No"/>
    <n v="129"/>
    <m/>
    <m/>
    <x v="0"/>
    <d v="2019-10-29T05:55:27.000"/>
    <s v="@CannabisEncyclo @PetittroisLA I talk shit about omelettes, I was wrong my god I was wrong"/>
    <m/>
    <m/>
    <x v="0"/>
    <m/>
    <s v="http://pbs.twimg.com/profile_images/1180337596968259584/9RPUUoSG_normal.jpg"/>
    <x v="69"/>
    <s v="https://twitter.com/#!/glazerboohoohoo/status/1189058141092110336"/>
    <m/>
    <m/>
    <s v="1189058141092110336"/>
    <s v="1189053110968143872"/>
    <b v="0"/>
    <n v="0"/>
    <s v="1311502922"/>
    <b v="0"/>
    <s v="en"/>
    <m/>
    <s v=""/>
    <b v="0"/>
    <n v="0"/>
    <s v=""/>
    <s v="Twitter for iPhone"/>
    <b v="0"/>
    <s v="1189053110968143872"/>
    <s v="Tweet"/>
    <n v="0"/>
    <n v="0"/>
    <m/>
    <m/>
    <m/>
    <m/>
    <m/>
    <m/>
    <m/>
    <m/>
    <n v="1"/>
    <s v="9"/>
    <s v="9"/>
    <n v="0"/>
    <n v="0"/>
    <n v="3"/>
    <n v="20"/>
    <n v="0"/>
    <n v="0"/>
    <n v="12"/>
    <n v="80"/>
    <n v="15"/>
  </r>
  <r>
    <s v="cannabisencyclo"/>
    <s v="petittroisla"/>
    <m/>
    <m/>
    <m/>
    <m/>
    <m/>
    <m/>
    <m/>
    <m/>
    <s v="No"/>
    <n v="130"/>
    <m/>
    <m/>
    <x v="0"/>
    <d v="2019-10-29T05:35:27.000"/>
    <s v="@glazerboohoohoo @PetittroisLA The fucking omelette. Game over. Forever."/>
    <m/>
    <m/>
    <x v="0"/>
    <m/>
    <s v="http://pbs.twimg.com/profile_images/855643127541104640/zd0D0r2D_normal.jpg"/>
    <x v="70"/>
    <s v="https://twitter.com/#!/cannabisencyclo/status/1189053110968143872"/>
    <m/>
    <m/>
    <s v="1189053110968143872"/>
    <s v="1189050303775035392"/>
    <b v="0"/>
    <n v="2"/>
    <s v="22891197"/>
    <b v="0"/>
    <s v="en"/>
    <m/>
    <s v=""/>
    <b v="0"/>
    <n v="0"/>
    <s v=""/>
    <s v="Twitter for iPhone"/>
    <b v="0"/>
    <s v="1189050303775035392"/>
    <s v="Tweet"/>
    <n v="0"/>
    <n v="0"/>
    <m/>
    <m/>
    <m/>
    <m/>
    <m/>
    <m/>
    <m/>
    <m/>
    <n v="2"/>
    <s v="1"/>
    <s v="9"/>
    <n v="0"/>
    <n v="0"/>
    <n v="1"/>
    <n v="12.5"/>
    <n v="0"/>
    <n v="0"/>
    <n v="7"/>
    <n v="87.5"/>
    <n v="8"/>
  </r>
  <r>
    <s v="cannabisencyclo"/>
    <s v="petittroisla"/>
    <m/>
    <m/>
    <m/>
    <m/>
    <m/>
    <m/>
    <m/>
    <m/>
    <s v="No"/>
    <n v="131"/>
    <m/>
    <m/>
    <x v="0"/>
    <d v="2019-10-29T05:58:21.000"/>
    <s v="@glazerboohoohoo @PetittroisLA I just sit at the chefs counter and watch them slam out 30-40 omelettes every time I go there. It’s pure magic. The salad too 👌"/>
    <m/>
    <m/>
    <x v="0"/>
    <m/>
    <s v="http://pbs.twimg.com/profile_images/855643127541104640/zd0D0r2D_normal.jpg"/>
    <x v="71"/>
    <s v="https://twitter.com/#!/cannabisencyclo/status/1189058874008989698"/>
    <m/>
    <m/>
    <s v="1189058874008989698"/>
    <s v="1189058141092110336"/>
    <b v="0"/>
    <n v="1"/>
    <s v="22891197"/>
    <b v="0"/>
    <s v="en"/>
    <m/>
    <s v=""/>
    <b v="0"/>
    <n v="0"/>
    <s v=""/>
    <s v="Twitter for iPhone"/>
    <b v="0"/>
    <s v="1189058141092110336"/>
    <s v="Tweet"/>
    <n v="0"/>
    <n v="0"/>
    <m/>
    <m/>
    <m/>
    <m/>
    <m/>
    <m/>
    <m/>
    <m/>
    <n v="2"/>
    <s v="1"/>
    <s v="9"/>
    <n v="2"/>
    <n v="6.896551724137931"/>
    <n v="0"/>
    <n v="0"/>
    <n v="0"/>
    <n v="0"/>
    <n v="27"/>
    <n v="93.10344827586206"/>
    <n v="29"/>
  </r>
  <r>
    <s v="cannabisencyclo"/>
    <s v="adamjmoussa"/>
    <m/>
    <m/>
    <m/>
    <m/>
    <m/>
    <m/>
    <m/>
    <m/>
    <s v="No"/>
    <n v="135"/>
    <m/>
    <m/>
    <x v="1"/>
    <d v="2019-10-30T06:48:07.000"/>
    <s v="@adamjmoussa This is fucking amazing."/>
    <m/>
    <m/>
    <x v="0"/>
    <m/>
    <s v="http://pbs.twimg.com/profile_images/855643127541104640/zd0D0r2D_normal.jpg"/>
    <x v="72"/>
    <s v="https://twitter.com/#!/cannabisencyclo/status/1189433783646183425"/>
    <m/>
    <m/>
    <s v="1189433783646183425"/>
    <s v="1189202999731740673"/>
    <b v="0"/>
    <n v="0"/>
    <s v="37610602"/>
    <b v="0"/>
    <s v="en"/>
    <m/>
    <s v=""/>
    <b v="0"/>
    <n v="0"/>
    <s v=""/>
    <s v="Twitter for iPhone"/>
    <b v="0"/>
    <s v="1189202999731740673"/>
    <s v="Tweet"/>
    <n v="0"/>
    <n v="0"/>
    <m/>
    <m/>
    <m/>
    <m/>
    <m/>
    <m/>
    <m/>
    <m/>
    <n v="1"/>
    <s v="1"/>
    <s v="1"/>
    <n v="1"/>
    <n v="20"/>
    <n v="1"/>
    <n v="20"/>
    <n v="0"/>
    <n v="0"/>
    <n v="3"/>
    <n v="60"/>
    <n v="5"/>
  </r>
  <r>
    <s v="cannabisencyclo"/>
    <s v="pftompkins"/>
    <m/>
    <m/>
    <m/>
    <m/>
    <m/>
    <m/>
    <m/>
    <m/>
    <s v="No"/>
    <n v="136"/>
    <m/>
    <m/>
    <x v="1"/>
    <d v="2019-10-11T15:56:05.000"/>
    <s v="@PFTompkins I would never tell a person shifting in their seat something like that. Who knows what kind of terrible anal itch they are dealing with."/>
    <m/>
    <m/>
    <x v="0"/>
    <m/>
    <s v="http://pbs.twimg.com/profile_images/855643127541104640/zd0D0r2D_normal.jpg"/>
    <x v="73"/>
    <s v="https://twitter.com/#!/cannabisencyclo/status/1182686315206205440"/>
    <m/>
    <m/>
    <s v="1182686315206205440"/>
    <s v="1182337235321884672"/>
    <b v="0"/>
    <n v="0"/>
    <s v="17732153"/>
    <b v="0"/>
    <s v="en"/>
    <m/>
    <s v=""/>
    <b v="0"/>
    <n v="0"/>
    <s v=""/>
    <s v="Twitter for iPhone"/>
    <b v="0"/>
    <s v="1182337235321884672"/>
    <s v="Tweet"/>
    <n v="0"/>
    <n v="0"/>
    <m/>
    <m/>
    <m/>
    <m/>
    <m/>
    <m/>
    <m/>
    <m/>
    <n v="2"/>
    <s v="1"/>
    <s v="1"/>
    <n v="1"/>
    <n v="3.8461538461538463"/>
    <n v="2"/>
    <n v="7.6923076923076925"/>
    <n v="0"/>
    <n v="0"/>
    <n v="23"/>
    <n v="88.46153846153847"/>
    <n v="26"/>
  </r>
  <r>
    <s v="cannabisencyclo"/>
    <s v="pftompkins"/>
    <m/>
    <m/>
    <m/>
    <m/>
    <m/>
    <m/>
    <m/>
    <m/>
    <s v="No"/>
    <n v="137"/>
    <m/>
    <m/>
    <x v="1"/>
    <d v="2019-10-31T17:35:46.000"/>
    <s v="@PFTompkins Just hook this to my veins."/>
    <m/>
    <m/>
    <x v="0"/>
    <m/>
    <s v="http://pbs.twimg.com/profile_images/855643127541104640/zd0D0r2D_normal.jpg"/>
    <x v="74"/>
    <s v="https://twitter.com/#!/cannabisencyclo/status/1189959157308219392"/>
    <m/>
    <m/>
    <s v="1189959157308219392"/>
    <s v="1189957178485964800"/>
    <b v="0"/>
    <n v="2"/>
    <s v="17732153"/>
    <b v="0"/>
    <s v="en"/>
    <m/>
    <s v=""/>
    <b v="0"/>
    <n v="0"/>
    <s v=""/>
    <s v="Twitter for iPhone"/>
    <b v="0"/>
    <s v="1189957178485964800"/>
    <s v="Tweet"/>
    <n v="0"/>
    <n v="0"/>
    <m/>
    <m/>
    <m/>
    <m/>
    <m/>
    <m/>
    <m/>
    <m/>
    <n v="2"/>
    <s v="1"/>
    <s v="1"/>
    <n v="0"/>
    <n v="0"/>
    <n v="0"/>
    <n v="0"/>
    <n v="0"/>
    <n v="0"/>
    <n v="7"/>
    <n v="100"/>
    <n v="7"/>
  </r>
  <r>
    <s v="cannabisencyclo"/>
    <s v="bcortezea"/>
    <m/>
    <m/>
    <m/>
    <m/>
    <m/>
    <m/>
    <m/>
    <m/>
    <s v="No"/>
    <n v="138"/>
    <m/>
    <m/>
    <x v="1"/>
    <d v="2019-11-01T15:49:59.000"/>
    <s v="@BCortezEA The song totally sells it."/>
    <m/>
    <m/>
    <x v="0"/>
    <m/>
    <s v="http://pbs.twimg.com/profile_images/855643127541104640/zd0D0r2D_normal.jpg"/>
    <x v="75"/>
    <s v="https://twitter.com/#!/cannabisencyclo/status/1190294926317088769"/>
    <m/>
    <m/>
    <s v="1190294926317088769"/>
    <s v="1189979086271197184"/>
    <b v="0"/>
    <n v="0"/>
    <s v="1315791642"/>
    <b v="0"/>
    <s v="en"/>
    <m/>
    <s v=""/>
    <b v="0"/>
    <n v="0"/>
    <s v=""/>
    <s v="Twitter for iPhone"/>
    <b v="0"/>
    <s v="1189979086271197184"/>
    <s v="Tweet"/>
    <n v="0"/>
    <n v="0"/>
    <m/>
    <m/>
    <m/>
    <m/>
    <m/>
    <m/>
    <m/>
    <m/>
    <n v="1"/>
    <s v="1"/>
    <s v="1"/>
    <n v="0"/>
    <n v="0"/>
    <n v="0"/>
    <n v="0"/>
    <n v="0"/>
    <n v="0"/>
    <n v="6"/>
    <n v="100"/>
    <n v="6"/>
  </r>
  <r>
    <s v="katywinge"/>
    <s v="tcraig_23"/>
    <m/>
    <m/>
    <m/>
    <m/>
    <m/>
    <m/>
    <m/>
    <m/>
    <s v="No"/>
    <n v="139"/>
    <m/>
    <m/>
    <x v="0"/>
    <d v="2019-11-03T04:42:49.000"/>
    <s v="@CannabisEncyclo @nuggets @thats_G_ @TCraig_23 Definitely not me Iâ€™m in Denver ðŸ˜‚ðŸ˜‚"/>
    <m/>
    <m/>
    <x v="0"/>
    <m/>
    <s v="http://pbs.twimg.com/profile_images/1178681604266434562/P1zxWeFN_normal.jpg"/>
    <x v="76"/>
    <s v="https://twitter.com/#!/katywinge/status/1190851805263085569"/>
    <m/>
    <m/>
    <s v="1190851805263085569"/>
    <s v="1190850545809887232"/>
    <b v="0"/>
    <n v="0"/>
    <s v="1311502922"/>
    <b v="0"/>
    <s v="en"/>
    <m/>
    <s v=""/>
    <b v="0"/>
    <n v="0"/>
    <s v=""/>
    <s v="Twitter for iPhone"/>
    <b v="0"/>
    <s v="1190850545809887232"/>
    <s v="Tweet"/>
    <n v="0"/>
    <n v="0"/>
    <s v="-105.109815,39.614151 _x000a_-104.734372,39.614151 _x000a_-104.734372,39.812975 _x000a_-105.109815,39.812975"/>
    <s v="United States"/>
    <s v="US"/>
    <s v="Denver, CO"/>
    <s v="b49b3053b5c25bf5"/>
    <s v="Denver"/>
    <s v="city"/>
    <s v="https://api.twitter.com/1.1/geo/id/b49b3053b5c25bf5.json"/>
    <n v="1"/>
    <s v="3"/>
    <s v="3"/>
    <m/>
    <m/>
    <m/>
    <m/>
    <m/>
    <m/>
    <m/>
    <m/>
    <m/>
  </r>
  <r>
    <s v="cannabisencyclo"/>
    <s v="tcraig_23"/>
    <m/>
    <m/>
    <m/>
    <m/>
    <m/>
    <m/>
    <m/>
    <m/>
    <s v="No"/>
    <n v="140"/>
    <m/>
    <m/>
    <x v="0"/>
    <d v="2019-11-03T04:37:49.000"/>
    <s v="@nuggets @thats_G_ @TCraig_23 @TCraig_23 with the ðŸ”¥ðŸ”¥ðŸ”¥ shirt. Also: @katywinge sighting!"/>
    <m/>
    <m/>
    <x v="0"/>
    <m/>
    <s v="http://pbs.twimg.com/profile_images/855643127541104640/zd0D0r2D_normal.jpg"/>
    <x v="77"/>
    <s v="https://twitter.com/#!/cannabisencyclo/status/1190850545809887232"/>
    <m/>
    <m/>
    <s v="1190850545809887232"/>
    <s v="1190819111519113216"/>
    <b v="0"/>
    <n v="0"/>
    <s v="26074296"/>
    <b v="0"/>
    <s v="en"/>
    <m/>
    <s v=""/>
    <b v="0"/>
    <n v="0"/>
    <s v=""/>
    <s v="Twitter for iPhone"/>
    <b v="0"/>
    <s v="1190819111519113216"/>
    <s v="Tweet"/>
    <n v="0"/>
    <n v="0"/>
    <m/>
    <m/>
    <m/>
    <m/>
    <m/>
    <m/>
    <m/>
    <m/>
    <n v="2"/>
    <s v="1"/>
    <s v="3"/>
    <m/>
    <m/>
    <m/>
    <m/>
    <m/>
    <m/>
    <m/>
    <m/>
    <m/>
  </r>
  <r>
    <s v="cannabisencyclo"/>
    <s v="tcraig_23"/>
    <m/>
    <m/>
    <m/>
    <m/>
    <m/>
    <m/>
    <m/>
    <m/>
    <s v="No"/>
    <n v="141"/>
    <m/>
    <m/>
    <x v="0"/>
    <d v="2019-11-03T04:43:51.000"/>
    <s v="@katywinge @nuggets @thats_G_ @TCraig_23 Hahaha guess not! ðŸ˜¬"/>
    <m/>
    <m/>
    <x v="0"/>
    <m/>
    <s v="http://pbs.twimg.com/profile_images/855643127541104640/zd0D0r2D_normal.jpg"/>
    <x v="78"/>
    <s v="https://twitter.com/#!/cannabisencyclo/status/1190852064617779201"/>
    <m/>
    <m/>
    <s v="1190852064617779201"/>
    <s v="1190851805263085569"/>
    <b v="0"/>
    <n v="0"/>
    <s v="218592221"/>
    <b v="0"/>
    <s v="en"/>
    <m/>
    <s v=""/>
    <b v="0"/>
    <n v="0"/>
    <s v=""/>
    <s v="Twitter for iPhone"/>
    <b v="0"/>
    <s v="1190851805263085569"/>
    <s v="Tweet"/>
    <n v="0"/>
    <n v="0"/>
    <s v="-124.482003,32.528832 _x000a_-114.131212,32.528832 _x000a_-114.131212,42.009519 _x000a_-124.482003,42.009519"/>
    <s v="United States"/>
    <s v="US"/>
    <s v="California, USA"/>
    <s v="fbd6d2f5a4e4a15e"/>
    <s v="California"/>
    <s v="admin"/>
    <s v="https://api.twitter.com/1.1/geo/id/fbd6d2f5a4e4a15e.json"/>
    <n v="2"/>
    <s v="1"/>
    <s v="3"/>
    <m/>
    <m/>
    <m/>
    <m/>
    <m/>
    <m/>
    <m/>
    <m/>
    <m/>
  </r>
  <r>
    <s v="katywinge"/>
    <s v="cannabisencyclo"/>
    <m/>
    <m/>
    <m/>
    <m/>
    <m/>
    <m/>
    <m/>
    <m/>
    <s v="Yes"/>
    <n v="145"/>
    <m/>
    <m/>
    <x v="1"/>
    <d v="2019-10-03T05:00:28.000"/>
    <s v="@CannabisEncyclo This is the best tweet Iâ€™ve seen all day."/>
    <m/>
    <m/>
    <x v="0"/>
    <m/>
    <s v="http://pbs.twimg.com/profile_images/1178681604266434562/P1zxWeFN_normal.jpg"/>
    <x v="79"/>
    <s v="https://twitter.com/#!/katywinge/status/1179622222144520192"/>
    <m/>
    <m/>
    <s v="1179622222144520192"/>
    <s v="1179621878396313600"/>
    <b v="0"/>
    <n v="1"/>
    <s v="1311502922"/>
    <b v="0"/>
    <s v="en"/>
    <m/>
    <s v=""/>
    <b v="0"/>
    <n v="0"/>
    <s v=""/>
    <s v="Twitter for iPhone"/>
    <b v="0"/>
    <s v="1179621878396313600"/>
    <s v="Tweet"/>
    <n v="0"/>
    <n v="0"/>
    <m/>
    <m/>
    <m/>
    <m/>
    <m/>
    <m/>
    <m/>
    <m/>
    <n v="2"/>
    <s v="3"/>
    <s v="1"/>
    <n v="1"/>
    <n v="9.090909090909092"/>
    <n v="0"/>
    <n v="0"/>
    <n v="0"/>
    <n v="0"/>
    <n v="10"/>
    <n v="90.9090909090909"/>
    <n v="11"/>
  </r>
  <r>
    <s v="cannabisencyclo"/>
    <s v="katywinge"/>
    <m/>
    <m/>
    <m/>
    <m/>
    <m/>
    <m/>
    <m/>
    <m/>
    <s v="Yes"/>
    <n v="148"/>
    <m/>
    <m/>
    <x v="1"/>
    <d v="2019-10-03T04:59:06.000"/>
    <s v="@katywinge I canâ€™t wait. Iâ€™m KILLING people in 2K, so that means we will have a great season."/>
    <m/>
    <m/>
    <x v="0"/>
    <m/>
    <s v="http://pbs.twimg.com/profile_images/855643127541104640/zd0D0r2D_normal.jpg"/>
    <x v="80"/>
    <s v="https://twitter.com/#!/cannabisencyclo/status/1179621878396313600"/>
    <m/>
    <m/>
    <s v="1179621878396313600"/>
    <s v="1179617447336271873"/>
    <b v="0"/>
    <n v="2"/>
    <s v="218592221"/>
    <b v="0"/>
    <s v="en"/>
    <m/>
    <s v=""/>
    <b v="0"/>
    <n v="0"/>
    <s v=""/>
    <s v="Twitter for iPhone"/>
    <b v="0"/>
    <s v="1179617447336271873"/>
    <s v="Tweet"/>
    <n v="0"/>
    <n v="0"/>
    <m/>
    <m/>
    <m/>
    <m/>
    <m/>
    <m/>
    <m/>
    <m/>
    <n v="2"/>
    <s v="1"/>
    <s v="3"/>
    <n v="1"/>
    <n v="5"/>
    <n v="1"/>
    <n v="5"/>
    <n v="0"/>
    <n v="0"/>
    <n v="18"/>
    <n v="90"/>
    <n v="20"/>
  </r>
  <r>
    <s v="cannabisencyclo"/>
    <s v="freedarko"/>
    <m/>
    <m/>
    <m/>
    <m/>
    <m/>
    <m/>
    <m/>
    <m/>
    <s v="No"/>
    <n v="151"/>
    <m/>
    <m/>
    <x v="1"/>
    <d v="2019-10-17T17:02:05.000"/>
    <s v="@freedarko So cool to see things like this. They may as well have been watching a UFO land."/>
    <m/>
    <m/>
    <x v="0"/>
    <m/>
    <s v="http://pbs.twimg.com/profile_images/855643127541104640/zd0D0r2D_normal.jpg"/>
    <x v="81"/>
    <s v="https://twitter.com/#!/cannabisencyclo/status/1184877252036575232"/>
    <m/>
    <m/>
    <s v="1184877252036575232"/>
    <s v="1184856452319477760"/>
    <b v="0"/>
    <n v="0"/>
    <s v="19599956"/>
    <b v="0"/>
    <s v="en"/>
    <m/>
    <s v=""/>
    <b v="0"/>
    <n v="0"/>
    <s v=""/>
    <s v="Twitter for iPhone"/>
    <b v="0"/>
    <s v="1184856452319477760"/>
    <s v="Tweet"/>
    <n v="0"/>
    <n v="0"/>
    <m/>
    <m/>
    <m/>
    <m/>
    <m/>
    <m/>
    <m/>
    <m/>
    <n v="1"/>
    <s v="1"/>
    <s v="1"/>
    <n v="3"/>
    <n v="16.666666666666668"/>
    <n v="0"/>
    <n v="0"/>
    <n v="0"/>
    <n v="0"/>
    <n v="15"/>
    <n v="83.33333333333333"/>
    <n v="18"/>
  </r>
  <r>
    <s v="cannabisencyclo"/>
    <s v="freedarko"/>
    <m/>
    <m/>
    <m/>
    <m/>
    <m/>
    <m/>
    <m/>
    <m/>
    <s v="No"/>
    <n v="152"/>
    <m/>
    <m/>
    <x v="0"/>
    <d v="2019-11-05T08:33:03.000"/>
    <s v="@jcozby @freedarko Canada does a lot for corniness it turns out."/>
    <m/>
    <m/>
    <x v="0"/>
    <m/>
    <s v="http://pbs.twimg.com/profile_images/855643127541104640/zd0D0r2D_normal.jpg"/>
    <x v="82"/>
    <s v="https://twitter.com/#!/cannabisencyclo/status/1191634519008280577"/>
    <m/>
    <m/>
    <s v="1191634519008280577"/>
    <s v="1191577391413501952"/>
    <b v="0"/>
    <n v="0"/>
    <s v="22238279"/>
    <b v="0"/>
    <s v="en"/>
    <m/>
    <s v=""/>
    <b v="0"/>
    <n v="0"/>
    <s v=""/>
    <s v="Twitter for iPhone"/>
    <b v="0"/>
    <s v="1191577391413501952"/>
    <s v="Tweet"/>
    <n v="0"/>
    <n v="0"/>
    <s v="-122.34266,37.699279 _x000a_-122.114711,37.699279 _x000a_-122.114711,37.8847092 _x000a_-122.34266,37.8847092"/>
    <s v="United States"/>
    <s v="US"/>
    <s v="Oakland, CA"/>
    <s v="ab2f2fac83aa388d"/>
    <s v="Oakland"/>
    <s v="city"/>
    <s v="https://api.twitter.com/1.1/geo/id/ab2f2fac83aa388d.json"/>
    <n v="1"/>
    <s v="1"/>
    <s v="1"/>
    <m/>
    <m/>
    <m/>
    <m/>
    <m/>
    <m/>
    <m/>
    <m/>
    <m/>
  </r>
  <r>
    <s v="cannabisencyclo"/>
    <s v="nicolebyer"/>
    <m/>
    <m/>
    <m/>
    <m/>
    <m/>
    <m/>
    <m/>
    <m/>
    <s v="No"/>
    <n v="154"/>
    <m/>
    <m/>
    <x v="0"/>
    <d v="2019-11-05T20:32:34.000"/>
    <s v="@paulscheer @NailedIt @NetflixFood @netflix Hell yeah! I always wonder how Iâ€™d do on that show... I am a decent baker but itâ€™s definitely my weak point as a cook. The tasks are pretty damn hard but I always wonder if Iâ€™d make complete abortion or one of the ones @nicolebyer says â€œHmmm, thatâ€™s actually not badâ€ to."/>
    <m/>
    <m/>
    <x v="0"/>
    <m/>
    <s v="http://pbs.twimg.com/profile_images/855643127541104640/zd0D0r2D_normal.jpg"/>
    <x v="83"/>
    <s v="https://twitter.com/#!/cannabisencyclo/status/1191815589699846144"/>
    <m/>
    <m/>
    <s v="1191815589699846144"/>
    <s v="1191809975858810880"/>
    <b v="0"/>
    <n v="0"/>
    <s v="6480652"/>
    <b v="0"/>
    <s v="en"/>
    <m/>
    <s v=""/>
    <b v="0"/>
    <n v="0"/>
    <s v=""/>
    <s v="Twitter for iPhone"/>
    <b v="0"/>
    <s v="1191809975858810880"/>
    <s v="Tweet"/>
    <n v="0"/>
    <n v="0"/>
    <m/>
    <m/>
    <m/>
    <m/>
    <m/>
    <m/>
    <m/>
    <m/>
    <n v="1"/>
    <s v="1"/>
    <s v="1"/>
    <m/>
    <m/>
    <m/>
    <m/>
    <m/>
    <m/>
    <m/>
    <m/>
    <m/>
  </r>
  <r>
    <s v="cannabisencyclo"/>
    <s v="paulscheer"/>
    <m/>
    <m/>
    <m/>
    <m/>
    <m/>
    <m/>
    <m/>
    <m/>
    <s v="No"/>
    <n v="160"/>
    <m/>
    <m/>
    <x v="1"/>
    <d v="2019-10-10T15:24:00.000"/>
    <s v="@paulscheer Team Sanity with occasional bouts of Fredishness."/>
    <m/>
    <m/>
    <x v="0"/>
    <m/>
    <s v="http://pbs.twimg.com/profile_images/855643127541104640/zd0D0r2D_normal.jpg"/>
    <x v="84"/>
    <s v="https://twitter.com/#!/cannabisencyclo/status/1182315855507415040"/>
    <m/>
    <m/>
    <s v="1182315855507415040"/>
    <s v="1182200911994613760"/>
    <b v="0"/>
    <n v="2"/>
    <s v="6480652"/>
    <b v="0"/>
    <s v="en"/>
    <m/>
    <s v=""/>
    <b v="0"/>
    <n v="0"/>
    <s v=""/>
    <s v="Twitter for iPhone"/>
    <b v="0"/>
    <s v="1182200911994613760"/>
    <s v="Tweet"/>
    <n v="0"/>
    <n v="0"/>
    <m/>
    <m/>
    <m/>
    <m/>
    <m/>
    <m/>
    <m/>
    <m/>
    <n v="4"/>
    <s v="1"/>
    <s v="8"/>
    <n v="0"/>
    <n v="0"/>
    <n v="0"/>
    <n v="0"/>
    <n v="0"/>
    <n v="0"/>
    <n v="8"/>
    <n v="100"/>
    <n v="8"/>
  </r>
  <r>
    <s v="cannabisencyclo"/>
    <s v="worldwidewob"/>
    <m/>
    <m/>
    <m/>
    <m/>
    <m/>
    <m/>
    <m/>
    <m/>
    <s v="No"/>
    <n v="164"/>
    <m/>
    <m/>
    <x v="1"/>
    <d v="2019-10-25T15:57:58.000"/>
    <s v="@WorldWideWob Hahahaha this is amazing."/>
    <m/>
    <m/>
    <x v="0"/>
    <m/>
    <s v="http://pbs.twimg.com/profile_images/855643127541104640/zd0D0r2D_normal.jpg"/>
    <x v="85"/>
    <s v="https://twitter.com/#!/cannabisencyclo/status/1187760220530827266"/>
    <m/>
    <m/>
    <s v="1187760220530827266"/>
    <s v="1187754480164655104"/>
    <b v="0"/>
    <n v="0"/>
    <s v="24897626"/>
    <b v="0"/>
    <s v="en"/>
    <m/>
    <s v=""/>
    <b v="0"/>
    <n v="0"/>
    <s v=""/>
    <s v="Twitter for iPhone"/>
    <b v="0"/>
    <s v="1187754480164655104"/>
    <s v="Tweet"/>
    <n v="0"/>
    <n v="0"/>
    <m/>
    <m/>
    <m/>
    <m/>
    <m/>
    <m/>
    <m/>
    <m/>
    <n v="2"/>
    <s v="1"/>
    <s v="4"/>
    <n v="1"/>
    <n v="20"/>
    <n v="0"/>
    <n v="0"/>
    <n v="0"/>
    <n v="0"/>
    <n v="4"/>
    <n v="80"/>
    <n v="5"/>
  </r>
  <r>
    <s v="cannabisencyclo"/>
    <s v="worldwidewob"/>
    <m/>
    <m/>
    <m/>
    <m/>
    <m/>
    <m/>
    <m/>
    <m/>
    <s v="No"/>
    <n v="165"/>
    <m/>
    <m/>
    <x v="1"/>
    <d v="2019-11-06T03:55:28.000"/>
    <s v="@WorldWideWob â€œThe Lakers won and LeBron played great. I really enjoy watching basketball. My name is Magic Johnson.â€"/>
    <m/>
    <m/>
    <x v="0"/>
    <m/>
    <s v="http://pbs.twimg.com/profile_images/855643127541104640/zd0D0r2D_normal.jpg"/>
    <x v="86"/>
    <s v="https://twitter.com/#!/cannabisencyclo/status/1191927049809580033"/>
    <m/>
    <m/>
    <s v="1191927049809580033"/>
    <s v="1191920414240493573"/>
    <b v="0"/>
    <n v="1"/>
    <s v="24897626"/>
    <b v="0"/>
    <s v="en"/>
    <m/>
    <s v=""/>
    <b v="0"/>
    <n v="0"/>
    <s v=""/>
    <s v="Twitter for iPhone"/>
    <b v="0"/>
    <s v="1191920414240493573"/>
    <s v="Tweet"/>
    <n v="0"/>
    <n v="0"/>
    <m/>
    <m/>
    <m/>
    <m/>
    <m/>
    <m/>
    <m/>
    <m/>
    <n v="2"/>
    <s v="1"/>
    <s v="4"/>
    <n v="4"/>
    <n v="20"/>
    <n v="0"/>
    <n v="0"/>
    <n v="0"/>
    <n v="0"/>
    <n v="16"/>
    <n v="80"/>
    <n v="20"/>
  </r>
  <r>
    <s v="andyjuett"/>
    <s v="nba"/>
    <m/>
    <m/>
    <m/>
    <m/>
    <m/>
    <m/>
    <m/>
    <m/>
    <s v="No"/>
    <n v="166"/>
    <m/>
    <m/>
    <x v="0"/>
    <d v="2019-11-06T05:54:39.000"/>
    <s v="@CannabisEncyclo @nuggets @MiamiHEAT @NBA It would be, Ry. It really would be."/>
    <m/>
    <m/>
    <x v="0"/>
    <m/>
    <s v="http://pbs.twimg.com/profile_images/1120357122221514752/bJD8EDpD_normal.jpg"/>
    <x v="87"/>
    <s v="https://twitter.com/#!/andyjuett/status/1191957042874978305"/>
    <m/>
    <m/>
    <s v="1191957042874978305"/>
    <s v="1191927321529159680"/>
    <b v="0"/>
    <n v="1"/>
    <s v="1311502922"/>
    <b v="0"/>
    <s v="en"/>
    <m/>
    <s v=""/>
    <b v="0"/>
    <n v="0"/>
    <s v=""/>
    <s v="Twitter for iPhone"/>
    <b v="0"/>
    <s v="1191927321529159680"/>
    <s v="Tweet"/>
    <n v="0"/>
    <n v="0"/>
    <s v="-105.109815,39.614151 _x000a_-104.734372,39.614151 _x000a_-104.734372,39.812975 _x000a_-105.109815,39.812975"/>
    <s v="United States"/>
    <s v="US"/>
    <s v="Denver, CO"/>
    <s v="b49b3053b5c25bf5"/>
    <s v="Denver"/>
    <s v="city"/>
    <s v="https://api.twitter.com/1.1/geo/id/b49b3053b5c25bf5.json"/>
    <n v="1"/>
    <s v="3"/>
    <s v="3"/>
    <m/>
    <m/>
    <m/>
    <m/>
    <m/>
    <m/>
    <m/>
    <m/>
    <m/>
  </r>
  <r>
    <s v="cannabisencyclo"/>
    <s v="nba"/>
    <m/>
    <m/>
    <m/>
    <m/>
    <m/>
    <m/>
    <m/>
    <m/>
    <s v="No"/>
    <n v="167"/>
    <m/>
    <m/>
    <x v="0"/>
    <d v="2019-11-06T03:56:33.000"/>
    <s v="@andyjuett @nuggets @MiamiHEAT @NBA Really? Thatâ€™s pretty awesome."/>
    <m/>
    <m/>
    <x v="0"/>
    <m/>
    <s v="http://pbs.twimg.com/profile_images/855643127541104640/zd0D0r2D_normal.jpg"/>
    <x v="88"/>
    <s v="https://twitter.com/#!/cannabisencyclo/status/1191927321529159680"/>
    <m/>
    <m/>
    <s v="1191927321529159680"/>
    <s v="1191908458355838976"/>
    <b v="0"/>
    <n v="1"/>
    <s v="111514392"/>
    <b v="0"/>
    <s v="en"/>
    <m/>
    <s v=""/>
    <b v="0"/>
    <n v="0"/>
    <s v=""/>
    <s v="Twitter for iPhone"/>
    <b v="0"/>
    <s v="1191908458355838976"/>
    <s v="Tweet"/>
    <n v="0"/>
    <n v="0"/>
    <m/>
    <m/>
    <m/>
    <m/>
    <m/>
    <m/>
    <m/>
    <m/>
    <n v="1"/>
    <s v="1"/>
    <s v="3"/>
    <m/>
    <m/>
    <m/>
    <m/>
    <m/>
    <m/>
    <m/>
    <m/>
    <m/>
  </r>
  <r>
    <s v="cannabisencyclo"/>
    <s v="nuggets"/>
    <m/>
    <m/>
    <m/>
    <m/>
    <m/>
    <m/>
    <m/>
    <m/>
    <s v="No"/>
    <n v="171"/>
    <m/>
    <m/>
    <x v="1"/>
    <d v="2019-09-01T16:42:00.000"/>
    <s v="@nuggets The flex... he’s the GOAT personality guy already."/>
    <m/>
    <m/>
    <x v="0"/>
    <m/>
    <s v="http://pbs.twimg.com/profile_images/855643127541104640/zd0D0r2D_normal.jpg"/>
    <x v="89"/>
    <s v="https://twitter.com/#!/cannabisencyclo/status/1168202354149117952"/>
    <m/>
    <m/>
    <s v="1168202354149117952"/>
    <s v="1167931321135652864"/>
    <b v="0"/>
    <n v="1"/>
    <s v="26074296"/>
    <b v="0"/>
    <s v="en"/>
    <m/>
    <s v=""/>
    <b v="0"/>
    <n v="0"/>
    <s v=""/>
    <s v="Twitter for iPhone"/>
    <b v="0"/>
    <s v="1167931321135652864"/>
    <s v="Tweet"/>
    <n v="0"/>
    <n v="0"/>
    <m/>
    <m/>
    <m/>
    <m/>
    <m/>
    <m/>
    <m/>
    <m/>
    <n v="2"/>
    <s v="1"/>
    <s v="3"/>
    <n v="0"/>
    <n v="0"/>
    <n v="0"/>
    <n v="0"/>
    <n v="0"/>
    <n v="0"/>
    <n v="10"/>
    <n v="100"/>
    <n v="10"/>
  </r>
  <r>
    <s v="realicculus"/>
    <s v="adam_mares"/>
    <m/>
    <m/>
    <m/>
    <m/>
    <m/>
    <m/>
    <m/>
    <m/>
    <s v="No"/>
    <n v="178"/>
    <m/>
    <m/>
    <x v="0"/>
    <d v="2019-11-06T04:45:07.000"/>
    <s v="@CannabisEncyclo @IssacBeren @Adam_Mares With the way Bartonâ€™s playing Iâ€™m fine with it. Plenty of time to work MPJ in. Starters still need to play a few games with a consistent groove"/>
    <m/>
    <m/>
    <x v="0"/>
    <m/>
    <s v="http://pbs.twimg.com/profile_images/1012690062180413441/seSCLe6B_normal.jpg"/>
    <x v="90"/>
    <s v="https://twitter.com/#!/realicculus/status/1191939544628834304"/>
    <m/>
    <m/>
    <s v="1191939544628834304"/>
    <s v="1191939075470745600"/>
    <b v="0"/>
    <n v="0"/>
    <s v="1311502922"/>
    <b v="0"/>
    <s v="en"/>
    <m/>
    <s v=""/>
    <b v="0"/>
    <n v="0"/>
    <s v=""/>
    <s v="Twitter for iPhone"/>
    <b v="0"/>
    <s v="1191939075470745600"/>
    <s v="Tweet"/>
    <n v="0"/>
    <n v="0"/>
    <s v="-105.109815,39.614151 _x000a_-104.734372,39.614151 _x000a_-104.734372,39.812975 _x000a_-105.109815,39.812975"/>
    <s v="United States"/>
    <s v="US"/>
    <s v="Denver, CO"/>
    <s v="b49b3053b5c25bf5"/>
    <s v="Denver"/>
    <s v="city"/>
    <s v="https://api.twitter.com/1.1/geo/id/b49b3053b5c25bf5.json"/>
    <n v="1"/>
    <s v="6"/>
    <s v="6"/>
    <m/>
    <m/>
    <m/>
    <m/>
    <m/>
    <m/>
    <m/>
    <m/>
    <m/>
  </r>
  <r>
    <s v="cannabisencyclo"/>
    <s v="realicculus"/>
    <m/>
    <m/>
    <m/>
    <m/>
    <m/>
    <m/>
    <m/>
    <m/>
    <s v="Yes"/>
    <n v="181"/>
    <m/>
    <m/>
    <x v="0"/>
    <d v="2019-11-06T04:43:15.000"/>
    <s v="@IssacBeren @REALicculus @Adam_Mares Barton back = no MPJ apparently"/>
    <m/>
    <m/>
    <x v="0"/>
    <m/>
    <s v="http://pbs.twimg.com/profile_images/855643127541104640/zd0D0r2D_normal.jpg"/>
    <x v="91"/>
    <s v="https://twitter.com/#!/cannabisencyclo/status/1191939075470745600"/>
    <m/>
    <m/>
    <s v="1191939075470745600"/>
    <s v="1191929624630112257"/>
    <b v="0"/>
    <n v="0"/>
    <s v="448296308"/>
    <b v="0"/>
    <s v="en"/>
    <m/>
    <s v=""/>
    <b v="0"/>
    <n v="0"/>
    <s v=""/>
    <s v="Twitter for iPhone"/>
    <b v="0"/>
    <s v="1191929624630112257"/>
    <s v="Tweet"/>
    <n v="0"/>
    <n v="0"/>
    <s v="-122.34266,37.699279 _x000a_-122.114711,37.699279 _x000a_-122.114711,37.8847092 _x000a_-122.34266,37.8847092"/>
    <s v="United States"/>
    <s v="US"/>
    <s v="Oakland, CA"/>
    <s v="ab2f2fac83aa388d"/>
    <s v="Oakland"/>
    <s v="city"/>
    <s v="https://api.twitter.com/1.1/geo/id/ab2f2fac83aa388d.json"/>
    <n v="1"/>
    <s v="1"/>
    <s v="6"/>
    <m/>
    <m/>
    <m/>
    <m/>
    <m/>
    <m/>
    <m/>
    <m/>
    <m/>
  </r>
  <r>
    <s v="cannabisencyclo"/>
    <s v="sortabad"/>
    <m/>
    <m/>
    <m/>
    <m/>
    <m/>
    <m/>
    <m/>
    <m/>
    <s v="No"/>
    <n v="183"/>
    <m/>
    <m/>
    <x v="1"/>
    <d v="2019-11-08T06:51:18.000"/>
    <s v="@SortaBad *half-heartedly pulls out wallet*"/>
    <m/>
    <m/>
    <x v="0"/>
    <m/>
    <s v="http://pbs.twimg.com/profile_images/855643127541104640/zd0D0r2D_normal.jpg"/>
    <x v="92"/>
    <s v="https://twitter.com/#!/cannabisencyclo/status/1192696075850637312"/>
    <m/>
    <m/>
    <s v="1192696075850637312"/>
    <s v="1192451606190546944"/>
    <b v="0"/>
    <n v="0"/>
    <s v="248540363"/>
    <b v="0"/>
    <s v="en"/>
    <m/>
    <s v=""/>
    <b v="0"/>
    <n v="0"/>
    <s v=""/>
    <s v="Twitter for iPhone"/>
    <b v="0"/>
    <s v="1192451606190546944"/>
    <s v="Tweet"/>
    <n v="0"/>
    <n v="0"/>
    <m/>
    <m/>
    <m/>
    <m/>
    <m/>
    <m/>
    <m/>
    <m/>
    <n v="1"/>
    <s v="1"/>
    <s v="1"/>
    <n v="0"/>
    <n v="0"/>
    <n v="0"/>
    <n v="0"/>
    <n v="0"/>
    <n v="0"/>
    <n v="6"/>
    <n v="100"/>
    <n v="6"/>
  </r>
  <r>
    <s v="cannabisencyclo"/>
    <s v="awwwwcats"/>
    <m/>
    <m/>
    <m/>
    <m/>
    <m/>
    <m/>
    <m/>
    <m/>
    <s v="No"/>
    <n v="184"/>
    <m/>
    <m/>
    <x v="1"/>
    <d v="2019-11-08T07:09:42.000"/>
    <s v="@AwwwwCats I like that he still just mauls the baby at the end. Cats gonna be cats."/>
    <m/>
    <m/>
    <x v="0"/>
    <m/>
    <s v="http://pbs.twimg.com/profile_images/855643127541104640/zd0D0r2D_normal.jpg"/>
    <x v="93"/>
    <s v="https://twitter.com/#!/cannabisencyclo/status/1192700708690128896"/>
    <m/>
    <m/>
    <s v="1192700708690128896"/>
    <s v="1192590787625783296"/>
    <b v="0"/>
    <n v="0"/>
    <s v="2896099018"/>
    <b v="0"/>
    <s v="en"/>
    <m/>
    <s v=""/>
    <b v="0"/>
    <n v="0"/>
    <s v=""/>
    <s v="Twitter for iPhone"/>
    <b v="0"/>
    <s v="1192590787625783296"/>
    <s v="Tweet"/>
    <n v="0"/>
    <n v="0"/>
    <m/>
    <m/>
    <m/>
    <m/>
    <m/>
    <m/>
    <m/>
    <m/>
    <n v="1"/>
    <s v="1"/>
    <s v="1"/>
    <n v="1"/>
    <n v="5.882352941176471"/>
    <n v="0"/>
    <n v="0"/>
    <n v="0"/>
    <n v="0"/>
    <n v="16"/>
    <n v="94.11764705882354"/>
    <n v="17"/>
  </r>
  <r>
    <s v="cannabisencyclo"/>
    <s v="adam_mares"/>
    <m/>
    <m/>
    <m/>
    <m/>
    <m/>
    <m/>
    <m/>
    <m/>
    <s v="No"/>
    <n v="187"/>
    <m/>
    <m/>
    <x v="1"/>
    <d v="2019-11-09T04:37:09.000"/>
    <s v="@Adam_Mares Yep. Done and done."/>
    <m/>
    <m/>
    <x v="0"/>
    <m/>
    <s v="http://pbs.twimg.com/profile_images/855643127541104640/zd0D0r2D_normal.jpg"/>
    <x v="94"/>
    <s v="https://twitter.com/#!/cannabisencyclo/status/1193024702467301376"/>
    <m/>
    <m/>
    <s v="1193024702467301376"/>
    <s v="1193021476519071744"/>
    <b v="0"/>
    <n v="0"/>
    <s v="47469790"/>
    <b v="0"/>
    <s v="en"/>
    <m/>
    <s v=""/>
    <b v="0"/>
    <n v="0"/>
    <s v=""/>
    <s v="Twitter for iPhone"/>
    <b v="0"/>
    <s v="1193021476519071744"/>
    <s v="Tweet"/>
    <n v="0"/>
    <n v="0"/>
    <m/>
    <m/>
    <m/>
    <m/>
    <m/>
    <m/>
    <m/>
    <m/>
    <n v="1"/>
    <s v="1"/>
    <s v="6"/>
    <n v="0"/>
    <n v="0"/>
    <n v="0"/>
    <n v="0"/>
    <n v="0"/>
    <n v="0"/>
    <n v="5"/>
    <n v="100"/>
    <n v="5"/>
  </r>
  <r>
    <s v="cannabisencyclo"/>
    <s v="cannabisencyclo"/>
    <m/>
    <m/>
    <m/>
    <m/>
    <m/>
    <m/>
    <m/>
    <m/>
    <s v="No"/>
    <n v="188"/>
    <m/>
    <m/>
    <x v="2"/>
    <d v="2019-09-21T22:05:45.000"/>
    <s v="Had a pretty amazing time at hall_of_flowers — highlights include: launching liveresinproject with my buddy kindbill and our team, our iamthebotanist Greenhouse and it’s agua frescas paired with our Herbalist… https://t.co/oeHZlfQesg"/>
    <s v="https://www.instagram.com/p/B2sHukYFJ96/?igshid=bu1i24haxzu3"/>
    <s v="instagram.com"/>
    <x v="0"/>
    <m/>
    <s v="http://pbs.twimg.com/profile_images/855643127541104640/zd0D0r2D_normal.jpg"/>
    <x v="95"/>
    <s v="https://twitter.com/#!/cannabisencyclo/status/1175531587011829761"/>
    <n v="38.43030935"/>
    <n v="-122.69937091"/>
    <s v="1175531587011829761"/>
    <m/>
    <b v="0"/>
    <n v="1"/>
    <s v=""/>
    <b v="0"/>
    <s v="en"/>
    <m/>
    <s v=""/>
    <b v="0"/>
    <n v="0"/>
    <s v=""/>
    <s v="Instagram"/>
    <b v="0"/>
    <s v="1175531587011829761"/>
    <s v="Tweet"/>
    <n v="0"/>
    <n v="0"/>
    <s v="-122.779239,38.396779 _x000a_-122.572978,38.396779 _x000a_-122.572978,38.507656 _x000a_-122.779239,38.507656"/>
    <s v="United States"/>
    <s v="US"/>
    <s v="Santa Rosa, CA"/>
    <s v="5a9de3ff3fdd849d"/>
    <s v="Santa Rosa"/>
    <s v="city"/>
    <s v="https://api.twitter.com/1.1/geo/id/5a9de3ff3fdd849d.json"/>
    <n v="5"/>
    <s v="1"/>
    <s v="1"/>
    <n v="2"/>
    <n v="6.666666666666667"/>
    <n v="0"/>
    <n v="0"/>
    <n v="0"/>
    <n v="0"/>
    <n v="28"/>
    <n v="93.33333333333333"/>
    <n v="30"/>
  </r>
  <r>
    <s v="cannabisencyclo"/>
    <s v="cannabisencyclo"/>
    <m/>
    <m/>
    <m/>
    <m/>
    <m/>
    <m/>
    <m/>
    <m/>
    <s v="No"/>
    <n v="189"/>
    <m/>
    <m/>
    <x v="2"/>
    <d v="2019-09-25T23:13:41.000"/>
    <s v="Parents FYI https://t.co/rLGKEirMrl"/>
    <s v="https://twitter.com/fakejakebrowne/status/1176917683591233536"/>
    <s v="twitter.com"/>
    <x v="0"/>
    <m/>
    <s v="http://pbs.twimg.com/profile_images/855643127541104640/zd0D0r2D_normal.jpg"/>
    <x v="96"/>
    <s v="https://twitter.com/#!/cannabisencyclo/status/1176998236575260672"/>
    <m/>
    <m/>
    <s v="1176998236575260672"/>
    <m/>
    <b v="0"/>
    <n v="3"/>
    <s v=""/>
    <b v="1"/>
    <s v="en"/>
    <m/>
    <s v="1176917683591233536"/>
    <b v="0"/>
    <n v="1"/>
    <s v=""/>
    <s v="Twitter for iPhone"/>
    <b v="0"/>
    <s v="1176998236575260672"/>
    <s v="Tweet"/>
    <n v="0"/>
    <n v="0"/>
    <s v="-122.514926,37.708075 _x000a_-122.357031,37.708075 _x000a_-122.357031,37.833238 _x000a_-122.514926,37.833238"/>
    <s v="United States"/>
    <s v="US"/>
    <s v="San Francisco, CA"/>
    <s v="5a110d312052166f"/>
    <s v="San Francisco"/>
    <s v="city"/>
    <s v="https://api.twitter.com/1.1/geo/id/5a110d312052166f.json"/>
    <n v="5"/>
    <s v="1"/>
    <s v="1"/>
    <n v="0"/>
    <n v="0"/>
    <n v="0"/>
    <n v="0"/>
    <n v="0"/>
    <n v="0"/>
    <n v="2"/>
    <n v="100"/>
    <n v="2"/>
  </r>
  <r>
    <s v="cannabisencyclo"/>
    <s v="fakejakebrowne"/>
    <m/>
    <m/>
    <m/>
    <m/>
    <m/>
    <m/>
    <m/>
    <m/>
    <s v="Yes"/>
    <n v="190"/>
    <m/>
    <m/>
    <x v="1"/>
    <d v="2019-09-25T23:13:55.000"/>
    <s v="@fakejakebrowne This is A+ work, sir."/>
    <m/>
    <m/>
    <x v="0"/>
    <m/>
    <s v="http://pbs.twimg.com/profile_images/855643127541104640/zd0D0r2D_normal.jpg"/>
    <x v="97"/>
    <s v="https://twitter.com/#!/cannabisencyclo/status/1176998293223571458"/>
    <m/>
    <m/>
    <s v="1176998293223571458"/>
    <s v="1176917683591233536"/>
    <b v="0"/>
    <n v="1"/>
    <s v="18369976"/>
    <b v="0"/>
    <s v="en"/>
    <m/>
    <s v=""/>
    <b v="0"/>
    <n v="0"/>
    <s v=""/>
    <s v="Twitter for iPhone"/>
    <b v="0"/>
    <s v="1176917683591233536"/>
    <s v="Tweet"/>
    <n v="0"/>
    <n v="0"/>
    <m/>
    <m/>
    <m/>
    <m/>
    <m/>
    <m/>
    <m/>
    <m/>
    <n v="2"/>
    <s v="1"/>
    <s v="1"/>
    <n v="1"/>
    <n v="16.666666666666668"/>
    <n v="0"/>
    <n v="0"/>
    <n v="0"/>
    <n v="0"/>
    <n v="5"/>
    <n v="83.33333333333333"/>
    <n v="6"/>
  </r>
  <r>
    <s v="cannabisencyclo"/>
    <s v="fakejakebrowne"/>
    <m/>
    <m/>
    <m/>
    <m/>
    <m/>
    <m/>
    <m/>
    <m/>
    <s v="Yes"/>
    <n v="191"/>
    <m/>
    <m/>
    <x v="1"/>
    <d v="2019-09-26T00:32:17.000"/>
    <s v="@fakejakebrowne THC is like the tiniest part of the story. My favorite weed usually tests 16-21%."/>
    <m/>
    <m/>
    <x v="0"/>
    <m/>
    <s v="http://pbs.twimg.com/profile_images/855643127541104640/zd0D0r2D_normal.jpg"/>
    <x v="98"/>
    <s v="https://twitter.com/#!/cannabisencyclo/status/1177018014836785153"/>
    <m/>
    <m/>
    <s v="1177018014836785153"/>
    <s v="1176984232964415488"/>
    <b v="0"/>
    <n v="3"/>
    <s v="18369976"/>
    <b v="0"/>
    <s v="en"/>
    <m/>
    <s v=""/>
    <b v="0"/>
    <n v="0"/>
    <s v=""/>
    <s v="Twitter for iPhone"/>
    <b v="0"/>
    <s v="1176984232964415488"/>
    <s v="Tweet"/>
    <n v="0"/>
    <n v="0"/>
    <m/>
    <m/>
    <m/>
    <m/>
    <m/>
    <m/>
    <m/>
    <m/>
    <n v="2"/>
    <s v="1"/>
    <s v="1"/>
    <n v="2"/>
    <n v="11.764705882352942"/>
    <n v="1"/>
    <n v="5.882352941176471"/>
    <n v="0"/>
    <n v="0"/>
    <n v="14"/>
    <n v="82.3529411764706"/>
    <n v="17"/>
  </r>
  <r>
    <s v="cannabisencyclo"/>
    <s v="cannabisencyclo"/>
    <m/>
    <m/>
    <m/>
    <m/>
    <m/>
    <m/>
    <m/>
    <m/>
    <s v="No"/>
    <n v="192"/>
    <m/>
    <m/>
    <x v="2"/>
    <d v="2019-09-27T04:07:06.000"/>
    <s v="You’re the best and changed my life in such incredible ways. Love ya, bubs. Can’t believe you’re going to be 7 on Saturday. I still see you as that curly-haired big-eyed baby squeaking around the house, but you’ve… https://t.co/mLzAnBwzec"/>
    <s v="https://www.instagram.com/p/B25pDxTF6sj/?igshid=14nm7fg5bhcvn"/>
    <s v="instagram.com"/>
    <x v="0"/>
    <m/>
    <s v="http://pbs.twimg.com/profile_images/855643127541104640/zd0D0r2D_normal.jpg"/>
    <x v="99"/>
    <s v="https://twitter.com/#!/cannabisencyclo/status/1177434464085000192"/>
    <m/>
    <m/>
    <s v="1177434464085000192"/>
    <m/>
    <b v="0"/>
    <n v="3"/>
    <s v=""/>
    <b v="0"/>
    <s v="en"/>
    <m/>
    <s v=""/>
    <b v="0"/>
    <n v="0"/>
    <s v=""/>
    <s v="Instagram"/>
    <b v="0"/>
    <s v="1177434464085000192"/>
    <s v="Tweet"/>
    <n v="0"/>
    <n v="0"/>
    <m/>
    <m/>
    <m/>
    <m/>
    <m/>
    <m/>
    <m/>
    <m/>
    <n v="5"/>
    <s v="1"/>
    <s v="1"/>
    <n v="3"/>
    <n v="6.818181818181818"/>
    <n v="0"/>
    <n v="0"/>
    <n v="0"/>
    <n v="0"/>
    <n v="41"/>
    <n v="93.18181818181819"/>
    <n v="44"/>
  </r>
  <r>
    <s v="cannabisencyclo"/>
    <s v="cannabisencyclo"/>
    <m/>
    <m/>
    <m/>
    <m/>
    <m/>
    <m/>
    <m/>
    <m/>
    <s v="No"/>
    <n v="193"/>
    <m/>
    <m/>
    <x v="2"/>
    <d v="2019-10-19T20:20:35.000"/>
    <s v="mini_kabob is exactly the type of business I like to support. A family cooking together, making A+ food, in a tiny cash-only space. Support small business, support people who pass craft onto others.… https://t.co/ankDHXZlCh"/>
    <s v="https://www.instagram.com/p/B30B9OrFPfb/?igshid=vvk8yi73oxsg"/>
    <s v="instagram.com"/>
    <x v="0"/>
    <m/>
    <s v="http://pbs.twimg.com/profile_images/855643127541104640/zd0D0r2D_normal.jpg"/>
    <x v="100"/>
    <s v="https://twitter.com/#!/cannabisencyclo/status/1185651983232974849"/>
    <n v="34.14093085"/>
    <n v="-118.25858267"/>
    <s v="1185651983232974849"/>
    <m/>
    <b v="0"/>
    <n v="2"/>
    <s v=""/>
    <b v="0"/>
    <s v="en"/>
    <m/>
    <s v=""/>
    <b v="0"/>
    <n v="0"/>
    <s v=""/>
    <s v="Instagram"/>
    <b v="0"/>
    <s v="1185651983232974849"/>
    <s v="Tweet"/>
    <n v="0"/>
    <n v="0"/>
    <s v="-124.482003,32.528832 _x000a_-114.131212,32.528832 _x000a_-114.131212,42.009519 _x000a_-124.482003,42.009519"/>
    <s v="United States"/>
    <s v="US"/>
    <s v="California, USA"/>
    <s v="fbd6d2f5a4e4a15e"/>
    <s v="California"/>
    <s v="admin"/>
    <s v="https://api.twitter.com/1.1/geo/id/fbd6d2f5a4e4a15e.json"/>
    <n v="5"/>
    <s v="1"/>
    <s v="1"/>
    <n v="4"/>
    <n v="11.764705882352942"/>
    <n v="0"/>
    <n v="0"/>
    <n v="0"/>
    <n v="0"/>
    <n v="30"/>
    <n v="88.23529411764706"/>
    <n v="34"/>
  </r>
  <r>
    <s v="cannabisencyclo"/>
    <s v="cannabisencyclo"/>
    <m/>
    <m/>
    <m/>
    <m/>
    <m/>
    <m/>
    <m/>
    <m/>
    <s v="No"/>
    <n v="194"/>
    <m/>
    <m/>
    <x v="2"/>
    <d v="2019-11-10T23:15:26.000"/>
    <s v="JOOOOOOOKICCCCCCCCCCC"/>
    <m/>
    <m/>
    <x v="0"/>
    <m/>
    <s v="http://pbs.twimg.com/profile_images/855643127541104640/zd0D0r2D_normal.jpg"/>
    <x v="101"/>
    <s v="https://twitter.com/#!/cannabisencyclo/status/1193668518387912704"/>
    <m/>
    <m/>
    <s v="1193668518387912704"/>
    <m/>
    <b v="0"/>
    <n v="0"/>
    <s v=""/>
    <b v="0"/>
    <s v="en"/>
    <m/>
    <s v=""/>
    <b v="0"/>
    <n v="0"/>
    <s v=""/>
    <s v="Twitter for iPhone"/>
    <b v="0"/>
    <s v="1193668518387912704"/>
    <s v="Tweet"/>
    <n v="0"/>
    <n v="0"/>
    <s v="-124.482003,32.528832 _x000a_-114.131212,32.528832 _x000a_-114.131212,42.009519 _x000a_-124.482003,42.009519"/>
    <s v="United States"/>
    <s v="US"/>
    <s v="California, USA"/>
    <s v="fbd6d2f5a4e4a15e"/>
    <s v="California"/>
    <s v="admin"/>
    <s v="https://api.twitter.com/1.1/geo/id/fbd6d2f5a4e4a15e.json"/>
    <n v="5"/>
    <s v="1"/>
    <s v="1"/>
    <n v="0"/>
    <n v="0"/>
    <n v="0"/>
    <n v="0"/>
    <n v="0"/>
    <n v="0"/>
    <n v="1"/>
    <n v="100"/>
    <n v="1"/>
  </r>
  <r>
    <s v="fakejakebrowne"/>
    <s v="cannabisencyclo"/>
    <m/>
    <m/>
    <m/>
    <m/>
    <m/>
    <m/>
    <m/>
    <m/>
    <s v="Yes"/>
    <n v="195"/>
    <m/>
    <m/>
    <x v="1"/>
    <d v="2019-09-25T23:24:24.000"/>
    <s v="@CannabisEncyclo I can't resist a good Wiggumism."/>
    <m/>
    <m/>
    <x v="0"/>
    <m/>
    <s v="http://pbs.twimg.com/profile_images/1130887748426932224/ooOU88O4_normal.png"/>
    <x v="102"/>
    <s v="https://twitter.com/#!/fakejakebrowne/status/1177000932527050753"/>
    <m/>
    <m/>
    <s v="1177000932527050753"/>
    <s v="1176998293223571458"/>
    <b v="0"/>
    <n v="0"/>
    <s v="1311502922"/>
    <b v="0"/>
    <s v="en"/>
    <m/>
    <s v=""/>
    <b v="0"/>
    <n v="0"/>
    <s v=""/>
    <s v="Twitter Web App"/>
    <b v="0"/>
    <s v="1176998293223571458"/>
    <s v="Tweet"/>
    <n v="0"/>
    <n v="0"/>
    <m/>
    <m/>
    <m/>
    <m/>
    <m/>
    <m/>
    <m/>
    <m/>
    <n v="2"/>
    <s v="1"/>
    <s v="1"/>
    <n v="1"/>
    <n v="14.285714285714286"/>
    <n v="0"/>
    <n v="0"/>
    <n v="0"/>
    <n v="0"/>
    <n v="6"/>
    <n v="85.71428571428571"/>
    <n v="7"/>
  </r>
  <r>
    <s v="fakejakebrowne"/>
    <s v="cannabisencyclo"/>
    <m/>
    <m/>
    <m/>
    <m/>
    <m/>
    <m/>
    <m/>
    <m/>
    <s v="Yes"/>
    <n v="196"/>
    <m/>
    <m/>
    <x v="1"/>
    <d v="2019-11-10T23:56:35.000"/>
    <s v="@CannabisEncyclo Are we sure he's good? 😂"/>
    <m/>
    <m/>
    <x v="0"/>
    <m/>
    <s v="http://pbs.twimg.com/profile_images/1130887748426932224/ooOU88O4_normal.png"/>
    <x v="103"/>
    <s v="https://twitter.com/#!/fakejakebrowne/status/1193678872622989317"/>
    <m/>
    <m/>
    <s v="1193678872622989317"/>
    <s v="1193668518387912704"/>
    <b v="0"/>
    <n v="0"/>
    <s v="1311502922"/>
    <b v="0"/>
    <s v="en"/>
    <m/>
    <s v=""/>
    <b v="0"/>
    <n v="0"/>
    <s v=""/>
    <s v="Twitter for Android"/>
    <b v="0"/>
    <s v="1193668518387912704"/>
    <s v="Tweet"/>
    <n v="0"/>
    <n v="0"/>
    <m/>
    <m/>
    <m/>
    <m/>
    <m/>
    <m/>
    <m/>
    <m/>
    <n v="2"/>
    <s v="1"/>
    <s v="1"/>
    <n v="1"/>
    <n v="16.666666666666668"/>
    <n v="0"/>
    <n v="0"/>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27">
    <i>
      <x v="1"/>
    </i>
    <i r="1">
      <x v="9"/>
    </i>
    <i r="2">
      <x v="245"/>
    </i>
    <i r="3">
      <x v="17"/>
    </i>
    <i r="2">
      <x v="248"/>
    </i>
    <i r="3">
      <x v="1"/>
    </i>
    <i r="3">
      <x v="20"/>
    </i>
    <i r="2">
      <x v="250"/>
    </i>
    <i r="3">
      <x v="14"/>
    </i>
    <i r="2">
      <x v="251"/>
    </i>
    <i r="3">
      <x v="2"/>
    </i>
    <i r="2">
      <x v="252"/>
    </i>
    <i r="3">
      <x v="4"/>
    </i>
    <i r="2">
      <x v="253"/>
    </i>
    <i r="3">
      <x v="20"/>
    </i>
    <i r="3">
      <x v="21"/>
    </i>
    <i r="2">
      <x v="254"/>
    </i>
    <i r="3">
      <x v="2"/>
    </i>
    <i r="2">
      <x v="258"/>
    </i>
    <i r="3">
      <x v="21"/>
    </i>
    <i r="2">
      <x v="260"/>
    </i>
    <i r="3">
      <x v="22"/>
    </i>
    <i r="2">
      <x v="261"/>
    </i>
    <i r="3">
      <x v="5"/>
    </i>
    <i r="2">
      <x v="262"/>
    </i>
    <i r="3">
      <x v="16"/>
    </i>
    <i r="2">
      <x v="265"/>
    </i>
    <i r="3">
      <x v="23"/>
    </i>
    <i r="2">
      <x v="267"/>
    </i>
    <i r="3">
      <x v="20"/>
    </i>
    <i r="2">
      <x v="268"/>
    </i>
    <i r="3">
      <x v="16"/>
    </i>
    <i r="3">
      <x v="17"/>
    </i>
    <i r="2">
      <x v="269"/>
    </i>
    <i r="3">
      <x v="22"/>
    </i>
    <i r="3">
      <x v="24"/>
    </i>
    <i r="2">
      <x v="270"/>
    </i>
    <i r="3">
      <x v="1"/>
    </i>
    <i r="2">
      <x v="271"/>
    </i>
    <i r="3">
      <x v="3"/>
    </i>
    <i r="3">
      <x v="4"/>
    </i>
    <i r="3">
      <x v="5"/>
    </i>
    <i r="2">
      <x v="273"/>
    </i>
    <i r="3">
      <x v="21"/>
    </i>
    <i r="1">
      <x v="10"/>
    </i>
    <i r="2">
      <x v="276"/>
    </i>
    <i r="3">
      <x v="6"/>
    </i>
    <i r="2">
      <x v="277"/>
    </i>
    <i r="3">
      <x v="5"/>
    </i>
    <i r="3">
      <x v="6"/>
    </i>
    <i r="2">
      <x v="278"/>
    </i>
    <i r="3">
      <x v="1"/>
    </i>
    <i r="3">
      <x v="2"/>
    </i>
    <i r="2">
      <x v="280"/>
    </i>
    <i r="3">
      <x v="11"/>
    </i>
    <i r="3">
      <x v="16"/>
    </i>
    <i r="2">
      <x v="281"/>
    </i>
    <i r="3">
      <x v="3"/>
    </i>
    <i r="2">
      <x v="283"/>
    </i>
    <i r="3">
      <x v="23"/>
    </i>
    <i r="2">
      <x v="284"/>
    </i>
    <i r="3">
      <x v="16"/>
    </i>
    <i r="2">
      <x v="285"/>
    </i>
    <i r="3">
      <x v="16"/>
    </i>
    <i r="2">
      <x v="287"/>
    </i>
    <i r="3">
      <x v="17"/>
    </i>
    <i r="3">
      <x v="19"/>
    </i>
    <i r="2">
      <x v="288"/>
    </i>
    <i r="3">
      <x v="7"/>
    </i>
    <i r="2">
      <x v="289"/>
    </i>
    <i r="3">
      <x v="5"/>
    </i>
    <i r="3">
      <x v="8"/>
    </i>
    <i r="3">
      <x v="16"/>
    </i>
    <i r="2">
      <x v="290"/>
    </i>
    <i r="3">
      <x v="5"/>
    </i>
    <i r="2">
      <x v="291"/>
    </i>
    <i r="3">
      <x v="6"/>
    </i>
    <i r="3">
      <x v="11"/>
    </i>
    <i r="3">
      <x v="13"/>
    </i>
    <i r="3">
      <x v="15"/>
    </i>
    <i r="3">
      <x v="18"/>
    </i>
    <i r="2">
      <x v="293"/>
    </i>
    <i r="3">
      <x v="21"/>
    </i>
    <i r="2">
      <x v="294"/>
    </i>
    <i r="3">
      <x v="23"/>
    </i>
    <i r="2">
      <x v="295"/>
    </i>
    <i r="3">
      <x v="1"/>
    </i>
    <i r="3">
      <x v="24"/>
    </i>
    <i r="2">
      <x v="296"/>
    </i>
    <i r="3">
      <x v="1"/>
    </i>
    <i r="3">
      <x v="2"/>
    </i>
    <i r="2">
      <x v="298"/>
    </i>
    <i r="3">
      <x v="14"/>
    </i>
    <i r="2">
      <x v="299"/>
    </i>
    <i r="3">
      <x v="16"/>
    </i>
    <i r="2">
      <x v="302"/>
    </i>
    <i r="3">
      <x v="18"/>
    </i>
    <i r="2">
      <x v="303"/>
    </i>
    <i r="3">
      <x v="6"/>
    </i>
    <i r="3">
      <x v="7"/>
    </i>
    <i r="2">
      <x v="304"/>
    </i>
    <i r="3">
      <x v="7"/>
    </i>
    <i r="2">
      <x v="305"/>
    </i>
    <i r="3">
      <x v="18"/>
    </i>
    <i r="1">
      <x v="11"/>
    </i>
    <i r="2">
      <x v="306"/>
    </i>
    <i r="3">
      <x v="16"/>
    </i>
    <i r="2">
      <x v="308"/>
    </i>
    <i r="3">
      <x v="5"/>
    </i>
    <i r="2">
      <x v="310"/>
    </i>
    <i r="3">
      <x v="9"/>
    </i>
    <i r="3">
      <x v="21"/>
    </i>
    <i r="2">
      <x v="311"/>
    </i>
    <i r="3">
      <x v="4"/>
    </i>
    <i r="3">
      <x v="5"/>
    </i>
    <i r="3">
      <x v="6"/>
    </i>
    <i r="2">
      <x v="312"/>
    </i>
    <i r="3">
      <x v="1"/>
    </i>
    <i r="3">
      <x v="4"/>
    </i>
    <i r="2">
      <x v="313"/>
    </i>
    <i r="3">
      <x v="7"/>
    </i>
    <i r="3">
      <x v="8"/>
    </i>
    <i r="2">
      <x v="314"/>
    </i>
    <i r="3">
      <x v="5"/>
    </i>
    <i r="2">
      <x v="315"/>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6" totalsRowShown="0" headerRowDxfId="496" dataDxfId="495">
  <autoFilter ref="A2:BL19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6" totalsRowShown="0" headerRowDxfId="326" dataDxfId="325">
  <autoFilter ref="A14:V16"/>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V24" totalsRowShown="0" headerRowDxfId="301" dataDxfId="300">
  <autoFilter ref="A19:V24"/>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7:V37" totalsRowShown="0" headerRowDxfId="276" dataDxfId="275">
  <autoFilter ref="A27:V37"/>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0:V50" totalsRowShown="0" headerRowDxfId="251" dataDxfId="250">
  <autoFilter ref="A40:V50"/>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3:V63" totalsRowShown="0" headerRowDxfId="226" dataDxfId="225">
  <autoFilter ref="A53:V63"/>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6:V76" totalsRowShown="0" headerRowDxfId="223" dataDxfId="222">
  <autoFilter ref="A66:V76"/>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9:V89" totalsRowShown="0" headerRowDxfId="176" dataDxfId="175">
  <autoFilter ref="A79:V89"/>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85" totalsRowShown="0" headerRowDxfId="141" dataDxfId="140">
  <autoFilter ref="A1:G28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3" totalsRowShown="0" headerRowDxfId="443" dataDxfId="442">
  <autoFilter ref="A2:BS103"/>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6" totalsRowShown="0" headerRowDxfId="132" dataDxfId="131">
  <autoFilter ref="A1:L7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1" totalsRowShown="0" headerRowDxfId="88" dataDxfId="87">
  <autoFilter ref="A2:C3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06" totalsRowShown="0" headerRowDxfId="64" dataDxfId="63">
  <autoFilter ref="A2:BL10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397" dataDxfId="396">
  <autoFilter ref="A1:C102"/>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71151855763636224" TargetMode="External" /><Relationship Id="rId2" Type="http://schemas.openxmlformats.org/officeDocument/2006/relationships/hyperlink" Target="https://twitter.com/i/web/status/1171151855763636224" TargetMode="External" /><Relationship Id="rId3" Type="http://schemas.openxmlformats.org/officeDocument/2006/relationships/hyperlink" Target="https://twitter.com/i/web/status/1171236636664844288" TargetMode="External" /><Relationship Id="rId4" Type="http://schemas.openxmlformats.org/officeDocument/2006/relationships/hyperlink" Target="https://twitter.com/i/web/status/1171236636664844288" TargetMode="External" /><Relationship Id="rId5" Type="http://schemas.openxmlformats.org/officeDocument/2006/relationships/hyperlink" Target="https://twitter.com/i/web/status/1172966667225354240" TargetMode="External" /><Relationship Id="rId6" Type="http://schemas.openxmlformats.org/officeDocument/2006/relationships/hyperlink" Target="https://twitter.com/i/web/status/1173711374033334274" TargetMode="External" /><Relationship Id="rId7" Type="http://schemas.openxmlformats.org/officeDocument/2006/relationships/hyperlink" Target="https://twitter.com/i/web/status/1173711374033334274" TargetMode="External" /><Relationship Id="rId8" Type="http://schemas.openxmlformats.org/officeDocument/2006/relationships/hyperlink" Target="https://twitter.com/i/web/status/1180794555974782977" TargetMode="External" /><Relationship Id="rId9" Type="http://schemas.openxmlformats.org/officeDocument/2006/relationships/hyperlink" Target="https://twitter.com/i/web/status/1180794555974782977" TargetMode="External" /><Relationship Id="rId10" Type="http://schemas.openxmlformats.org/officeDocument/2006/relationships/hyperlink" Target="https://twitter.com/i/web/status/1180794555974782977" TargetMode="External" /><Relationship Id="rId11" Type="http://schemas.openxmlformats.org/officeDocument/2006/relationships/hyperlink" Target="https://twitter.com/i/web/status/1180794555974782977" TargetMode="External" /><Relationship Id="rId12" Type="http://schemas.openxmlformats.org/officeDocument/2006/relationships/hyperlink" Target="https://twitter.com/i/web/status/1186082771627675650" TargetMode="External" /><Relationship Id="rId13" Type="http://schemas.openxmlformats.org/officeDocument/2006/relationships/hyperlink" Target="https://twitter.com/i/web/status/1186082771627675650" TargetMode="External" /><Relationship Id="rId14" Type="http://schemas.openxmlformats.org/officeDocument/2006/relationships/hyperlink" Target="https://twitter.com/i/web/status/1186082771627675650" TargetMode="External" /><Relationship Id="rId15" Type="http://schemas.openxmlformats.org/officeDocument/2006/relationships/hyperlink" Target="https://twitter.com/i/web/status/1186082771627675650" TargetMode="External" /><Relationship Id="rId16" Type="http://schemas.openxmlformats.org/officeDocument/2006/relationships/hyperlink" Target="https://twitter.com/i/web/status/1186082771627675650" TargetMode="External" /><Relationship Id="rId17" Type="http://schemas.openxmlformats.org/officeDocument/2006/relationships/hyperlink" Target="https://twitter.com/i/web/status/1186082771627675650" TargetMode="External" /><Relationship Id="rId18" Type="http://schemas.openxmlformats.org/officeDocument/2006/relationships/hyperlink" Target="https://twitter.com/i/web/status/1186082771627675650" TargetMode="External" /><Relationship Id="rId19" Type="http://schemas.openxmlformats.org/officeDocument/2006/relationships/hyperlink" Target="https://twitter.com/i/web/status/1186461189645074433" TargetMode="External" /><Relationship Id="rId20" Type="http://schemas.openxmlformats.org/officeDocument/2006/relationships/hyperlink" Target="https://twitter.com/i/web/status/1186461189645074433" TargetMode="External" /><Relationship Id="rId21" Type="http://schemas.openxmlformats.org/officeDocument/2006/relationships/hyperlink" Target="https://twitter.com/iamthebotanist/status/1192216839818039296" TargetMode="External" /><Relationship Id="rId22" Type="http://schemas.openxmlformats.org/officeDocument/2006/relationships/hyperlink" Target="https://twitter.com/iamthebotanist/status/1192216839818039296" TargetMode="External" /><Relationship Id="rId23" Type="http://schemas.openxmlformats.org/officeDocument/2006/relationships/hyperlink" Target="https://twitter.com/iamthebotanist/status/1192216839818039296" TargetMode="External" /><Relationship Id="rId24" Type="http://schemas.openxmlformats.org/officeDocument/2006/relationships/hyperlink" Target="https://twitter.com/iamthebotanist/status/1192216839818039296" TargetMode="External" /><Relationship Id="rId25" Type="http://schemas.openxmlformats.org/officeDocument/2006/relationships/hyperlink" Target="https://twitter.com/iamthebotanist/status/1192216839818039296" TargetMode="External" /><Relationship Id="rId26" Type="http://schemas.openxmlformats.org/officeDocument/2006/relationships/hyperlink" Target="https://twitter.com/i/web/status/1177432477406613504" TargetMode="External" /><Relationship Id="rId27" Type="http://schemas.openxmlformats.org/officeDocument/2006/relationships/hyperlink" Target="https://www.instagram.com/p/B3qkhtAlQcV/?igshid=qg3b1yquoxrl" TargetMode="External" /><Relationship Id="rId28" Type="http://schemas.openxmlformats.org/officeDocument/2006/relationships/hyperlink" Target="https://www.instagram.com/p/B2sHukYFJ96/?igshid=bu1i24haxzu3" TargetMode="External" /><Relationship Id="rId29" Type="http://schemas.openxmlformats.org/officeDocument/2006/relationships/hyperlink" Target="https://twitter.com/fakejakebrowne/status/1176917683591233536" TargetMode="External" /><Relationship Id="rId30" Type="http://schemas.openxmlformats.org/officeDocument/2006/relationships/hyperlink" Target="https://www.instagram.com/p/B25pDxTF6sj/?igshid=14nm7fg5bhcvn" TargetMode="External" /><Relationship Id="rId31" Type="http://schemas.openxmlformats.org/officeDocument/2006/relationships/hyperlink" Target="https://www.instagram.com/p/B30B9OrFPfb/?igshid=vvk8yi73oxsg" TargetMode="External" /><Relationship Id="rId32" Type="http://schemas.openxmlformats.org/officeDocument/2006/relationships/hyperlink" Target="https://pbs.twimg.com/media/EEwbLoDW4AU0Qug.jpg" TargetMode="External" /><Relationship Id="rId33" Type="http://schemas.openxmlformats.org/officeDocument/2006/relationships/hyperlink" Target="https://pbs.twimg.com/media/EEwbLoDW4AU0Qug.jpg" TargetMode="External" /><Relationship Id="rId34" Type="http://schemas.openxmlformats.org/officeDocument/2006/relationships/hyperlink" Target="https://pbs.twimg.com/media/EEwbLoDW4AU0Qug.jpg" TargetMode="External" /><Relationship Id="rId35" Type="http://schemas.openxmlformats.org/officeDocument/2006/relationships/hyperlink" Target="https://pbs.twimg.com/tweet_video_thumb/EDyP5PLXkAA5RnT.jpg" TargetMode="External" /><Relationship Id="rId36" Type="http://schemas.openxmlformats.org/officeDocument/2006/relationships/hyperlink" Target="https://pbs.twimg.com/media/EFPj9BQUYAI01f9.jpg" TargetMode="External" /><Relationship Id="rId37" Type="http://schemas.openxmlformats.org/officeDocument/2006/relationships/hyperlink" Target="https://pbs.twimg.com/media/EFV0SXaUcAAer1T.jpg" TargetMode="External" /><Relationship Id="rId38" Type="http://schemas.openxmlformats.org/officeDocument/2006/relationships/hyperlink" Target="https://pbs.twimg.com/tweet_video_thumb/EG7eSHVUwAE-pJn.jpg" TargetMode="External" /><Relationship Id="rId39" Type="http://schemas.openxmlformats.org/officeDocument/2006/relationships/hyperlink" Target="https://pbs.twimg.com/tweet_video_thumb/EG7eSHVUwAE-pJn.jpg" TargetMode="External" /><Relationship Id="rId40" Type="http://schemas.openxmlformats.org/officeDocument/2006/relationships/hyperlink" Target="https://pbs.twimg.com/tweet_video_thumb/EG7eSHVUwAE-pJn.jpg" TargetMode="External" /><Relationship Id="rId41" Type="http://schemas.openxmlformats.org/officeDocument/2006/relationships/hyperlink" Target="https://pbs.twimg.com/tweet_video_thumb/EG7eSHVUwAE-pJn.jpg" TargetMode="External" /><Relationship Id="rId42" Type="http://schemas.openxmlformats.org/officeDocument/2006/relationships/hyperlink" Target="https://pbs.twimg.com/media/EFV0SXaUcAAer1T.jpg" TargetMode="External" /><Relationship Id="rId43" Type="http://schemas.openxmlformats.org/officeDocument/2006/relationships/hyperlink" Target="http://pbs.twimg.com/profile_images/1170035717789093890/yST7A345_normal.jpg" TargetMode="External" /><Relationship Id="rId44" Type="http://schemas.openxmlformats.org/officeDocument/2006/relationships/hyperlink" Target="http://pbs.twimg.com/profile_images/1170035717789093890/yST7A345_normal.jpg" TargetMode="External" /><Relationship Id="rId45" Type="http://schemas.openxmlformats.org/officeDocument/2006/relationships/hyperlink" Target="http://pbs.twimg.com/profile_images/1121267988009824257/ZZB6uRD8_normal.jpg" TargetMode="External" /><Relationship Id="rId46" Type="http://schemas.openxmlformats.org/officeDocument/2006/relationships/hyperlink" Target="http://pbs.twimg.com/profile_images/1121267988009824257/ZZB6uRD8_normal.jpg" TargetMode="External" /><Relationship Id="rId47" Type="http://schemas.openxmlformats.org/officeDocument/2006/relationships/hyperlink" Target="http://pbs.twimg.com/profile_images/1049539454514294785/uyiyPhps_normal.jpg" TargetMode="External" /><Relationship Id="rId48" Type="http://schemas.openxmlformats.org/officeDocument/2006/relationships/hyperlink" Target="http://pbs.twimg.com/profile_images/1049539454514294785/uyiyPhps_normal.jpg" TargetMode="External" /><Relationship Id="rId49" Type="http://schemas.openxmlformats.org/officeDocument/2006/relationships/hyperlink" Target="http://pbs.twimg.com/profile_images/1189006220570398721/FJCIjcpl_normal.jpg" TargetMode="External" /><Relationship Id="rId50" Type="http://schemas.openxmlformats.org/officeDocument/2006/relationships/hyperlink" Target="http://pbs.twimg.com/profile_images/1189006220570398721/FJCIjcpl_normal.jpg" TargetMode="External" /><Relationship Id="rId51" Type="http://schemas.openxmlformats.org/officeDocument/2006/relationships/hyperlink" Target="http://pbs.twimg.com/profile_images/984481077329833984/nM8F43rU_normal.jpg" TargetMode="External" /><Relationship Id="rId52" Type="http://schemas.openxmlformats.org/officeDocument/2006/relationships/hyperlink" Target="http://pbs.twimg.com/profile_images/620011370440970240/SgZWb8mr_normal.jpg" TargetMode="External" /><Relationship Id="rId53" Type="http://schemas.openxmlformats.org/officeDocument/2006/relationships/hyperlink" Target="http://pbs.twimg.com/profile_images/620011370440970240/SgZWb8mr_normal.jpg" TargetMode="External" /><Relationship Id="rId54" Type="http://schemas.openxmlformats.org/officeDocument/2006/relationships/hyperlink" Target="http://pbs.twimg.com/profile_images/1142063869273264129/5lBExJv9_normal.jpg" TargetMode="External" /><Relationship Id="rId55" Type="http://schemas.openxmlformats.org/officeDocument/2006/relationships/hyperlink" Target="http://pbs.twimg.com/profile_images/1142063869273264129/5lBExJv9_normal.jpg" TargetMode="External" /><Relationship Id="rId56" Type="http://schemas.openxmlformats.org/officeDocument/2006/relationships/hyperlink" Target="http://pbs.twimg.com/profile_images/1007407546020311041/2--CVHW5_normal.jpg" TargetMode="External" /><Relationship Id="rId57" Type="http://schemas.openxmlformats.org/officeDocument/2006/relationships/hyperlink" Target="http://pbs.twimg.com/profile_images/1007407546020311041/2--CVHW5_normal.jpg" TargetMode="External" /><Relationship Id="rId58" Type="http://schemas.openxmlformats.org/officeDocument/2006/relationships/hyperlink" Target="http://pbs.twimg.com/profile_images/1007407546020311041/2--CVHW5_normal.jpg" TargetMode="External" /><Relationship Id="rId59" Type="http://schemas.openxmlformats.org/officeDocument/2006/relationships/hyperlink" Target="http://pbs.twimg.com/profile_images/1007407546020311041/2--CVHW5_normal.jp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pbs.twimg.com/profile_images/1102271337253474304/h7lkPqeQ_normal.jpg" TargetMode="External" /><Relationship Id="rId63" Type="http://schemas.openxmlformats.org/officeDocument/2006/relationships/hyperlink" Target="http://pbs.twimg.com/profile_images/1102271337253474304/h7lkPqeQ_normal.jpg" TargetMode="External" /><Relationship Id="rId64" Type="http://schemas.openxmlformats.org/officeDocument/2006/relationships/hyperlink" Target="http://pbs.twimg.com/profile_images/1102271337253474304/h7lkPqeQ_normal.jpg" TargetMode="External" /><Relationship Id="rId65" Type="http://schemas.openxmlformats.org/officeDocument/2006/relationships/hyperlink" Target="http://pbs.twimg.com/profile_images/1122159993304879104/gih-Yc9y_normal.jpg" TargetMode="External" /><Relationship Id="rId66" Type="http://schemas.openxmlformats.org/officeDocument/2006/relationships/hyperlink" Target="http://pbs.twimg.com/profile_images/1122159993304879104/gih-Yc9y_normal.jpg" TargetMode="External" /><Relationship Id="rId67" Type="http://schemas.openxmlformats.org/officeDocument/2006/relationships/hyperlink" Target="http://pbs.twimg.com/profile_images/1122159993304879104/gih-Yc9y_normal.jpg" TargetMode="External" /><Relationship Id="rId68" Type="http://schemas.openxmlformats.org/officeDocument/2006/relationships/hyperlink" Target="http://pbs.twimg.com/profile_images/1184680668795678720/2D_5HdEu_normal.jpg" TargetMode="External" /><Relationship Id="rId69" Type="http://schemas.openxmlformats.org/officeDocument/2006/relationships/hyperlink" Target="http://pbs.twimg.com/profile_images/1184680668795678720/2D_5HdEu_normal.jpg" TargetMode="External" /><Relationship Id="rId70" Type="http://schemas.openxmlformats.org/officeDocument/2006/relationships/hyperlink" Target="http://pbs.twimg.com/profile_images/1184680668795678720/2D_5HdEu_normal.jpg" TargetMode="External" /><Relationship Id="rId71" Type="http://schemas.openxmlformats.org/officeDocument/2006/relationships/hyperlink" Target="http://pbs.twimg.com/profile_images/1184680668795678720/2D_5HdEu_normal.jpg" TargetMode="External" /><Relationship Id="rId72" Type="http://schemas.openxmlformats.org/officeDocument/2006/relationships/hyperlink" Target="http://pbs.twimg.com/profile_images/1174822652101443584/FQOAsqcB_normal.jpg" TargetMode="External" /><Relationship Id="rId73" Type="http://schemas.openxmlformats.org/officeDocument/2006/relationships/hyperlink" Target="http://pbs.twimg.com/profile_images/1174822652101443584/FQOAsqcB_normal.jpg" TargetMode="External" /><Relationship Id="rId74" Type="http://schemas.openxmlformats.org/officeDocument/2006/relationships/hyperlink" Target="http://pbs.twimg.com/profile_images/1174822652101443584/FQOAsqcB_normal.jpg" TargetMode="External" /><Relationship Id="rId75" Type="http://schemas.openxmlformats.org/officeDocument/2006/relationships/hyperlink" Target="http://pbs.twimg.com/profile_images/1119168336250703873/0-bDREFM_normal.jpg" TargetMode="External" /><Relationship Id="rId76" Type="http://schemas.openxmlformats.org/officeDocument/2006/relationships/hyperlink" Target="https://pbs.twimg.com/media/EEwbLoDW4AU0Qug.jpg" TargetMode="External" /><Relationship Id="rId77" Type="http://schemas.openxmlformats.org/officeDocument/2006/relationships/hyperlink" Target="http://pbs.twimg.com/profile_images/1184544926912143369/htq_KwyK_normal.jpg" TargetMode="External" /><Relationship Id="rId78" Type="http://schemas.openxmlformats.org/officeDocument/2006/relationships/hyperlink" Target="http://pbs.twimg.com/profile_images/1184544926912143369/htq_KwyK_normal.jpg" TargetMode="External" /><Relationship Id="rId79" Type="http://schemas.openxmlformats.org/officeDocument/2006/relationships/hyperlink" Target="http://pbs.twimg.com/profile_images/1184544926912143369/htq_KwyK_normal.jpg" TargetMode="External" /><Relationship Id="rId80" Type="http://schemas.openxmlformats.org/officeDocument/2006/relationships/hyperlink" Target="http://pbs.twimg.com/profile_images/1184544926912143369/htq_KwyK_normal.jpg" TargetMode="External" /><Relationship Id="rId81" Type="http://schemas.openxmlformats.org/officeDocument/2006/relationships/hyperlink" Target="http://pbs.twimg.com/profile_images/1184544926912143369/htq_KwyK_normal.jpg" TargetMode="External" /><Relationship Id="rId82" Type="http://schemas.openxmlformats.org/officeDocument/2006/relationships/hyperlink" Target="http://pbs.twimg.com/profile_images/1167979681775144965/5wyR09Bf_normal.jpg" TargetMode="External" /><Relationship Id="rId83" Type="http://schemas.openxmlformats.org/officeDocument/2006/relationships/hyperlink" Target="http://pbs.twimg.com/profile_images/1184544926912143369/htq_KwyK_normal.jpg" TargetMode="External" /><Relationship Id="rId84" Type="http://schemas.openxmlformats.org/officeDocument/2006/relationships/hyperlink" Target="http://pbs.twimg.com/profile_images/1167979681775144965/5wyR09Bf_normal.jpg" TargetMode="External" /><Relationship Id="rId85" Type="http://schemas.openxmlformats.org/officeDocument/2006/relationships/hyperlink" Target="http://pbs.twimg.com/profile_images/1184544926912143369/htq_KwyK_normal.jpg" TargetMode="External" /><Relationship Id="rId86" Type="http://schemas.openxmlformats.org/officeDocument/2006/relationships/hyperlink" Target="http://pbs.twimg.com/profile_images/1167979681775144965/5wyR09Bf_normal.jpg" TargetMode="External" /><Relationship Id="rId87" Type="http://schemas.openxmlformats.org/officeDocument/2006/relationships/hyperlink" Target="http://pbs.twimg.com/profile_images/1184544926912143369/htq_KwyK_normal.jpg" TargetMode="External" /><Relationship Id="rId88" Type="http://schemas.openxmlformats.org/officeDocument/2006/relationships/hyperlink" Target="http://pbs.twimg.com/profile_images/1167979681775144965/5wyR09Bf_normal.jpg" TargetMode="External" /><Relationship Id="rId89" Type="http://schemas.openxmlformats.org/officeDocument/2006/relationships/hyperlink" Target="https://pbs.twimg.com/media/EEwbLoDW4AU0Qug.jpg" TargetMode="External" /><Relationship Id="rId90" Type="http://schemas.openxmlformats.org/officeDocument/2006/relationships/hyperlink" Target="https://pbs.twimg.com/media/EEwbLoDW4AU0Qug.jpg" TargetMode="External" /><Relationship Id="rId91" Type="http://schemas.openxmlformats.org/officeDocument/2006/relationships/hyperlink" Target="http://pbs.twimg.com/profile_images/1184544926912143369/htq_KwyK_normal.jpg" TargetMode="External" /><Relationship Id="rId92" Type="http://schemas.openxmlformats.org/officeDocument/2006/relationships/hyperlink" Target="http://pbs.twimg.com/profile_images/1184544926912143369/htq_KwyK_normal.jpg" TargetMode="External" /><Relationship Id="rId93" Type="http://schemas.openxmlformats.org/officeDocument/2006/relationships/hyperlink" Target="http://pbs.twimg.com/profile_images/1184544926912143369/htq_KwyK_normal.jpg" TargetMode="External" /><Relationship Id="rId94" Type="http://schemas.openxmlformats.org/officeDocument/2006/relationships/hyperlink" Target="http://pbs.twimg.com/profile_images/1184544926912143369/htq_KwyK_normal.jpg" TargetMode="External" /><Relationship Id="rId95" Type="http://schemas.openxmlformats.org/officeDocument/2006/relationships/hyperlink" Target="http://pbs.twimg.com/profile_images/1184544926912143369/htq_KwyK_normal.jpg" TargetMode="External" /><Relationship Id="rId96" Type="http://schemas.openxmlformats.org/officeDocument/2006/relationships/hyperlink" Target="http://pbs.twimg.com/profile_images/1167979681775144965/5wyR09Bf_normal.jpg" TargetMode="External" /><Relationship Id="rId97" Type="http://schemas.openxmlformats.org/officeDocument/2006/relationships/hyperlink" Target="http://pbs.twimg.com/profile_images/1167979681775144965/5wyR09Bf_normal.jpg" TargetMode="External" /><Relationship Id="rId98" Type="http://schemas.openxmlformats.org/officeDocument/2006/relationships/hyperlink" Target="http://pbs.twimg.com/profile_images/1167979681775144965/5wyR09Bf_normal.jpg" TargetMode="External" /><Relationship Id="rId99" Type="http://schemas.openxmlformats.org/officeDocument/2006/relationships/hyperlink" Target="http://pbs.twimg.com/profile_images/631433468983902208/oY21K5sz_normal.jpg" TargetMode="External" /><Relationship Id="rId100" Type="http://schemas.openxmlformats.org/officeDocument/2006/relationships/hyperlink" Target="http://pbs.twimg.com/profile_images/631433468983902208/oY21K5sz_normal.jpg" TargetMode="External" /><Relationship Id="rId101" Type="http://schemas.openxmlformats.org/officeDocument/2006/relationships/hyperlink" Target="http://abs.twimg.com/sticky/default_profile_images/default_profile_normal.pn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1183257347143229441/gu5HSk1M_normal.jpg" TargetMode="External" /><Relationship Id="rId104" Type="http://schemas.openxmlformats.org/officeDocument/2006/relationships/hyperlink" Target="http://pbs.twimg.com/profile_images/1183257347143229441/gu5HSk1M_normal.jpg" TargetMode="External" /><Relationship Id="rId105" Type="http://schemas.openxmlformats.org/officeDocument/2006/relationships/hyperlink" Target="http://pbs.twimg.com/profile_images/1183257347143229441/gu5HSk1M_normal.jpg" TargetMode="External" /><Relationship Id="rId106" Type="http://schemas.openxmlformats.org/officeDocument/2006/relationships/hyperlink" Target="http://pbs.twimg.com/profile_images/378800000212249935/efdc96cd4687b0eeb3508ae585f8ba3e_normal.png" TargetMode="External" /><Relationship Id="rId107" Type="http://schemas.openxmlformats.org/officeDocument/2006/relationships/hyperlink" Target="http://pbs.twimg.com/profile_images/1073094024100106240/4MumYb3e_normal.jpg" TargetMode="External" /><Relationship Id="rId108" Type="http://schemas.openxmlformats.org/officeDocument/2006/relationships/hyperlink" Target="http://pbs.twimg.com/profile_images/378800000212249935/efdc96cd4687b0eeb3508ae585f8ba3e_normal.png" TargetMode="External" /><Relationship Id="rId109" Type="http://schemas.openxmlformats.org/officeDocument/2006/relationships/hyperlink" Target="http://pbs.twimg.com/profile_images/1073094024100106240/4MumYb3e_normal.jpg" TargetMode="External" /><Relationship Id="rId110" Type="http://schemas.openxmlformats.org/officeDocument/2006/relationships/hyperlink" Target="http://pbs.twimg.com/profile_images/1073094024100106240/4MumYb3e_normal.jpg" TargetMode="External" /><Relationship Id="rId111" Type="http://schemas.openxmlformats.org/officeDocument/2006/relationships/hyperlink" Target="http://pbs.twimg.com/profile_images/855643127541104640/zd0D0r2D_normal.jpg" TargetMode="External" /><Relationship Id="rId112" Type="http://schemas.openxmlformats.org/officeDocument/2006/relationships/hyperlink" Target="http://pbs.twimg.com/profile_images/855643127541104640/zd0D0r2D_normal.jpg" TargetMode="External" /><Relationship Id="rId113" Type="http://schemas.openxmlformats.org/officeDocument/2006/relationships/hyperlink" Target="http://pbs.twimg.com/profile_images/855643127541104640/zd0D0r2D_normal.jpg" TargetMode="External" /><Relationship Id="rId114" Type="http://schemas.openxmlformats.org/officeDocument/2006/relationships/hyperlink" Target="http://pbs.twimg.com/profile_images/855643127541104640/zd0D0r2D_normal.jpg" TargetMode="External" /><Relationship Id="rId115" Type="http://schemas.openxmlformats.org/officeDocument/2006/relationships/hyperlink" Target="https://pbs.twimg.com/tweet_video_thumb/EDyP5PLXkAA5RnT.jpg" TargetMode="External" /><Relationship Id="rId116" Type="http://schemas.openxmlformats.org/officeDocument/2006/relationships/hyperlink" Target="http://pbs.twimg.com/profile_images/855643127541104640/zd0D0r2D_normal.jpg" TargetMode="External" /><Relationship Id="rId117" Type="http://schemas.openxmlformats.org/officeDocument/2006/relationships/hyperlink" Target="http://pbs.twimg.com/profile_images/855643127541104640/zd0D0r2D_normal.jpg" TargetMode="External" /><Relationship Id="rId118" Type="http://schemas.openxmlformats.org/officeDocument/2006/relationships/hyperlink" Target="http://pbs.twimg.com/profile_images/855643127541104640/zd0D0r2D_normal.jpg" TargetMode="External" /><Relationship Id="rId119" Type="http://schemas.openxmlformats.org/officeDocument/2006/relationships/hyperlink" Target="http://pbs.twimg.com/profile_images/855643127541104640/zd0D0r2D_normal.jpg" TargetMode="External" /><Relationship Id="rId120" Type="http://schemas.openxmlformats.org/officeDocument/2006/relationships/hyperlink" Target="http://pbs.twimg.com/profile_images/855643127541104640/zd0D0r2D_normal.jpg" TargetMode="External" /><Relationship Id="rId121" Type="http://schemas.openxmlformats.org/officeDocument/2006/relationships/hyperlink" Target="http://pbs.twimg.com/profile_images/855643127541104640/zd0D0r2D_normal.jpg" TargetMode="External" /><Relationship Id="rId122" Type="http://schemas.openxmlformats.org/officeDocument/2006/relationships/hyperlink" Target="https://pbs.twimg.com/media/EFPj9BQUYAI01f9.jpg" TargetMode="External" /><Relationship Id="rId123" Type="http://schemas.openxmlformats.org/officeDocument/2006/relationships/hyperlink" Target="https://pbs.twimg.com/media/EFV0SXaUcAAer1T.jpg" TargetMode="External" /><Relationship Id="rId124" Type="http://schemas.openxmlformats.org/officeDocument/2006/relationships/hyperlink" Target="http://pbs.twimg.com/profile_images/1116914726993162241/ybPiz8fW_normal.jpg" TargetMode="External" /><Relationship Id="rId125" Type="http://schemas.openxmlformats.org/officeDocument/2006/relationships/hyperlink" Target="http://pbs.twimg.com/profile_images/855643127541104640/zd0D0r2D_normal.jpg" TargetMode="External" /><Relationship Id="rId126" Type="http://schemas.openxmlformats.org/officeDocument/2006/relationships/hyperlink" Target="http://pbs.twimg.com/profile_images/855643127541104640/zd0D0r2D_normal.jpg" TargetMode="External" /><Relationship Id="rId127" Type="http://schemas.openxmlformats.org/officeDocument/2006/relationships/hyperlink" Target="http://pbs.twimg.com/profile_images/855643127541104640/zd0D0r2D_normal.jpg" TargetMode="External" /><Relationship Id="rId128" Type="http://schemas.openxmlformats.org/officeDocument/2006/relationships/hyperlink" Target="http://pbs.twimg.com/profile_images/859325292501901312/5BSSJeYv_normal.jpg" TargetMode="External" /><Relationship Id="rId129" Type="http://schemas.openxmlformats.org/officeDocument/2006/relationships/hyperlink" Target="http://pbs.twimg.com/profile_images/855643127541104640/zd0D0r2D_normal.jpg" TargetMode="External" /><Relationship Id="rId130" Type="http://schemas.openxmlformats.org/officeDocument/2006/relationships/hyperlink" Target="http://pbs.twimg.com/profile_images/855643127541104640/zd0D0r2D_normal.jpg" TargetMode="External" /><Relationship Id="rId131" Type="http://schemas.openxmlformats.org/officeDocument/2006/relationships/hyperlink" Target="http://pbs.twimg.com/profile_images/855643127541104640/zd0D0r2D_normal.jpg" TargetMode="External" /><Relationship Id="rId132" Type="http://schemas.openxmlformats.org/officeDocument/2006/relationships/hyperlink" Target="http://pbs.twimg.com/profile_images/855643127541104640/zd0D0r2D_normal.jpg" TargetMode="External" /><Relationship Id="rId133" Type="http://schemas.openxmlformats.org/officeDocument/2006/relationships/hyperlink" Target="http://pbs.twimg.com/profile_images/855643127541104640/zd0D0r2D_normal.jpg" TargetMode="External" /><Relationship Id="rId134" Type="http://schemas.openxmlformats.org/officeDocument/2006/relationships/hyperlink" Target="http://pbs.twimg.com/profile_images/855643127541104640/zd0D0r2D_normal.jpg" TargetMode="External" /><Relationship Id="rId135" Type="http://schemas.openxmlformats.org/officeDocument/2006/relationships/hyperlink" Target="http://pbs.twimg.com/profile_images/855643127541104640/zd0D0r2D_normal.jpg" TargetMode="External" /><Relationship Id="rId136" Type="http://schemas.openxmlformats.org/officeDocument/2006/relationships/hyperlink" Target="http://pbs.twimg.com/profile_images/1083581117515681799/Dl03_A0e_normal.jpg" TargetMode="External" /><Relationship Id="rId137" Type="http://schemas.openxmlformats.org/officeDocument/2006/relationships/hyperlink" Target="http://pbs.twimg.com/profile_images/855643127541104640/zd0D0r2D_normal.jpg" TargetMode="External" /><Relationship Id="rId138" Type="http://schemas.openxmlformats.org/officeDocument/2006/relationships/hyperlink" Target="http://pbs.twimg.com/profile_images/855643127541104640/zd0D0r2D_normal.jpg" TargetMode="External" /><Relationship Id="rId139" Type="http://schemas.openxmlformats.org/officeDocument/2006/relationships/hyperlink" Target="http://pbs.twimg.com/profile_images/855643127541104640/zd0D0r2D_normal.jpg" TargetMode="External" /><Relationship Id="rId140" Type="http://schemas.openxmlformats.org/officeDocument/2006/relationships/hyperlink" Target="http://pbs.twimg.com/profile_images/855643127541104640/zd0D0r2D_normal.jpg" TargetMode="External" /><Relationship Id="rId141" Type="http://schemas.openxmlformats.org/officeDocument/2006/relationships/hyperlink" Target="http://pbs.twimg.com/profile_images/855643127541104640/zd0D0r2D_normal.jpg" TargetMode="External" /><Relationship Id="rId142" Type="http://schemas.openxmlformats.org/officeDocument/2006/relationships/hyperlink" Target="http://pbs.twimg.com/profile_images/855643127541104640/zd0D0r2D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855643127541104640/zd0D0r2D_normal.jpg" TargetMode="External" /><Relationship Id="rId145" Type="http://schemas.openxmlformats.org/officeDocument/2006/relationships/hyperlink" Target="http://pbs.twimg.com/profile_images/1164987879115726856/3zt20FqS_normal.jpg" TargetMode="External" /><Relationship Id="rId146" Type="http://schemas.openxmlformats.org/officeDocument/2006/relationships/hyperlink" Target="http://pbs.twimg.com/profile_images/855643127541104640/zd0D0r2D_normal.jpg" TargetMode="External" /><Relationship Id="rId147" Type="http://schemas.openxmlformats.org/officeDocument/2006/relationships/hyperlink" Target="https://pbs.twimg.com/tweet_video_thumb/EG7eSHVUwAE-pJn.jpg" TargetMode="External" /><Relationship Id="rId148" Type="http://schemas.openxmlformats.org/officeDocument/2006/relationships/hyperlink" Target="http://pbs.twimg.com/profile_images/855643127541104640/zd0D0r2D_normal.jpg" TargetMode="External" /><Relationship Id="rId149" Type="http://schemas.openxmlformats.org/officeDocument/2006/relationships/hyperlink" Target="https://pbs.twimg.com/tweet_video_thumb/EG7eSHVUwAE-pJn.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s://pbs.twimg.com/tweet_video_thumb/EG7eSHVUwAE-pJn.jpg" TargetMode="External" /><Relationship Id="rId152" Type="http://schemas.openxmlformats.org/officeDocument/2006/relationships/hyperlink" Target="http://pbs.twimg.com/profile_images/855643127541104640/zd0D0r2D_normal.jpg" TargetMode="External" /><Relationship Id="rId153" Type="http://schemas.openxmlformats.org/officeDocument/2006/relationships/hyperlink" Target="https://pbs.twimg.com/tweet_video_thumb/EG7eSHVUwAE-pJn.jpg" TargetMode="External" /><Relationship Id="rId154" Type="http://schemas.openxmlformats.org/officeDocument/2006/relationships/hyperlink" Target="http://pbs.twimg.com/profile_images/855643127541104640/zd0D0r2D_normal.jpg" TargetMode="External" /><Relationship Id="rId155" Type="http://schemas.openxmlformats.org/officeDocument/2006/relationships/hyperlink" Target="http://pbs.twimg.com/profile_images/855643127541104640/zd0D0r2D_normal.jpg" TargetMode="External" /><Relationship Id="rId156" Type="http://schemas.openxmlformats.org/officeDocument/2006/relationships/hyperlink" Target="http://pbs.twimg.com/profile_images/855643127541104640/zd0D0r2D_normal.jpg" TargetMode="External" /><Relationship Id="rId157" Type="http://schemas.openxmlformats.org/officeDocument/2006/relationships/hyperlink" Target="http://pbs.twimg.com/profile_images/1177330833452961793/fXa2xJpY_normal.jpg" TargetMode="External" /><Relationship Id="rId158" Type="http://schemas.openxmlformats.org/officeDocument/2006/relationships/hyperlink" Target="http://pbs.twimg.com/profile_images/1177330833452961793/fXa2xJpY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55643127541104640/zd0D0r2D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55643127541104640/zd0D0r2D_normal.jpg" TargetMode="External" /><Relationship Id="rId163" Type="http://schemas.openxmlformats.org/officeDocument/2006/relationships/hyperlink" Target="https://pbs.twimg.com/media/EFV0SXaUcAAer1T.jpg" TargetMode="External" /><Relationship Id="rId164" Type="http://schemas.openxmlformats.org/officeDocument/2006/relationships/hyperlink" Target="http://pbs.twimg.com/profile_images/855643127541104640/zd0D0r2D_normal.jpg" TargetMode="External" /><Relationship Id="rId165" Type="http://schemas.openxmlformats.org/officeDocument/2006/relationships/hyperlink" Target="http://pbs.twimg.com/profile_images/855643127541104640/zd0D0r2D_normal.jpg" TargetMode="External" /><Relationship Id="rId166" Type="http://schemas.openxmlformats.org/officeDocument/2006/relationships/hyperlink" Target="http://pbs.twimg.com/profile_images/855643127541104640/zd0D0r2D_normal.jpg" TargetMode="External" /><Relationship Id="rId167" Type="http://schemas.openxmlformats.org/officeDocument/2006/relationships/hyperlink" Target="http://pbs.twimg.com/profile_images/855643127541104640/zd0D0r2D_normal.jp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1180337596968259584/9RPUUoSG_normal.jpg" TargetMode="External" /><Relationship Id="rId170" Type="http://schemas.openxmlformats.org/officeDocument/2006/relationships/hyperlink" Target="http://pbs.twimg.com/profile_images/855643127541104640/zd0D0r2D_normal.jpg" TargetMode="External" /><Relationship Id="rId171" Type="http://schemas.openxmlformats.org/officeDocument/2006/relationships/hyperlink" Target="http://pbs.twimg.com/profile_images/855643127541104640/zd0D0r2D_normal.jpg" TargetMode="External" /><Relationship Id="rId172" Type="http://schemas.openxmlformats.org/officeDocument/2006/relationships/hyperlink" Target="http://pbs.twimg.com/profile_images/1180337596968259584/9RPUUoSG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pbs.twimg.com/profile_images/855643127541104640/zd0D0r2D_normal.jpg" TargetMode="External" /><Relationship Id="rId175" Type="http://schemas.openxmlformats.org/officeDocument/2006/relationships/hyperlink" Target="http://pbs.twimg.com/profile_images/855643127541104640/zd0D0r2D_normal.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855643127541104640/zd0D0r2D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1178681604266434562/P1zxWeFN_normal.jpg" TargetMode="External" /><Relationship Id="rId180" Type="http://schemas.openxmlformats.org/officeDocument/2006/relationships/hyperlink" Target="http://pbs.twimg.com/profile_images/855643127541104640/zd0D0r2D_normal.jp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pbs.twimg.com/profile_images/1178681604266434562/P1zxWeFN_normal.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pbs.twimg.com/profile_images/855643127541104640/zd0D0r2D_normal.jpg" TargetMode="External" /><Relationship Id="rId185" Type="http://schemas.openxmlformats.org/officeDocument/2006/relationships/hyperlink" Target="http://pbs.twimg.com/profile_images/1178681604266434562/P1zxWeFN_normal.jpg" TargetMode="External" /><Relationship Id="rId186" Type="http://schemas.openxmlformats.org/officeDocument/2006/relationships/hyperlink" Target="http://pbs.twimg.com/profile_images/1178681604266434562/P1zxWeFN_normal.jpg" TargetMode="External" /><Relationship Id="rId187" Type="http://schemas.openxmlformats.org/officeDocument/2006/relationships/hyperlink" Target="http://pbs.twimg.com/profile_images/1178681604266434562/P1zxWeFN_normal.jpg" TargetMode="External" /><Relationship Id="rId188" Type="http://schemas.openxmlformats.org/officeDocument/2006/relationships/hyperlink" Target="http://pbs.twimg.com/profile_images/855643127541104640/zd0D0r2D_normal.jpg" TargetMode="External" /><Relationship Id="rId189" Type="http://schemas.openxmlformats.org/officeDocument/2006/relationships/hyperlink" Target="http://pbs.twimg.com/profile_images/855643127541104640/zd0D0r2D_normal.jpg" TargetMode="External" /><Relationship Id="rId190" Type="http://schemas.openxmlformats.org/officeDocument/2006/relationships/hyperlink" Target="http://pbs.twimg.com/profile_images/855643127541104640/zd0D0r2D_normal.jpg" TargetMode="External" /><Relationship Id="rId191" Type="http://schemas.openxmlformats.org/officeDocument/2006/relationships/hyperlink" Target="http://pbs.twimg.com/profile_images/855643127541104640/zd0D0r2D_normal.jp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855643127541104640/zd0D0r2D_normal.jpg" TargetMode="External" /><Relationship Id="rId194" Type="http://schemas.openxmlformats.org/officeDocument/2006/relationships/hyperlink" Target="http://pbs.twimg.com/profile_images/855643127541104640/zd0D0r2D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855643127541104640/zd0D0r2D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pbs.twimg.com/profile_images/855643127541104640/zd0D0r2D_normal.jpg" TargetMode="External" /><Relationship Id="rId200" Type="http://schemas.openxmlformats.org/officeDocument/2006/relationships/hyperlink" Target="http://pbs.twimg.com/profile_images/855643127541104640/zd0D0r2D_normal.jpg" TargetMode="External" /><Relationship Id="rId201" Type="http://schemas.openxmlformats.org/officeDocument/2006/relationships/hyperlink" Target="http://pbs.twimg.com/profile_images/855643127541104640/zd0D0r2D_normal.jpg" TargetMode="External" /><Relationship Id="rId202" Type="http://schemas.openxmlformats.org/officeDocument/2006/relationships/hyperlink" Target="http://pbs.twimg.com/profile_images/855643127541104640/zd0D0r2D_normal.jpg" TargetMode="External" /><Relationship Id="rId203" Type="http://schemas.openxmlformats.org/officeDocument/2006/relationships/hyperlink" Target="http://pbs.twimg.com/profile_images/855643127541104640/zd0D0r2D_normal.jpg" TargetMode="External" /><Relationship Id="rId204" Type="http://schemas.openxmlformats.org/officeDocument/2006/relationships/hyperlink" Target="http://pbs.twimg.com/profile_images/855643127541104640/zd0D0r2D_normal.jpg" TargetMode="External" /><Relationship Id="rId205" Type="http://schemas.openxmlformats.org/officeDocument/2006/relationships/hyperlink" Target="http://pbs.twimg.com/profile_images/855643127541104640/zd0D0r2D_normal.jpg" TargetMode="External" /><Relationship Id="rId206" Type="http://schemas.openxmlformats.org/officeDocument/2006/relationships/hyperlink" Target="http://pbs.twimg.com/profile_images/1120357122221514752/bJD8EDpD_normal.jpg" TargetMode="External" /><Relationship Id="rId207" Type="http://schemas.openxmlformats.org/officeDocument/2006/relationships/hyperlink" Target="http://pbs.twimg.com/profile_images/855643127541104640/zd0D0r2D_normal.jpg" TargetMode="External" /><Relationship Id="rId208" Type="http://schemas.openxmlformats.org/officeDocument/2006/relationships/hyperlink" Target="http://pbs.twimg.com/profile_images/1120357122221514752/bJD8EDpD_normal.jpg" TargetMode="External" /><Relationship Id="rId209" Type="http://schemas.openxmlformats.org/officeDocument/2006/relationships/hyperlink" Target="http://pbs.twimg.com/profile_images/855643127541104640/zd0D0r2D_normal.jpg" TargetMode="External" /><Relationship Id="rId210" Type="http://schemas.openxmlformats.org/officeDocument/2006/relationships/hyperlink" Target="http://pbs.twimg.com/profile_images/1120357122221514752/bJD8EDpD_normal.jpg" TargetMode="External" /><Relationship Id="rId211" Type="http://schemas.openxmlformats.org/officeDocument/2006/relationships/hyperlink" Target="http://pbs.twimg.com/profile_images/855643127541104640/zd0D0r2D_normal.jpg" TargetMode="External" /><Relationship Id="rId212" Type="http://schemas.openxmlformats.org/officeDocument/2006/relationships/hyperlink" Target="http://pbs.twimg.com/profile_images/855643127541104640/zd0D0r2D_normal.jpg" TargetMode="External" /><Relationship Id="rId213" Type="http://schemas.openxmlformats.org/officeDocument/2006/relationships/hyperlink" Target="http://pbs.twimg.com/profile_images/855643127541104640/zd0D0r2D_normal.jpg" TargetMode="External" /><Relationship Id="rId214" Type="http://schemas.openxmlformats.org/officeDocument/2006/relationships/hyperlink" Target="http://pbs.twimg.com/profile_images/855643127541104640/zd0D0r2D_normal.jpg" TargetMode="External" /><Relationship Id="rId215" Type="http://schemas.openxmlformats.org/officeDocument/2006/relationships/hyperlink" Target="http://pbs.twimg.com/profile_images/855643127541104640/zd0D0r2D_normal.jpg" TargetMode="External" /><Relationship Id="rId216" Type="http://schemas.openxmlformats.org/officeDocument/2006/relationships/hyperlink" Target="http://pbs.twimg.com/profile_images/1120357122221514752/bJD8EDpD_normal.jpg" TargetMode="External" /><Relationship Id="rId217" Type="http://schemas.openxmlformats.org/officeDocument/2006/relationships/hyperlink" Target="http://pbs.twimg.com/profile_images/855643127541104640/zd0D0r2D_normal.jpg" TargetMode="External" /><Relationship Id="rId218" Type="http://schemas.openxmlformats.org/officeDocument/2006/relationships/hyperlink" Target="http://pbs.twimg.com/profile_images/1012690062180413441/seSCLe6B_normal.jpg" TargetMode="External" /><Relationship Id="rId219" Type="http://schemas.openxmlformats.org/officeDocument/2006/relationships/hyperlink" Target="http://pbs.twimg.com/profile_images/1012690062180413441/seSCLe6B_normal.jpg" TargetMode="External" /><Relationship Id="rId220" Type="http://schemas.openxmlformats.org/officeDocument/2006/relationships/hyperlink" Target="http://pbs.twimg.com/profile_images/1012690062180413441/seSCLe6B_normal.jpg" TargetMode="External" /><Relationship Id="rId221" Type="http://schemas.openxmlformats.org/officeDocument/2006/relationships/hyperlink" Target="http://pbs.twimg.com/profile_images/855643127541104640/zd0D0r2D_normal.jpg" TargetMode="External" /><Relationship Id="rId222" Type="http://schemas.openxmlformats.org/officeDocument/2006/relationships/hyperlink" Target="http://pbs.twimg.com/profile_images/855643127541104640/zd0D0r2D_normal.jpg" TargetMode="External" /><Relationship Id="rId223" Type="http://schemas.openxmlformats.org/officeDocument/2006/relationships/hyperlink" Target="http://pbs.twimg.com/profile_images/855643127541104640/zd0D0r2D_normal.jpg" TargetMode="External" /><Relationship Id="rId224" Type="http://schemas.openxmlformats.org/officeDocument/2006/relationships/hyperlink" Target="http://pbs.twimg.com/profile_images/855643127541104640/zd0D0r2D_normal.jpg" TargetMode="External" /><Relationship Id="rId225" Type="http://schemas.openxmlformats.org/officeDocument/2006/relationships/hyperlink" Target="http://pbs.twimg.com/profile_images/855643127541104640/zd0D0r2D_normal.jpg" TargetMode="External" /><Relationship Id="rId226" Type="http://schemas.openxmlformats.org/officeDocument/2006/relationships/hyperlink" Target="http://pbs.twimg.com/profile_images/855643127541104640/zd0D0r2D_normal.jpg" TargetMode="External" /><Relationship Id="rId227" Type="http://schemas.openxmlformats.org/officeDocument/2006/relationships/hyperlink" Target="http://pbs.twimg.com/profile_images/855643127541104640/zd0D0r2D_normal.jpg" TargetMode="External" /><Relationship Id="rId228" Type="http://schemas.openxmlformats.org/officeDocument/2006/relationships/hyperlink" Target="http://pbs.twimg.com/profile_images/855643127541104640/zd0D0r2D_normal.jpg" TargetMode="External" /><Relationship Id="rId229" Type="http://schemas.openxmlformats.org/officeDocument/2006/relationships/hyperlink" Target="http://pbs.twimg.com/profile_images/855643127541104640/zd0D0r2D_normal.jpg" TargetMode="External" /><Relationship Id="rId230" Type="http://schemas.openxmlformats.org/officeDocument/2006/relationships/hyperlink" Target="http://pbs.twimg.com/profile_images/855643127541104640/zd0D0r2D_normal.jpg" TargetMode="External" /><Relationship Id="rId231" Type="http://schemas.openxmlformats.org/officeDocument/2006/relationships/hyperlink" Target="http://pbs.twimg.com/profile_images/855643127541104640/zd0D0r2D_normal.jpg" TargetMode="External" /><Relationship Id="rId232" Type="http://schemas.openxmlformats.org/officeDocument/2006/relationships/hyperlink" Target="http://pbs.twimg.com/profile_images/855643127541104640/zd0D0r2D_normal.jpg" TargetMode="External" /><Relationship Id="rId233" Type="http://schemas.openxmlformats.org/officeDocument/2006/relationships/hyperlink" Target="http://pbs.twimg.com/profile_images/855643127541104640/zd0D0r2D_normal.jpg" TargetMode="External" /><Relationship Id="rId234" Type="http://schemas.openxmlformats.org/officeDocument/2006/relationships/hyperlink" Target="http://pbs.twimg.com/profile_images/855643127541104640/zd0D0r2D_normal.jpg" TargetMode="External" /><Relationship Id="rId235" Type="http://schemas.openxmlformats.org/officeDocument/2006/relationships/hyperlink" Target="http://pbs.twimg.com/profile_images/1130887748426932224/ooOU88O4_normal.png" TargetMode="External" /><Relationship Id="rId236" Type="http://schemas.openxmlformats.org/officeDocument/2006/relationships/hyperlink" Target="http://pbs.twimg.com/profile_images/1130887748426932224/ooOU88O4_normal.png" TargetMode="External" /><Relationship Id="rId237" Type="http://schemas.openxmlformats.org/officeDocument/2006/relationships/hyperlink" Target="https://twitter.com/#!/dhampton_3/status/1171139467069050881" TargetMode="External" /><Relationship Id="rId238" Type="http://schemas.openxmlformats.org/officeDocument/2006/relationships/hyperlink" Target="https://twitter.com/#!/dhampton_3/status/1171139467069050881" TargetMode="External" /><Relationship Id="rId239" Type="http://schemas.openxmlformats.org/officeDocument/2006/relationships/hyperlink" Target="https://twitter.com/#!/lovepink0924/status/1171140546645188609" TargetMode="External" /><Relationship Id="rId240" Type="http://schemas.openxmlformats.org/officeDocument/2006/relationships/hyperlink" Target="https://twitter.com/#!/lovepink0924/status/1171140546645188609" TargetMode="External" /><Relationship Id="rId241" Type="http://schemas.openxmlformats.org/officeDocument/2006/relationships/hyperlink" Target="https://twitter.com/#!/lurvejennifer/status/1171151855763636224" TargetMode="External" /><Relationship Id="rId242" Type="http://schemas.openxmlformats.org/officeDocument/2006/relationships/hyperlink" Target="https://twitter.com/#!/lurvejennifer/status/1171151855763636224" TargetMode="External" /><Relationship Id="rId243" Type="http://schemas.openxmlformats.org/officeDocument/2006/relationships/hyperlink" Target="https://twitter.com/#!/fungusty/status/1171236636664844288" TargetMode="External" /><Relationship Id="rId244" Type="http://schemas.openxmlformats.org/officeDocument/2006/relationships/hyperlink" Target="https://twitter.com/#!/fungusty/status/1171236636664844288" TargetMode="External" /><Relationship Id="rId245" Type="http://schemas.openxmlformats.org/officeDocument/2006/relationships/hyperlink" Target="https://twitter.com/#!/areyouvin/status/1172966667225354240" TargetMode="External" /><Relationship Id="rId246" Type="http://schemas.openxmlformats.org/officeDocument/2006/relationships/hyperlink" Target="https://twitter.com/#!/sir_blobfish/status/1173711374033334274" TargetMode="External" /><Relationship Id="rId247" Type="http://schemas.openxmlformats.org/officeDocument/2006/relationships/hyperlink" Target="https://twitter.com/#!/sir_blobfish/status/1173711374033334274" TargetMode="External" /><Relationship Id="rId248" Type="http://schemas.openxmlformats.org/officeDocument/2006/relationships/hyperlink" Target="https://twitter.com/#!/spiral5158/status/1179924487543967749" TargetMode="External" /><Relationship Id="rId249" Type="http://schemas.openxmlformats.org/officeDocument/2006/relationships/hyperlink" Target="https://twitter.com/#!/spiral5158/status/1179924487543967749" TargetMode="External" /><Relationship Id="rId250" Type="http://schemas.openxmlformats.org/officeDocument/2006/relationships/hyperlink" Target="https://twitter.com/#!/832ajb/status/1180794555974782977" TargetMode="External" /><Relationship Id="rId251" Type="http://schemas.openxmlformats.org/officeDocument/2006/relationships/hyperlink" Target="https://twitter.com/#!/832ajb/status/1180794555974782977" TargetMode="External" /><Relationship Id="rId252" Type="http://schemas.openxmlformats.org/officeDocument/2006/relationships/hyperlink" Target="https://twitter.com/#!/832ajb/status/1180794555974782977" TargetMode="External" /><Relationship Id="rId253" Type="http://schemas.openxmlformats.org/officeDocument/2006/relationships/hyperlink" Target="https://twitter.com/#!/832ajb/status/1180794555974782977" TargetMode="External" /><Relationship Id="rId254" Type="http://schemas.openxmlformats.org/officeDocument/2006/relationships/hyperlink" Target="https://twitter.com/#!/robertabertric1/status/1183420351881121799" TargetMode="External" /><Relationship Id="rId255" Type="http://schemas.openxmlformats.org/officeDocument/2006/relationships/hyperlink" Target="https://twitter.com/#!/robertabertric1/status/1183420351881121799" TargetMode="External" /><Relationship Id="rId256" Type="http://schemas.openxmlformats.org/officeDocument/2006/relationships/hyperlink" Target="https://twitter.com/#!/martinngamo/status/1184772452179742720" TargetMode="External" /><Relationship Id="rId257" Type="http://schemas.openxmlformats.org/officeDocument/2006/relationships/hyperlink" Target="https://twitter.com/#!/martinngamo/status/1184772452179742720" TargetMode="External" /><Relationship Id="rId258" Type="http://schemas.openxmlformats.org/officeDocument/2006/relationships/hyperlink" Target="https://twitter.com/#!/martinngamo/status/1184772452179742720" TargetMode="External" /><Relationship Id="rId259" Type="http://schemas.openxmlformats.org/officeDocument/2006/relationships/hyperlink" Target="https://twitter.com/#!/nate_wrizzle/status/1184804584792965120" TargetMode="External" /><Relationship Id="rId260" Type="http://schemas.openxmlformats.org/officeDocument/2006/relationships/hyperlink" Target="https://twitter.com/#!/nate_wrizzle/status/1184804584792965120" TargetMode="External" /><Relationship Id="rId261" Type="http://schemas.openxmlformats.org/officeDocument/2006/relationships/hyperlink" Target="https://twitter.com/#!/nate_wrizzle/status/1184804584792965120" TargetMode="External" /><Relationship Id="rId262" Type="http://schemas.openxmlformats.org/officeDocument/2006/relationships/hyperlink" Target="https://twitter.com/#!/trombonejones/status/1184832275587969024" TargetMode="External" /><Relationship Id="rId263" Type="http://schemas.openxmlformats.org/officeDocument/2006/relationships/hyperlink" Target="https://twitter.com/#!/trombonejones/status/1184832275587969024" TargetMode="External" /><Relationship Id="rId264" Type="http://schemas.openxmlformats.org/officeDocument/2006/relationships/hyperlink" Target="https://twitter.com/#!/trombonejones/status/1184832275587969024" TargetMode="External" /><Relationship Id="rId265" Type="http://schemas.openxmlformats.org/officeDocument/2006/relationships/hyperlink" Target="https://twitter.com/#!/trombonejones/status/1184832275587969024" TargetMode="External" /><Relationship Id="rId266" Type="http://schemas.openxmlformats.org/officeDocument/2006/relationships/hyperlink" Target="https://twitter.com/#!/gavsby/status/1184845514522726400" TargetMode="External" /><Relationship Id="rId267" Type="http://schemas.openxmlformats.org/officeDocument/2006/relationships/hyperlink" Target="https://twitter.com/#!/gavsby/status/1184845514522726400" TargetMode="External" /><Relationship Id="rId268" Type="http://schemas.openxmlformats.org/officeDocument/2006/relationships/hyperlink" Target="https://twitter.com/#!/gavsby/status/1184845514522726400" TargetMode="External" /><Relationship Id="rId269" Type="http://schemas.openxmlformats.org/officeDocument/2006/relationships/hyperlink" Target="https://twitter.com/#!/skiptomylou757/status/1185653777803763713" TargetMode="External" /><Relationship Id="rId270" Type="http://schemas.openxmlformats.org/officeDocument/2006/relationships/hyperlink" Target="https://twitter.com/#!/pettitphylis/status/1174343493310959617" TargetMode="External" /><Relationship Id="rId271" Type="http://schemas.openxmlformats.org/officeDocument/2006/relationships/hyperlink" Target="https://twitter.com/#!/pettitphylis/status/1176211491378384896" TargetMode="External" /><Relationship Id="rId272" Type="http://schemas.openxmlformats.org/officeDocument/2006/relationships/hyperlink" Target="https://twitter.com/#!/pettitphylis/status/1186048742916546560" TargetMode="External" /><Relationship Id="rId273" Type="http://schemas.openxmlformats.org/officeDocument/2006/relationships/hyperlink" Target="https://twitter.com/#!/pettitphylis/status/1186048742916546560" TargetMode="External" /><Relationship Id="rId274" Type="http://schemas.openxmlformats.org/officeDocument/2006/relationships/hyperlink" Target="https://twitter.com/#!/pettitphylis/status/1186048742916546560" TargetMode="External" /><Relationship Id="rId275" Type="http://schemas.openxmlformats.org/officeDocument/2006/relationships/hyperlink" Target="https://twitter.com/#!/pettitphylis/status/1186048742916546560" TargetMode="External" /><Relationship Id="rId276" Type="http://schemas.openxmlformats.org/officeDocument/2006/relationships/hyperlink" Target="https://twitter.com/#!/sotelocivone/status/1186082771627675650" TargetMode="External" /><Relationship Id="rId277" Type="http://schemas.openxmlformats.org/officeDocument/2006/relationships/hyperlink" Target="https://twitter.com/#!/pettitphylis/status/1186048742916546560" TargetMode="External" /><Relationship Id="rId278" Type="http://schemas.openxmlformats.org/officeDocument/2006/relationships/hyperlink" Target="https://twitter.com/#!/sotelocivone/status/1186082771627675650" TargetMode="External" /><Relationship Id="rId279" Type="http://schemas.openxmlformats.org/officeDocument/2006/relationships/hyperlink" Target="https://twitter.com/#!/pettitphylis/status/1186048742916546560" TargetMode="External" /><Relationship Id="rId280" Type="http://schemas.openxmlformats.org/officeDocument/2006/relationships/hyperlink" Target="https://twitter.com/#!/sotelocivone/status/1186082771627675650" TargetMode="External" /><Relationship Id="rId281" Type="http://schemas.openxmlformats.org/officeDocument/2006/relationships/hyperlink" Target="https://twitter.com/#!/pettitphylis/status/1186048742916546560" TargetMode="External" /><Relationship Id="rId282" Type="http://schemas.openxmlformats.org/officeDocument/2006/relationships/hyperlink" Target="https://twitter.com/#!/sotelocivone/status/1186082771627675650" TargetMode="External" /><Relationship Id="rId283" Type="http://schemas.openxmlformats.org/officeDocument/2006/relationships/hyperlink" Target="https://twitter.com/#!/pettitphylis/status/1174343493310959617" TargetMode="External" /><Relationship Id="rId284" Type="http://schemas.openxmlformats.org/officeDocument/2006/relationships/hyperlink" Target="https://twitter.com/#!/pettitphylis/status/1174343493310959617" TargetMode="External" /><Relationship Id="rId285" Type="http://schemas.openxmlformats.org/officeDocument/2006/relationships/hyperlink" Target="https://twitter.com/#!/pettitphylis/status/1176211491378384896" TargetMode="External" /><Relationship Id="rId286" Type="http://schemas.openxmlformats.org/officeDocument/2006/relationships/hyperlink" Target="https://twitter.com/#!/pettitphylis/status/1176211491378384896" TargetMode="External" /><Relationship Id="rId287" Type="http://schemas.openxmlformats.org/officeDocument/2006/relationships/hyperlink" Target="https://twitter.com/#!/pettitphylis/status/1186048742916546560" TargetMode="External" /><Relationship Id="rId288" Type="http://schemas.openxmlformats.org/officeDocument/2006/relationships/hyperlink" Target="https://twitter.com/#!/pettitphylis/status/1186048742916546560" TargetMode="External" /><Relationship Id="rId289" Type="http://schemas.openxmlformats.org/officeDocument/2006/relationships/hyperlink" Target="https://twitter.com/#!/pettitphylis/status/1186048742916546560" TargetMode="External" /><Relationship Id="rId290" Type="http://schemas.openxmlformats.org/officeDocument/2006/relationships/hyperlink" Target="https://twitter.com/#!/sotelocivone/status/1186082771627675650" TargetMode="External" /><Relationship Id="rId291" Type="http://schemas.openxmlformats.org/officeDocument/2006/relationships/hyperlink" Target="https://twitter.com/#!/sotelocivone/status/1186082771627675650" TargetMode="External" /><Relationship Id="rId292" Type="http://schemas.openxmlformats.org/officeDocument/2006/relationships/hyperlink" Target="https://twitter.com/#!/sotelocivone/status/1186082771627675650" TargetMode="External" /><Relationship Id="rId293" Type="http://schemas.openxmlformats.org/officeDocument/2006/relationships/hyperlink" Target="https://twitter.com/#!/thesethwatson/status/1186456933114568714" TargetMode="External" /><Relationship Id="rId294" Type="http://schemas.openxmlformats.org/officeDocument/2006/relationships/hyperlink" Target="https://twitter.com/#!/thesethwatson/status/1186456933114568714" TargetMode="External" /><Relationship Id="rId295" Type="http://schemas.openxmlformats.org/officeDocument/2006/relationships/hyperlink" Target="https://twitter.com/#!/96584400b/status/1186461189645074433" TargetMode="External" /><Relationship Id="rId296" Type="http://schemas.openxmlformats.org/officeDocument/2006/relationships/hyperlink" Target="https://twitter.com/#!/96584400b/status/1186461189645074433" TargetMode="External" /><Relationship Id="rId297" Type="http://schemas.openxmlformats.org/officeDocument/2006/relationships/hyperlink" Target="https://twitter.com/#!/bigsexy10304/status/1189065512921292800" TargetMode="External" /><Relationship Id="rId298" Type="http://schemas.openxmlformats.org/officeDocument/2006/relationships/hyperlink" Target="https://twitter.com/#!/bigsexy10304/status/1189065512921292800" TargetMode="External" /><Relationship Id="rId299" Type="http://schemas.openxmlformats.org/officeDocument/2006/relationships/hyperlink" Target="https://twitter.com/#!/bigsexy10304/status/1189065512921292800" TargetMode="External" /><Relationship Id="rId300" Type="http://schemas.openxmlformats.org/officeDocument/2006/relationships/hyperlink" Target="https://twitter.com/#!/deantfortytwo/status/1192243340223434757" TargetMode="External" /><Relationship Id="rId301" Type="http://schemas.openxmlformats.org/officeDocument/2006/relationships/hyperlink" Target="https://twitter.com/#!/ckolobanov7/status/1192279207839186944" TargetMode="External" /><Relationship Id="rId302" Type="http://schemas.openxmlformats.org/officeDocument/2006/relationships/hyperlink" Target="https://twitter.com/#!/deantfortytwo/status/1192243340223434757" TargetMode="External" /><Relationship Id="rId303" Type="http://schemas.openxmlformats.org/officeDocument/2006/relationships/hyperlink" Target="https://twitter.com/#!/ckolobanov7/status/1192279207839186944" TargetMode="External" /><Relationship Id="rId304" Type="http://schemas.openxmlformats.org/officeDocument/2006/relationships/hyperlink" Target="https://twitter.com/#!/ckolobanov7/status/1192279207839186944" TargetMode="External" /><Relationship Id="rId305" Type="http://schemas.openxmlformats.org/officeDocument/2006/relationships/hyperlink" Target="https://twitter.com/#!/cannabisencyclo/status/1169041478057889792" TargetMode="External" /><Relationship Id="rId306" Type="http://schemas.openxmlformats.org/officeDocument/2006/relationships/hyperlink" Target="https://twitter.com/#!/cannabisencyclo/status/1169327880406478849" TargetMode="External" /><Relationship Id="rId307" Type="http://schemas.openxmlformats.org/officeDocument/2006/relationships/hyperlink" Target="https://twitter.com/#!/cannabisencyclo/status/1169327880406478849" TargetMode="External" /><Relationship Id="rId308" Type="http://schemas.openxmlformats.org/officeDocument/2006/relationships/hyperlink" Target="https://twitter.com/#!/cannabisencyclo/status/1169968540910260224" TargetMode="External" /><Relationship Id="rId309" Type="http://schemas.openxmlformats.org/officeDocument/2006/relationships/hyperlink" Target="https://twitter.com/#!/cannabisencyclo/status/1169968244037476352" TargetMode="External" /><Relationship Id="rId310" Type="http://schemas.openxmlformats.org/officeDocument/2006/relationships/hyperlink" Target="https://twitter.com/#!/cannabisencyclo/status/1169971828187639810" TargetMode="External" /><Relationship Id="rId311" Type="http://schemas.openxmlformats.org/officeDocument/2006/relationships/hyperlink" Target="https://twitter.com/#!/cannabisencyclo/status/1170142456689627136" TargetMode="External" /><Relationship Id="rId312" Type="http://schemas.openxmlformats.org/officeDocument/2006/relationships/hyperlink" Target="https://twitter.com/#!/cannabisencyclo/status/1170541161359892480" TargetMode="External" /><Relationship Id="rId313" Type="http://schemas.openxmlformats.org/officeDocument/2006/relationships/hyperlink" Target="https://twitter.com/#!/cannabisencyclo/status/1171137294041931776" TargetMode="External" /><Relationship Id="rId314" Type="http://schemas.openxmlformats.org/officeDocument/2006/relationships/hyperlink" Target="https://twitter.com/#!/cannabisencyclo/status/1173810467875115009" TargetMode="External" /><Relationship Id="rId315" Type="http://schemas.openxmlformats.org/officeDocument/2006/relationships/hyperlink" Target="https://twitter.com/#!/cannabisencyclo/status/1176517542963056640" TargetMode="External" /><Relationship Id="rId316" Type="http://schemas.openxmlformats.org/officeDocument/2006/relationships/hyperlink" Target="https://twitter.com/#!/cannabisencyclo/status/1176534567211032576" TargetMode="External" /><Relationship Id="rId317" Type="http://schemas.openxmlformats.org/officeDocument/2006/relationships/hyperlink" Target="https://twitter.com/#!/cannabisencyclo/status/1176974743376809984" TargetMode="External" /><Relationship Id="rId318" Type="http://schemas.openxmlformats.org/officeDocument/2006/relationships/hyperlink" Target="https://twitter.com/#!/gennefer/status/1177013958810583041" TargetMode="External" /><Relationship Id="rId319" Type="http://schemas.openxmlformats.org/officeDocument/2006/relationships/hyperlink" Target="https://twitter.com/#!/cannabisencyclo/status/1177011101776482304" TargetMode="External" /><Relationship Id="rId320" Type="http://schemas.openxmlformats.org/officeDocument/2006/relationships/hyperlink" Target="https://twitter.com/#!/cannabisencyclo/status/1169327880406478849" TargetMode="External" /><Relationship Id="rId321" Type="http://schemas.openxmlformats.org/officeDocument/2006/relationships/hyperlink" Target="https://twitter.com/#!/cannabisencyclo/status/1177011223356821505" TargetMode="External" /><Relationship Id="rId322" Type="http://schemas.openxmlformats.org/officeDocument/2006/relationships/hyperlink" Target="https://twitter.com/#!/bennettleigh/status/1177432477406613504" TargetMode="External" /><Relationship Id="rId323" Type="http://schemas.openxmlformats.org/officeDocument/2006/relationships/hyperlink" Target="https://twitter.com/#!/cannabisencyclo/status/1171163557477568512" TargetMode="External" /><Relationship Id="rId324" Type="http://schemas.openxmlformats.org/officeDocument/2006/relationships/hyperlink" Target="https://twitter.com/#!/cannabisencyclo/status/1177407410912165888" TargetMode="External" /><Relationship Id="rId325" Type="http://schemas.openxmlformats.org/officeDocument/2006/relationships/hyperlink" Target="https://twitter.com/#!/cannabisencyclo/status/1177408424067264512" TargetMode="External" /><Relationship Id="rId326" Type="http://schemas.openxmlformats.org/officeDocument/2006/relationships/hyperlink" Target="https://twitter.com/#!/cannabisencyclo/status/1178407981848772608" TargetMode="External" /><Relationship Id="rId327" Type="http://schemas.openxmlformats.org/officeDocument/2006/relationships/hyperlink" Target="https://twitter.com/#!/cannabisencyclo/status/1179268225768607744" TargetMode="External" /><Relationship Id="rId328" Type="http://schemas.openxmlformats.org/officeDocument/2006/relationships/hyperlink" Target="https://twitter.com/#!/cannabisencyclo/status/1179922453105139712" TargetMode="External" /><Relationship Id="rId329" Type="http://schemas.openxmlformats.org/officeDocument/2006/relationships/hyperlink" Target="https://twitter.com/#!/cannabisencyclo/status/1179924628283764744" TargetMode="External" /><Relationship Id="rId330" Type="http://schemas.openxmlformats.org/officeDocument/2006/relationships/hyperlink" Target="https://twitter.com/#!/jokicnicola/status/1181040831400161280" TargetMode="External" /><Relationship Id="rId331" Type="http://schemas.openxmlformats.org/officeDocument/2006/relationships/hyperlink" Target="https://twitter.com/#!/cannabisencyclo/status/1180874486473560064" TargetMode="External" /><Relationship Id="rId332" Type="http://schemas.openxmlformats.org/officeDocument/2006/relationships/hyperlink" Target="https://twitter.com/#!/cannabisencyclo/status/1182054176844472320" TargetMode="External" /><Relationship Id="rId333" Type="http://schemas.openxmlformats.org/officeDocument/2006/relationships/hyperlink" Target="https://twitter.com/#!/cannabisencyclo/status/1182316308538347520" TargetMode="External" /><Relationship Id="rId334" Type="http://schemas.openxmlformats.org/officeDocument/2006/relationships/hyperlink" Target="https://twitter.com/#!/cannabisencyclo/status/1179925105956331520" TargetMode="External" /><Relationship Id="rId335" Type="http://schemas.openxmlformats.org/officeDocument/2006/relationships/hyperlink" Target="https://twitter.com/#!/cannabisencyclo/status/1183455596097310720" TargetMode="External" /><Relationship Id="rId336" Type="http://schemas.openxmlformats.org/officeDocument/2006/relationships/hyperlink" Target="https://twitter.com/#!/cannabisencyclo/status/1183456701627781120" TargetMode="External" /><Relationship Id="rId337" Type="http://schemas.openxmlformats.org/officeDocument/2006/relationships/hyperlink" Target="https://twitter.com/#!/cannabisencyclo/status/1183623860337332224" TargetMode="External" /><Relationship Id="rId338" Type="http://schemas.openxmlformats.org/officeDocument/2006/relationships/hyperlink" Target="https://twitter.com/#!/cannabisencyclo/status/1183623860337332224" TargetMode="External" /><Relationship Id="rId339" Type="http://schemas.openxmlformats.org/officeDocument/2006/relationships/hyperlink" Target="https://twitter.com/#!/thatmicahgarcia/status/1184002230808014852" TargetMode="External" /><Relationship Id="rId340" Type="http://schemas.openxmlformats.org/officeDocument/2006/relationships/hyperlink" Target="https://twitter.com/#!/cannabisencyclo/status/1183968138196443136" TargetMode="External" /><Relationship Id="rId341" Type="http://schemas.openxmlformats.org/officeDocument/2006/relationships/hyperlink" Target="https://twitter.com/#!/carolineoncrack/status/1184128160507412481" TargetMode="External" /><Relationship Id="rId342" Type="http://schemas.openxmlformats.org/officeDocument/2006/relationships/hyperlink" Target="https://twitter.com/#!/cannabisencyclo/status/1183968359727030272" TargetMode="External" /><Relationship Id="rId343" Type="http://schemas.openxmlformats.org/officeDocument/2006/relationships/hyperlink" Target="https://twitter.com/#!/carolineoncrack/status/1184128160507412481" TargetMode="External" /><Relationship Id="rId344" Type="http://schemas.openxmlformats.org/officeDocument/2006/relationships/hyperlink" Target="https://twitter.com/#!/cannabisencyclo/status/1183968359727030272" TargetMode="External" /><Relationship Id="rId345" Type="http://schemas.openxmlformats.org/officeDocument/2006/relationships/hyperlink" Target="https://twitter.com/#!/carolineoncrack/status/1184128160507412481" TargetMode="External" /><Relationship Id="rId346" Type="http://schemas.openxmlformats.org/officeDocument/2006/relationships/hyperlink" Target="https://twitter.com/#!/cannabisencyclo/status/1183968359727030272" TargetMode="External" /><Relationship Id="rId347" Type="http://schemas.openxmlformats.org/officeDocument/2006/relationships/hyperlink" Target="https://twitter.com/#!/carolineoncrack/status/1184128160507412481" TargetMode="External" /><Relationship Id="rId348" Type="http://schemas.openxmlformats.org/officeDocument/2006/relationships/hyperlink" Target="https://twitter.com/#!/cannabisencyclo/status/1183968359727030272" TargetMode="External" /><Relationship Id="rId349" Type="http://schemas.openxmlformats.org/officeDocument/2006/relationships/hyperlink" Target="https://twitter.com/#!/cannabisencyclo/status/1184320644122583046" TargetMode="External" /><Relationship Id="rId350" Type="http://schemas.openxmlformats.org/officeDocument/2006/relationships/hyperlink" Target="https://twitter.com/#!/cannabisencyclo/status/1184700986889080832" TargetMode="External" /><Relationship Id="rId351" Type="http://schemas.openxmlformats.org/officeDocument/2006/relationships/hyperlink" Target="https://twitter.com/#!/vanessamarigold/status/1186442168837140481" TargetMode="External" /><Relationship Id="rId352" Type="http://schemas.openxmlformats.org/officeDocument/2006/relationships/hyperlink" Target="https://twitter.com/#!/vanessamarigold/status/1186442289846947840" TargetMode="External" /><Relationship Id="rId353" Type="http://schemas.openxmlformats.org/officeDocument/2006/relationships/hyperlink" Target="https://twitter.com/#!/cannabisencyclo/status/1186420758567739392" TargetMode="External" /><Relationship Id="rId354" Type="http://schemas.openxmlformats.org/officeDocument/2006/relationships/hyperlink" Target="https://twitter.com/#!/cannabisencyclo/status/1186439706373812224" TargetMode="External" /><Relationship Id="rId355" Type="http://schemas.openxmlformats.org/officeDocument/2006/relationships/hyperlink" Target="https://twitter.com/#!/cannabisencyclo/status/1186440128769609728" TargetMode="External" /><Relationship Id="rId356" Type="http://schemas.openxmlformats.org/officeDocument/2006/relationships/hyperlink" Target="https://twitter.com/#!/cannabisencyclo/status/1186440128769609728" TargetMode="External" /><Relationship Id="rId357" Type="http://schemas.openxmlformats.org/officeDocument/2006/relationships/hyperlink" Target="https://twitter.com/#!/cannabisencyclo/status/1176974743376809984" TargetMode="External" /><Relationship Id="rId358" Type="http://schemas.openxmlformats.org/officeDocument/2006/relationships/hyperlink" Target="https://twitter.com/#!/cannabisencyclo/status/1179268225768607744" TargetMode="External" /><Relationship Id="rId359" Type="http://schemas.openxmlformats.org/officeDocument/2006/relationships/hyperlink" Target="https://twitter.com/#!/cannabisencyclo/status/1187353211771871234" TargetMode="External" /><Relationship Id="rId360" Type="http://schemas.openxmlformats.org/officeDocument/2006/relationships/hyperlink" Target="https://twitter.com/#!/cannabisencyclo/status/1187353575321567232" TargetMode="External" /><Relationship Id="rId361" Type="http://schemas.openxmlformats.org/officeDocument/2006/relationships/hyperlink" Target="https://twitter.com/#!/cannabisencyclo/status/1188865305981800448" TargetMode="External" /><Relationship Id="rId362" Type="http://schemas.openxmlformats.org/officeDocument/2006/relationships/hyperlink" Target="https://twitter.com/#!/cannabisencyclo/status/1189058441802702849" TargetMode="External" /><Relationship Id="rId363" Type="http://schemas.openxmlformats.org/officeDocument/2006/relationships/hyperlink" Target="https://twitter.com/#!/glazerboohoohoo/status/1189058141092110336" TargetMode="External" /><Relationship Id="rId364" Type="http://schemas.openxmlformats.org/officeDocument/2006/relationships/hyperlink" Target="https://twitter.com/#!/cannabisencyclo/status/1189053110968143872" TargetMode="External" /><Relationship Id="rId365" Type="http://schemas.openxmlformats.org/officeDocument/2006/relationships/hyperlink" Target="https://twitter.com/#!/cannabisencyclo/status/1189058874008989698" TargetMode="External" /><Relationship Id="rId366" Type="http://schemas.openxmlformats.org/officeDocument/2006/relationships/hyperlink" Target="https://twitter.com/#!/glazerboohoohoo/status/1189058141092110336" TargetMode="External" /><Relationship Id="rId367" Type="http://schemas.openxmlformats.org/officeDocument/2006/relationships/hyperlink" Target="https://twitter.com/#!/cannabisencyclo/status/1189053110968143872" TargetMode="External" /><Relationship Id="rId368" Type="http://schemas.openxmlformats.org/officeDocument/2006/relationships/hyperlink" Target="https://twitter.com/#!/cannabisencyclo/status/1189058874008989698" TargetMode="External" /><Relationship Id="rId369" Type="http://schemas.openxmlformats.org/officeDocument/2006/relationships/hyperlink" Target="https://twitter.com/#!/cannabisencyclo/status/1189433783646183425" TargetMode="External" /><Relationship Id="rId370" Type="http://schemas.openxmlformats.org/officeDocument/2006/relationships/hyperlink" Target="https://twitter.com/#!/cannabisencyclo/status/1182686315206205440" TargetMode="External" /><Relationship Id="rId371" Type="http://schemas.openxmlformats.org/officeDocument/2006/relationships/hyperlink" Target="https://twitter.com/#!/cannabisencyclo/status/1189959157308219392" TargetMode="External" /><Relationship Id="rId372" Type="http://schemas.openxmlformats.org/officeDocument/2006/relationships/hyperlink" Target="https://twitter.com/#!/cannabisencyclo/status/1190294926317088769" TargetMode="External" /><Relationship Id="rId373" Type="http://schemas.openxmlformats.org/officeDocument/2006/relationships/hyperlink" Target="https://twitter.com/#!/katywinge/status/1190851805263085569" TargetMode="External" /><Relationship Id="rId374" Type="http://schemas.openxmlformats.org/officeDocument/2006/relationships/hyperlink" Target="https://twitter.com/#!/cannabisencyclo/status/1190850545809887232" TargetMode="External" /><Relationship Id="rId375" Type="http://schemas.openxmlformats.org/officeDocument/2006/relationships/hyperlink" Target="https://twitter.com/#!/cannabisencyclo/status/1190852064617779201" TargetMode="External" /><Relationship Id="rId376" Type="http://schemas.openxmlformats.org/officeDocument/2006/relationships/hyperlink" Target="https://twitter.com/#!/katywinge/status/1190851805263085569" TargetMode="External" /><Relationship Id="rId377" Type="http://schemas.openxmlformats.org/officeDocument/2006/relationships/hyperlink" Target="https://twitter.com/#!/cannabisencyclo/status/1190850545809887232" TargetMode="External" /><Relationship Id="rId378" Type="http://schemas.openxmlformats.org/officeDocument/2006/relationships/hyperlink" Target="https://twitter.com/#!/cannabisencyclo/status/1190852064617779201" TargetMode="External" /><Relationship Id="rId379" Type="http://schemas.openxmlformats.org/officeDocument/2006/relationships/hyperlink" Target="https://twitter.com/#!/katywinge/status/1179622222144520192" TargetMode="External" /><Relationship Id="rId380" Type="http://schemas.openxmlformats.org/officeDocument/2006/relationships/hyperlink" Target="https://twitter.com/#!/katywinge/status/1190851805263085569" TargetMode="External" /><Relationship Id="rId381" Type="http://schemas.openxmlformats.org/officeDocument/2006/relationships/hyperlink" Target="https://twitter.com/#!/katywinge/status/1190851805263085569" TargetMode="External" /><Relationship Id="rId382" Type="http://schemas.openxmlformats.org/officeDocument/2006/relationships/hyperlink" Target="https://twitter.com/#!/cannabisencyclo/status/1179621878396313600" TargetMode="External" /><Relationship Id="rId383" Type="http://schemas.openxmlformats.org/officeDocument/2006/relationships/hyperlink" Target="https://twitter.com/#!/cannabisencyclo/status/1190850545809887232" TargetMode="External" /><Relationship Id="rId384" Type="http://schemas.openxmlformats.org/officeDocument/2006/relationships/hyperlink" Target="https://twitter.com/#!/cannabisencyclo/status/1190852064617779201" TargetMode="External" /><Relationship Id="rId385" Type="http://schemas.openxmlformats.org/officeDocument/2006/relationships/hyperlink" Target="https://twitter.com/#!/cannabisencyclo/status/1184877252036575232" TargetMode="External" /><Relationship Id="rId386" Type="http://schemas.openxmlformats.org/officeDocument/2006/relationships/hyperlink" Target="https://twitter.com/#!/cannabisencyclo/status/1191634519008280577" TargetMode="External" /><Relationship Id="rId387" Type="http://schemas.openxmlformats.org/officeDocument/2006/relationships/hyperlink" Target="https://twitter.com/#!/cannabisencyclo/status/1191634519008280577" TargetMode="External" /><Relationship Id="rId388" Type="http://schemas.openxmlformats.org/officeDocument/2006/relationships/hyperlink" Target="https://twitter.com/#!/cannabisencyclo/status/1191815589699846144" TargetMode="External" /><Relationship Id="rId389" Type="http://schemas.openxmlformats.org/officeDocument/2006/relationships/hyperlink" Target="https://twitter.com/#!/cannabisencyclo/status/1191815589699846144" TargetMode="External" /><Relationship Id="rId390" Type="http://schemas.openxmlformats.org/officeDocument/2006/relationships/hyperlink" Target="https://twitter.com/#!/cannabisencyclo/status/1191815589699846144" TargetMode="External" /><Relationship Id="rId391" Type="http://schemas.openxmlformats.org/officeDocument/2006/relationships/hyperlink" Target="https://twitter.com/#!/cannabisencyclo/status/1191815589699846144" TargetMode="External" /><Relationship Id="rId392" Type="http://schemas.openxmlformats.org/officeDocument/2006/relationships/hyperlink" Target="https://twitter.com/#!/cannabisencyclo/status/1169968540910260224" TargetMode="External" /><Relationship Id="rId393" Type="http://schemas.openxmlformats.org/officeDocument/2006/relationships/hyperlink" Target="https://twitter.com/#!/cannabisencyclo/status/1182054176844472320" TargetMode="External" /><Relationship Id="rId394" Type="http://schemas.openxmlformats.org/officeDocument/2006/relationships/hyperlink" Target="https://twitter.com/#!/cannabisencyclo/status/1182315855507415040" TargetMode="External" /><Relationship Id="rId395" Type="http://schemas.openxmlformats.org/officeDocument/2006/relationships/hyperlink" Target="https://twitter.com/#!/cannabisencyclo/status/1189058441802702849" TargetMode="External" /><Relationship Id="rId396" Type="http://schemas.openxmlformats.org/officeDocument/2006/relationships/hyperlink" Target="https://twitter.com/#!/cannabisencyclo/status/1191815589699846144" TargetMode="External" /><Relationship Id="rId397" Type="http://schemas.openxmlformats.org/officeDocument/2006/relationships/hyperlink" Target="https://twitter.com/#!/cannabisencyclo/status/1184700986889080832" TargetMode="External" /><Relationship Id="rId398" Type="http://schemas.openxmlformats.org/officeDocument/2006/relationships/hyperlink" Target="https://twitter.com/#!/cannabisencyclo/status/1187760220530827266" TargetMode="External" /><Relationship Id="rId399" Type="http://schemas.openxmlformats.org/officeDocument/2006/relationships/hyperlink" Target="https://twitter.com/#!/cannabisencyclo/status/1191927049809580033" TargetMode="External" /><Relationship Id="rId400" Type="http://schemas.openxmlformats.org/officeDocument/2006/relationships/hyperlink" Target="https://twitter.com/#!/andyjuett/status/1191957042874978305" TargetMode="External" /><Relationship Id="rId401" Type="http://schemas.openxmlformats.org/officeDocument/2006/relationships/hyperlink" Target="https://twitter.com/#!/cannabisencyclo/status/1191927321529159680" TargetMode="External" /><Relationship Id="rId402" Type="http://schemas.openxmlformats.org/officeDocument/2006/relationships/hyperlink" Target="https://twitter.com/#!/andyjuett/status/1191957042874978305" TargetMode="External" /><Relationship Id="rId403" Type="http://schemas.openxmlformats.org/officeDocument/2006/relationships/hyperlink" Target="https://twitter.com/#!/cannabisencyclo/status/1191927321529159680" TargetMode="External" /><Relationship Id="rId404" Type="http://schemas.openxmlformats.org/officeDocument/2006/relationships/hyperlink" Target="https://twitter.com/#!/andyjuett/status/1191957042874978305" TargetMode="External" /><Relationship Id="rId405" Type="http://schemas.openxmlformats.org/officeDocument/2006/relationships/hyperlink" Target="https://twitter.com/#!/cannabisencyclo/status/1168202354149117952" TargetMode="External" /><Relationship Id="rId406" Type="http://schemas.openxmlformats.org/officeDocument/2006/relationships/hyperlink" Target="https://twitter.com/#!/cannabisencyclo/status/1179924628283764744" TargetMode="External" /><Relationship Id="rId407" Type="http://schemas.openxmlformats.org/officeDocument/2006/relationships/hyperlink" Target="https://twitter.com/#!/cannabisencyclo/status/1190850545809887232" TargetMode="External" /><Relationship Id="rId408" Type="http://schemas.openxmlformats.org/officeDocument/2006/relationships/hyperlink" Target="https://twitter.com/#!/cannabisencyclo/status/1190852064617779201" TargetMode="External" /><Relationship Id="rId409" Type="http://schemas.openxmlformats.org/officeDocument/2006/relationships/hyperlink" Target="https://twitter.com/#!/cannabisencyclo/status/1191927321529159680" TargetMode="External" /><Relationship Id="rId410" Type="http://schemas.openxmlformats.org/officeDocument/2006/relationships/hyperlink" Target="https://twitter.com/#!/andyjuett/status/1191957042874978305" TargetMode="External" /><Relationship Id="rId411" Type="http://schemas.openxmlformats.org/officeDocument/2006/relationships/hyperlink" Target="https://twitter.com/#!/cannabisencyclo/status/1191927321529159680" TargetMode="External" /><Relationship Id="rId412" Type="http://schemas.openxmlformats.org/officeDocument/2006/relationships/hyperlink" Target="https://twitter.com/#!/realicculus/status/1191939544628834304" TargetMode="External" /><Relationship Id="rId413" Type="http://schemas.openxmlformats.org/officeDocument/2006/relationships/hyperlink" Target="https://twitter.com/#!/realicculus/status/1191939544628834304" TargetMode="External" /><Relationship Id="rId414" Type="http://schemas.openxmlformats.org/officeDocument/2006/relationships/hyperlink" Target="https://twitter.com/#!/realicculus/status/1191939544628834304" TargetMode="External" /><Relationship Id="rId415" Type="http://schemas.openxmlformats.org/officeDocument/2006/relationships/hyperlink" Target="https://twitter.com/#!/cannabisencyclo/status/1191939075470745600" TargetMode="External" /><Relationship Id="rId416" Type="http://schemas.openxmlformats.org/officeDocument/2006/relationships/hyperlink" Target="https://twitter.com/#!/cannabisencyclo/status/1191939075470745600" TargetMode="External" /><Relationship Id="rId417" Type="http://schemas.openxmlformats.org/officeDocument/2006/relationships/hyperlink" Target="https://twitter.com/#!/cannabisencyclo/status/1192696075850637312" TargetMode="External" /><Relationship Id="rId418" Type="http://schemas.openxmlformats.org/officeDocument/2006/relationships/hyperlink" Target="https://twitter.com/#!/cannabisencyclo/status/1192700708690128896" TargetMode="External" /><Relationship Id="rId419" Type="http://schemas.openxmlformats.org/officeDocument/2006/relationships/hyperlink" Target="https://twitter.com/#!/cannabisencyclo/status/1187353575321567232" TargetMode="External" /><Relationship Id="rId420" Type="http://schemas.openxmlformats.org/officeDocument/2006/relationships/hyperlink" Target="https://twitter.com/#!/cannabisencyclo/status/1191939075470745600" TargetMode="External" /><Relationship Id="rId421" Type="http://schemas.openxmlformats.org/officeDocument/2006/relationships/hyperlink" Target="https://twitter.com/#!/cannabisencyclo/status/1193024702467301376" TargetMode="External" /><Relationship Id="rId422" Type="http://schemas.openxmlformats.org/officeDocument/2006/relationships/hyperlink" Target="https://twitter.com/#!/cannabisencyclo/status/1175531587011829761" TargetMode="External" /><Relationship Id="rId423" Type="http://schemas.openxmlformats.org/officeDocument/2006/relationships/hyperlink" Target="https://twitter.com/#!/cannabisencyclo/status/1176998236575260672" TargetMode="External" /><Relationship Id="rId424" Type="http://schemas.openxmlformats.org/officeDocument/2006/relationships/hyperlink" Target="https://twitter.com/#!/cannabisencyclo/status/1176998293223571458" TargetMode="External" /><Relationship Id="rId425" Type="http://schemas.openxmlformats.org/officeDocument/2006/relationships/hyperlink" Target="https://twitter.com/#!/cannabisencyclo/status/1177018014836785153" TargetMode="External" /><Relationship Id="rId426" Type="http://schemas.openxmlformats.org/officeDocument/2006/relationships/hyperlink" Target="https://twitter.com/#!/cannabisencyclo/status/1177434464085000192" TargetMode="External" /><Relationship Id="rId427" Type="http://schemas.openxmlformats.org/officeDocument/2006/relationships/hyperlink" Target="https://twitter.com/#!/cannabisencyclo/status/1185651983232974849" TargetMode="External" /><Relationship Id="rId428" Type="http://schemas.openxmlformats.org/officeDocument/2006/relationships/hyperlink" Target="https://twitter.com/#!/cannabisencyclo/status/1193668518387912704" TargetMode="External" /><Relationship Id="rId429" Type="http://schemas.openxmlformats.org/officeDocument/2006/relationships/hyperlink" Target="https://twitter.com/#!/fakejakebrowne/status/1177000932527050753" TargetMode="External" /><Relationship Id="rId430" Type="http://schemas.openxmlformats.org/officeDocument/2006/relationships/hyperlink" Target="https://twitter.com/#!/fakejakebrowne/status/1193678872622989317" TargetMode="External" /><Relationship Id="rId431" Type="http://schemas.openxmlformats.org/officeDocument/2006/relationships/hyperlink" Target="https://api.twitter.com/1.1/geo/id/00c55f041e27dc51.json" TargetMode="External" /><Relationship Id="rId432" Type="http://schemas.openxmlformats.org/officeDocument/2006/relationships/hyperlink" Target="https://api.twitter.com/1.1/geo/id/4ec01c9dbc693497.json" TargetMode="External" /><Relationship Id="rId433" Type="http://schemas.openxmlformats.org/officeDocument/2006/relationships/hyperlink" Target="https://api.twitter.com/1.1/geo/id/4ec01c9dbc693497.json" TargetMode="External" /><Relationship Id="rId434" Type="http://schemas.openxmlformats.org/officeDocument/2006/relationships/hyperlink" Target="https://api.twitter.com/1.1/geo/id/4ec01c9dbc693497.json" TargetMode="External" /><Relationship Id="rId435" Type="http://schemas.openxmlformats.org/officeDocument/2006/relationships/hyperlink" Target="https://api.twitter.com/1.1/geo/id/4ec01c9dbc693497.json" TargetMode="External" /><Relationship Id="rId436" Type="http://schemas.openxmlformats.org/officeDocument/2006/relationships/hyperlink" Target="https://api.twitter.com/1.1/geo/id/4ec01c9dbc693497.json" TargetMode="External" /><Relationship Id="rId437" Type="http://schemas.openxmlformats.org/officeDocument/2006/relationships/hyperlink" Target="https://api.twitter.com/1.1/geo/id/df7fd3a3b9eff7ee.json" TargetMode="External" /><Relationship Id="rId438" Type="http://schemas.openxmlformats.org/officeDocument/2006/relationships/hyperlink" Target="https://api.twitter.com/1.1/geo/id/df7fd3a3b9eff7ee.json" TargetMode="External" /><Relationship Id="rId439" Type="http://schemas.openxmlformats.org/officeDocument/2006/relationships/hyperlink" Target="https://api.twitter.com/1.1/geo/id/df7fd3a3b9eff7ee.json" TargetMode="External" /><Relationship Id="rId440" Type="http://schemas.openxmlformats.org/officeDocument/2006/relationships/hyperlink" Target="https://api.twitter.com/1.1/geo/id/df7fd3a3b9eff7ee.json" TargetMode="External" /><Relationship Id="rId441" Type="http://schemas.openxmlformats.org/officeDocument/2006/relationships/hyperlink" Target="https://api.twitter.com/1.1/geo/id/df7fd3a3b9eff7ee.json" TargetMode="External" /><Relationship Id="rId442" Type="http://schemas.openxmlformats.org/officeDocument/2006/relationships/hyperlink" Target="https://api.twitter.com/1.1/geo/id/df7fd3a3b9eff7ee.json" TargetMode="External" /><Relationship Id="rId443" Type="http://schemas.openxmlformats.org/officeDocument/2006/relationships/hyperlink" Target="https://api.twitter.com/1.1/geo/id/df7fd3a3b9eff7ee.json" TargetMode="External" /><Relationship Id="rId444" Type="http://schemas.openxmlformats.org/officeDocument/2006/relationships/hyperlink" Target="https://api.twitter.com/1.1/geo/id/01a9a39529b27f36.json" TargetMode="External" /><Relationship Id="rId445" Type="http://schemas.openxmlformats.org/officeDocument/2006/relationships/hyperlink" Target="https://api.twitter.com/1.1/geo/id/01a9a39529b27f36.json" TargetMode="External" /><Relationship Id="rId446" Type="http://schemas.openxmlformats.org/officeDocument/2006/relationships/hyperlink" Target="https://api.twitter.com/1.1/geo/id/5a110d312052166f.json" TargetMode="External" /><Relationship Id="rId447" Type="http://schemas.openxmlformats.org/officeDocument/2006/relationships/hyperlink" Target="https://api.twitter.com/1.1/geo/id/01a9a39529b27f36.json" TargetMode="External" /><Relationship Id="rId448" Type="http://schemas.openxmlformats.org/officeDocument/2006/relationships/hyperlink" Target="https://api.twitter.com/1.1/geo/id/1927193c57f35d51.json" TargetMode="External" /><Relationship Id="rId449" Type="http://schemas.openxmlformats.org/officeDocument/2006/relationships/hyperlink" Target="https://api.twitter.com/1.1/geo/id/5a110d312052166f.json" TargetMode="External" /><Relationship Id="rId450" Type="http://schemas.openxmlformats.org/officeDocument/2006/relationships/hyperlink" Target="https://api.twitter.com/1.1/geo/id/b49b3053b5c25bf5.json" TargetMode="External" /><Relationship Id="rId451" Type="http://schemas.openxmlformats.org/officeDocument/2006/relationships/hyperlink" Target="https://api.twitter.com/1.1/geo/id/fbd6d2f5a4e4a15e.json" TargetMode="External" /><Relationship Id="rId452" Type="http://schemas.openxmlformats.org/officeDocument/2006/relationships/hyperlink" Target="https://api.twitter.com/1.1/geo/id/b49b3053b5c25bf5.json" TargetMode="External" /><Relationship Id="rId453" Type="http://schemas.openxmlformats.org/officeDocument/2006/relationships/hyperlink" Target="https://api.twitter.com/1.1/geo/id/fbd6d2f5a4e4a15e.json" TargetMode="External" /><Relationship Id="rId454" Type="http://schemas.openxmlformats.org/officeDocument/2006/relationships/hyperlink" Target="https://api.twitter.com/1.1/geo/id/b49b3053b5c25bf5.json" TargetMode="External" /><Relationship Id="rId455" Type="http://schemas.openxmlformats.org/officeDocument/2006/relationships/hyperlink" Target="https://api.twitter.com/1.1/geo/id/b49b3053b5c25bf5.json" TargetMode="External" /><Relationship Id="rId456" Type="http://schemas.openxmlformats.org/officeDocument/2006/relationships/hyperlink" Target="https://api.twitter.com/1.1/geo/id/fbd6d2f5a4e4a15e.json" TargetMode="External" /><Relationship Id="rId457" Type="http://schemas.openxmlformats.org/officeDocument/2006/relationships/hyperlink" Target="https://api.twitter.com/1.1/geo/id/ab2f2fac83aa388d.json" TargetMode="External" /><Relationship Id="rId458" Type="http://schemas.openxmlformats.org/officeDocument/2006/relationships/hyperlink" Target="https://api.twitter.com/1.1/geo/id/ab2f2fac83aa388d.json" TargetMode="External" /><Relationship Id="rId459" Type="http://schemas.openxmlformats.org/officeDocument/2006/relationships/hyperlink" Target="https://api.twitter.com/1.1/geo/id/b49b3053b5c25bf5.json" TargetMode="External" /><Relationship Id="rId460" Type="http://schemas.openxmlformats.org/officeDocument/2006/relationships/hyperlink" Target="https://api.twitter.com/1.1/geo/id/b49b3053b5c25bf5.json" TargetMode="External" /><Relationship Id="rId461" Type="http://schemas.openxmlformats.org/officeDocument/2006/relationships/hyperlink" Target="https://api.twitter.com/1.1/geo/id/b49b3053b5c25bf5.json" TargetMode="External" /><Relationship Id="rId462" Type="http://schemas.openxmlformats.org/officeDocument/2006/relationships/hyperlink" Target="https://api.twitter.com/1.1/geo/id/fbd6d2f5a4e4a15e.json" TargetMode="External" /><Relationship Id="rId463" Type="http://schemas.openxmlformats.org/officeDocument/2006/relationships/hyperlink" Target="https://api.twitter.com/1.1/geo/id/b49b3053b5c25bf5.json" TargetMode="External" /><Relationship Id="rId464" Type="http://schemas.openxmlformats.org/officeDocument/2006/relationships/hyperlink" Target="https://api.twitter.com/1.1/geo/id/b49b3053b5c25bf5.json" TargetMode="External" /><Relationship Id="rId465" Type="http://schemas.openxmlformats.org/officeDocument/2006/relationships/hyperlink" Target="https://api.twitter.com/1.1/geo/id/b49b3053b5c25bf5.json" TargetMode="External" /><Relationship Id="rId466" Type="http://schemas.openxmlformats.org/officeDocument/2006/relationships/hyperlink" Target="https://api.twitter.com/1.1/geo/id/b49b3053b5c25bf5.json" TargetMode="External" /><Relationship Id="rId467" Type="http://schemas.openxmlformats.org/officeDocument/2006/relationships/hyperlink" Target="https://api.twitter.com/1.1/geo/id/ab2f2fac83aa388d.json" TargetMode="External" /><Relationship Id="rId468" Type="http://schemas.openxmlformats.org/officeDocument/2006/relationships/hyperlink" Target="https://api.twitter.com/1.1/geo/id/ab2f2fac83aa388d.json" TargetMode="External" /><Relationship Id="rId469" Type="http://schemas.openxmlformats.org/officeDocument/2006/relationships/hyperlink" Target="https://api.twitter.com/1.1/geo/id/ab2f2fac83aa388d.json" TargetMode="External" /><Relationship Id="rId470" Type="http://schemas.openxmlformats.org/officeDocument/2006/relationships/hyperlink" Target="https://api.twitter.com/1.1/geo/id/5a9de3ff3fdd849d.json" TargetMode="External" /><Relationship Id="rId471" Type="http://schemas.openxmlformats.org/officeDocument/2006/relationships/hyperlink" Target="https://api.twitter.com/1.1/geo/id/5a110d312052166f.json" TargetMode="External" /><Relationship Id="rId472" Type="http://schemas.openxmlformats.org/officeDocument/2006/relationships/hyperlink" Target="https://api.twitter.com/1.1/geo/id/fbd6d2f5a4e4a15e.json" TargetMode="External" /><Relationship Id="rId473" Type="http://schemas.openxmlformats.org/officeDocument/2006/relationships/hyperlink" Target="https://api.twitter.com/1.1/geo/id/fbd6d2f5a4e4a15e.json" TargetMode="External" /><Relationship Id="rId474" Type="http://schemas.openxmlformats.org/officeDocument/2006/relationships/comments" Target="../comments1.xml" /><Relationship Id="rId475" Type="http://schemas.openxmlformats.org/officeDocument/2006/relationships/vmlDrawing" Target="../drawings/vmlDrawing1.vml" /><Relationship Id="rId476" Type="http://schemas.openxmlformats.org/officeDocument/2006/relationships/table" Target="../tables/table1.xml" /><Relationship Id="rId47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71151855763636224" TargetMode="External" /><Relationship Id="rId2" Type="http://schemas.openxmlformats.org/officeDocument/2006/relationships/hyperlink" Target="https://twitter.com/i/web/status/1171236636664844288" TargetMode="External" /><Relationship Id="rId3" Type="http://schemas.openxmlformats.org/officeDocument/2006/relationships/hyperlink" Target="https://twitter.com/i/web/status/1172966667225354240" TargetMode="External" /><Relationship Id="rId4" Type="http://schemas.openxmlformats.org/officeDocument/2006/relationships/hyperlink" Target="https://twitter.com/i/web/status/1173711374033334274" TargetMode="External" /><Relationship Id="rId5" Type="http://schemas.openxmlformats.org/officeDocument/2006/relationships/hyperlink" Target="https://twitter.com/i/web/status/1180794555974782977" TargetMode="External" /><Relationship Id="rId6" Type="http://schemas.openxmlformats.org/officeDocument/2006/relationships/hyperlink" Target="https://twitter.com/i/web/status/1186082771627675650" TargetMode="External" /><Relationship Id="rId7" Type="http://schemas.openxmlformats.org/officeDocument/2006/relationships/hyperlink" Target="https://twitter.com/i/web/status/1186461189645074433" TargetMode="External" /><Relationship Id="rId8" Type="http://schemas.openxmlformats.org/officeDocument/2006/relationships/hyperlink" Target="https://twitter.com/iamthebotanist/status/1192216839818039296" TargetMode="External" /><Relationship Id="rId9" Type="http://schemas.openxmlformats.org/officeDocument/2006/relationships/hyperlink" Target="https://twitter.com/iamthebotanist/status/1192216839818039296" TargetMode="External" /><Relationship Id="rId10" Type="http://schemas.openxmlformats.org/officeDocument/2006/relationships/hyperlink" Target="https://twitter.com/i/web/status/1177432477406613504" TargetMode="External" /><Relationship Id="rId11" Type="http://schemas.openxmlformats.org/officeDocument/2006/relationships/hyperlink" Target="https://www.instagram.com/p/B3qkhtAlQcV/?igshid=qg3b1yquoxrl" TargetMode="External" /><Relationship Id="rId12" Type="http://schemas.openxmlformats.org/officeDocument/2006/relationships/hyperlink" Target="https://www.instagram.com/p/B2sHukYFJ96/?igshid=bu1i24haxzu3" TargetMode="External" /><Relationship Id="rId13" Type="http://schemas.openxmlformats.org/officeDocument/2006/relationships/hyperlink" Target="https://twitter.com/fakejakebrowne/status/1176917683591233536" TargetMode="External" /><Relationship Id="rId14" Type="http://schemas.openxmlformats.org/officeDocument/2006/relationships/hyperlink" Target="https://www.instagram.com/p/B25pDxTF6sj/?igshid=14nm7fg5bhcvn" TargetMode="External" /><Relationship Id="rId15" Type="http://schemas.openxmlformats.org/officeDocument/2006/relationships/hyperlink" Target="https://www.instagram.com/p/B30B9OrFPfb/?igshid=vvk8yi73oxsg" TargetMode="External" /><Relationship Id="rId16" Type="http://schemas.openxmlformats.org/officeDocument/2006/relationships/hyperlink" Target="https://pbs.twimg.com/media/EEwbLoDW4AU0Qug.jpg" TargetMode="External" /><Relationship Id="rId17" Type="http://schemas.openxmlformats.org/officeDocument/2006/relationships/hyperlink" Target="https://pbs.twimg.com/tweet_video_thumb/EDyP5PLXkAA5RnT.jpg" TargetMode="External" /><Relationship Id="rId18" Type="http://schemas.openxmlformats.org/officeDocument/2006/relationships/hyperlink" Target="https://pbs.twimg.com/media/EFPj9BQUYAI01f9.jpg" TargetMode="External" /><Relationship Id="rId19" Type="http://schemas.openxmlformats.org/officeDocument/2006/relationships/hyperlink" Target="https://pbs.twimg.com/media/EFV0SXaUcAAer1T.jpg" TargetMode="External" /><Relationship Id="rId20" Type="http://schemas.openxmlformats.org/officeDocument/2006/relationships/hyperlink" Target="https://pbs.twimg.com/tweet_video_thumb/EG7eSHVUwAE-pJn.jpg" TargetMode="External" /><Relationship Id="rId21" Type="http://schemas.openxmlformats.org/officeDocument/2006/relationships/hyperlink" Target="http://pbs.twimg.com/profile_images/1170035717789093890/yST7A345_normal.jpg" TargetMode="External" /><Relationship Id="rId22" Type="http://schemas.openxmlformats.org/officeDocument/2006/relationships/hyperlink" Target="http://pbs.twimg.com/profile_images/1121267988009824257/ZZB6uRD8_normal.jpg" TargetMode="External" /><Relationship Id="rId23" Type="http://schemas.openxmlformats.org/officeDocument/2006/relationships/hyperlink" Target="http://pbs.twimg.com/profile_images/1049539454514294785/uyiyPhps_normal.jpg" TargetMode="External" /><Relationship Id="rId24" Type="http://schemas.openxmlformats.org/officeDocument/2006/relationships/hyperlink" Target="http://pbs.twimg.com/profile_images/1189006220570398721/FJCIjcpl_normal.jpg" TargetMode="External" /><Relationship Id="rId25" Type="http://schemas.openxmlformats.org/officeDocument/2006/relationships/hyperlink" Target="http://pbs.twimg.com/profile_images/984481077329833984/nM8F43rU_normal.jpg" TargetMode="External" /><Relationship Id="rId26" Type="http://schemas.openxmlformats.org/officeDocument/2006/relationships/hyperlink" Target="http://pbs.twimg.com/profile_images/620011370440970240/SgZWb8mr_normal.jpg" TargetMode="External" /><Relationship Id="rId27" Type="http://schemas.openxmlformats.org/officeDocument/2006/relationships/hyperlink" Target="http://pbs.twimg.com/profile_images/1142063869273264129/5lBExJv9_normal.jpg" TargetMode="External" /><Relationship Id="rId28" Type="http://schemas.openxmlformats.org/officeDocument/2006/relationships/hyperlink" Target="http://pbs.twimg.com/profile_images/1007407546020311041/2--CVHW5_normal.jpg" TargetMode="External" /><Relationship Id="rId29" Type="http://schemas.openxmlformats.org/officeDocument/2006/relationships/hyperlink" Target="http://abs.twimg.com/sticky/default_profile_images/default_profile_normal.png" TargetMode="External" /><Relationship Id="rId30" Type="http://schemas.openxmlformats.org/officeDocument/2006/relationships/hyperlink" Target="http://pbs.twimg.com/profile_images/1102271337253474304/h7lkPqeQ_normal.jpg" TargetMode="External" /><Relationship Id="rId31" Type="http://schemas.openxmlformats.org/officeDocument/2006/relationships/hyperlink" Target="http://pbs.twimg.com/profile_images/1122159993304879104/gih-Yc9y_normal.jpg" TargetMode="External" /><Relationship Id="rId32" Type="http://schemas.openxmlformats.org/officeDocument/2006/relationships/hyperlink" Target="http://pbs.twimg.com/profile_images/1184680668795678720/2D_5HdEu_normal.jpg" TargetMode="External" /><Relationship Id="rId33" Type="http://schemas.openxmlformats.org/officeDocument/2006/relationships/hyperlink" Target="http://pbs.twimg.com/profile_images/1174822652101443584/FQOAsqcB_normal.jpg" TargetMode="External" /><Relationship Id="rId34" Type="http://schemas.openxmlformats.org/officeDocument/2006/relationships/hyperlink" Target="http://pbs.twimg.com/profile_images/1119168336250703873/0-bDREFM_normal.jpg" TargetMode="External" /><Relationship Id="rId35" Type="http://schemas.openxmlformats.org/officeDocument/2006/relationships/hyperlink" Target="https://pbs.twimg.com/media/EEwbLoDW4AU0Qug.jpg" TargetMode="External" /><Relationship Id="rId36" Type="http://schemas.openxmlformats.org/officeDocument/2006/relationships/hyperlink" Target="http://pbs.twimg.com/profile_images/1184544926912143369/htq_KwyK_normal.jpg" TargetMode="External" /><Relationship Id="rId37" Type="http://schemas.openxmlformats.org/officeDocument/2006/relationships/hyperlink" Target="http://pbs.twimg.com/profile_images/1184544926912143369/htq_KwyK_normal.jpg" TargetMode="External" /><Relationship Id="rId38" Type="http://schemas.openxmlformats.org/officeDocument/2006/relationships/hyperlink" Target="http://pbs.twimg.com/profile_images/1167979681775144965/5wyR09Bf_normal.jpg" TargetMode="External" /><Relationship Id="rId39" Type="http://schemas.openxmlformats.org/officeDocument/2006/relationships/hyperlink" Target="http://pbs.twimg.com/profile_images/631433468983902208/oY21K5sz_normal.jpg" TargetMode="External" /><Relationship Id="rId40" Type="http://schemas.openxmlformats.org/officeDocument/2006/relationships/hyperlink" Target="http://abs.twimg.com/sticky/default_profile_images/default_profile_normal.png" TargetMode="External" /><Relationship Id="rId41" Type="http://schemas.openxmlformats.org/officeDocument/2006/relationships/hyperlink" Target="http://pbs.twimg.com/profile_images/1183257347143229441/gu5HSk1M_normal.jpg" TargetMode="External" /><Relationship Id="rId42" Type="http://schemas.openxmlformats.org/officeDocument/2006/relationships/hyperlink" Target="http://pbs.twimg.com/profile_images/378800000212249935/efdc96cd4687b0eeb3508ae585f8ba3e_normal.png" TargetMode="External" /><Relationship Id="rId43" Type="http://schemas.openxmlformats.org/officeDocument/2006/relationships/hyperlink" Target="http://pbs.twimg.com/profile_images/1073094024100106240/4MumYb3e_normal.jpg" TargetMode="External" /><Relationship Id="rId44" Type="http://schemas.openxmlformats.org/officeDocument/2006/relationships/hyperlink" Target="http://pbs.twimg.com/profile_images/855643127541104640/zd0D0r2D_normal.jpg" TargetMode="External" /><Relationship Id="rId45" Type="http://schemas.openxmlformats.org/officeDocument/2006/relationships/hyperlink" Target="http://pbs.twimg.com/profile_images/855643127541104640/zd0D0r2D_normal.jpg" TargetMode="External" /><Relationship Id="rId46" Type="http://schemas.openxmlformats.org/officeDocument/2006/relationships/hyperlink" Target="http://pbs.twimg.com/profile_images/855643127541104640/zd0D0r2D_normal.jpg" TargetMode="External" /><Relationship Id="rId47" Type="http://schemas.openxmlformats.org/officeDocument/2006/relationships/hyperlink" Target="https://pbs.twimg.com/tweet_video_thumb/EDyP5PLXkAA5RnT.jpg" TargetMode="External" /><Relationship Id="rId48" Type="http://schemas.openxmlformats.org/officeDocument/2006/relationships/hyperlink" Target="http://pbs.twimg.com/profile_images/855643127541104640/zd0D0r2D_normal.jpg" TargetMode="External" /><Relationship Id="rId49" Type="http://schemas.openxmlformats.org/officeDocument/2006/relationships/hyperlink" Target="http://pbs.twimg.com/profile_images/855643127541104640/zd0D0r2D_normal.jpg" TargetMode="External" /><Relationship Id="rId50" Type="http://schemas.openxmlformats.org/officeDocument/2006/relationships/hyperlink" Target="http://pbs.twimg.com/profile_images/855643127541104640/zd0D0r2D_normal.jpg" TargetMode="External" /><Relationship Id="rId51" Type="http://schemas.openxmlformats.org/officeDocument/2006/relationships/hyperlink" Target="http://pbs.twimg.com/profile_images/855643127541104640/zd0D0r2D_normal.jpg" TargetMode="External" /><Relationship Id="rId52" Type="http://schemas.openxmlformats.org/officeDocument/2006/relationships/hyperlink" Target="http://pbs.twimg.com/profile_images/855643127541104640/zd0D0r2D_normal.jpg" TargetMode="External" /><Relationship Id="rId53" Type="http://schemas.openxmlformats.org/officeDocument/2006/relationships/hyperlink" Target="http://pbs.twimg.com/profile_images/855643127541104640/zd0D0r2D_normal.jpg" TargetMode="External" /><Relationship Id="rId54" Type="http://schemas.openxmlformats.org/officeDocument/2006/relationships/hyperlink" Target="https://pbs.twimg.com/media/EFPj9BQUYAI01f9.jpg" TargetMode="External" /><Relationship Id="rId55" Type="http://schemas.openxmlformats.org/officeDocument/2006/relationships/hyperlink" Target="https://pbs.twimg.com/media/EFV0SXaUcAAer1T.jpg" TargetMode="External" /><Relationship Id="rId56" Type="http://schemas.openxmlformats.org/officeDocument/2006/relationships/hyperlink" Target="http://pbs.twimg.com/profile_images/1116914726993162241/ybPiz8fW_normal.jpg" TargetMode="External" /><Relationship Id="rId57" Type="http://schemas.openxmlformats.org/officeDocument/2006/relationships/hyperlink" Target="http://pbs.twimg.com/profile_images/855643127541104640/zd0D0r2D_normal.jpg" TargetMode="External" /><Relationship Id="rId58" Type="http://schemas.openxmlformats.org/officeDocument/2006/relationships/hyperlink" Target="http://pbs.twimg.com/profile_images/855643127541104640/zd0D0r2D_normal.jpg" TargetMode="External" /><Relationship Id="rId59" Type="http://schemas.openxmlformats.org/officeDocument/2006/relationships/hyperlink" Target="http://pbs.twimg.com/profile_images/859325292501901312/5BSSJeYv_normal.jpg" TargetMode="External" /><Relationship Id="rId60" Type="http://schemas.openxmlformats.org/officeDocument/2006/relationships/hyperlink" Target="http://pbs.twimg.com/profile_images/855643127541104640/zd0D0r2D_normal.jpg" TargetMode="External" /><Relationship Id="rId61" Type="http://schemas.openxmlformats.org/officeDocument/2006/relationships/hyperlink" Target="http://pbs.twimg.com/profile_images/855643127541104640/zd0D0r2D_normal.jpg" TargetMode="External" /><Relationship Id="rId62" Type="http://schemas.openxmlformats.org/officeDocument/2006/relationships/hyperlink" Target="http://pbs.twimg.com/profile_images/855643127541104640/zd0D0r2D_normal.jpg" TargetMode="External" /><Relationship Id="rId63" Type="http://schemas.openxmlformats.org/officeDocument/2006/relationships/hyperlink" Target="http://pbs.twimg.com/profile_images/855643127541104640/zd0D0r2D_normal.jpg" TargetMode="External" /><Relationship Id="rId64" Type="http://schemas.openxmlformats.org/officeDocument/2006/relationships/hyperlink" Target="http://pbs.twimg.com/profile_images/855643127541104640/zd0D0r2D_normal.jpg" TargetMode="External" /><Relationship Id="rId65" Type="http://schemas.openxmlformats.org/officeDocument/2006/relationships/hyperlink" Target="http://pbs.twimg.com/profile_images/855643127541104640/zd0D0r2D_normal.jpg" TargetMode="External" /><Relationship Id="rId66" Type="http://schemas.openxmlformats.org/officeDocument/2006/relationships/hyperlink" Target="http://pbs.twimg.com/profile_images/855643127541104640/zd0D0r2D_normal.jpg" TargetMode="External" /><Relationship Id="rId67" Type="http://schemas.openxmlformats.org/officeDocument/2006/relationships/hyperlink" Target="http://pbs.twimg.com/profile_images/1083581117515681799/Dl03_A0e_normal.jpg" TargetMode="External" /><Relationship Id="rId68" Type="http://schemas.openxmlformats.org/officeDocument/2006/relationships/hyperlink" Target="http://pbs.twimg.com/profile_images/855643127541104640/zd0D0r2D_normal.jpg" TargetMode="External" /><Relationship Id="rId69" Type="http://schemas.openxmlformats.org/officeDocument/2006/relationships/hyperlink" Target="http://pbs.twimg.com/profile_images/855643127541104640/zd0D0r2D_normal.jpg" TargetMode="External" /><Relationship Id="rId70" Type="http://schemas.openxmlformats.org/officeDocument/2006/relationships/hyperlink" Target="http://pbs.twimg.com/profile_images/855643127541104640/zd0D0r2D_normal.jpg" TargetMode="External" /><Relationship Id="rId71" Type="http://schemas.openxmlformats.org/officeDocument/2006/relationships/hyperlink" Target="http://pbs.twimg.com/profile_images/855643127541104640/zd0D0r2D_normal.jpg" TargetMode="External" /><Relationship Id="rId72" Type="http://schemas.openxmlformats.org/officeDocument/2006/relationships/hyperlink" Target="http://pbs.twimg.com/profile_images/855643127541104640/zd0D0r2D_normal.jpg" TargetMode="External" /><Relationship Id="rId73" Type="http://schemas.openxmlformats.org/officeDocument/2006/relationships/hyperlink" Target="http://pbs.twimg.com/profile_images/855643127541104640/zd0D0r2D_normal.jpg" TargetMode="External" /><Relationship Id="rId74" Type="http://schemas.openxmlformats.org/officeDocument/2006/relationships/hyperlink" Target="http://pbs.twimg.com/profile_images/855643127541104640/zd0D0r2D_normal.jpg" TargetMode="External" /><Relationship Id="rId75" Type="http://schemas.openxmlformats.org/officeDocument/2006/relationships/hyperlink" Target="http://pbs.twimg.com/profile_images/1164987879115726856/3zt20FqS_normal.jpg" TargetMode="External" /><Relationship Id="rId76" Type="http://schemas.openxmlformats.org/officeDocument/2006/relationships/hyperlink" Target="http://pbs.twimg.com/profile_images/855643127541104640/zd0D0r2D_normal.jpg" TargetMode="External" /><Relationship Id="rId77" Type="http://schemas.openxmlformats.org/officeDocument/2006/relationships/hyperlink" Target="https://pbs.twimg.com/tweet_video_thumb/EG7eSHVUwAE-pJn.jpg" TargetMode="External" /><Relationship Id="rId78" Type="http://schemas.openxmlformats.org/officeDocument/2006/relationships/hyperlink" Target="http://pbs.twimg.com/profile_images/855643127541104640/zd0D0r2D_normal.jpg" TargetMode="External" /><Relationship Id="rId79" Type="http://schemas.openxmlformats.org/officeDocument/2006/relationships/hyperlink" Target="http://pbs.twimg.com/profile_images/855643127541104640/zd0D0r2D_normal.jpg" TargetMode="External" /><Relationship Id="rId80" Type="http://schemas.openxmlformats.org/officeDocument/2006/relationships/hyperlink" Target="http://pbs.twimg.com/profile_images/855643127541104640/zd0D0r2D_normal.jpg" TargetMode="External" /><Relationship Id="rId81" Type="http://schemas.openxmlformats.org/officeDocument/2006/relationships/hyperlink" Target="http://pbs.twimg.com/profile_images/1177330833452961793/fXa2xJpY_normal.jpg" TargetMode="External" /><Relationship Id="rId82" Type="http://schemas.openxmlformats.org/officeDocument/2006/relationships/hyperlink" Target="http://pbs.twimg.com/profile_images/1177330833452961793/fXa2xJpY_normal.jpg" TargetMode="External" /><Relationship Id="rId83" Type="http://schemas.openxmlformats.org/officeDocument/2006/relationships/hyperlink" Target="http://pbs.twimg.com/profile_images/855643127541104640/zd0D0r2D_normal.jpg" TargetMode="External" /><Relationship Id="rId84" Type="http://schemas.openxmlformats.org/officeDocument/2006/relationships/hyperlink" Target="http://pbs.twimg.com/profile_images/855643127541104640/zd0D0r2D_normal.jpg" TargetMode="External" /><Relationship Id="rId85" Type="http://schemas.openxmlformats.org/officeDocument/2006/relationships/hyperlink" Target="http://pbs.twimg.com/profile_images/855643127541104640/zd0D0r2D_normal.jpg" TargetMode="External" /><Relationship Id="rId86" Type="http://schemas.openxmlformats.org/officeDocument/2006/relationships/hyperlink" Target="http://pbs.twimg.com/profile_images/855643127541104640/zd0D0r2D_normal.jpg" TargetMode="External" /><Relationship Id="rId87" Type="http://schemas.openxmlformats.org/officeDocument/2006/relationships/hyperlink" Target="http://pbs.twimg.com/profile_images/855643127541104640/zd0D0r2D_normal.jpg" TargetMode="External" /><Relationship Id="rId88" Type="http://schemas.openxmlformats.org/officeDocument/2006/relationships/hyperlink" Target="http://pbs.twimg.com/profile_images/855643127541104640/zd0D0r2D_normal.jpg" TargetMode="External" /><Relationship Id="rId89" Type="http://schemas.openxmlformats.org/officeDocument/2006/relationships/hyperlink" Target="http://pbs.twimg.com/profile_images/855643127541104640/zd0D0r2D_normal.jpg" TargetMode="External" /><Relationship Id="rId90" Type="http://schemas.openxmlformats.org/officeDocument/2006/relationships/hyperlink" Target="http://pbs.twimg.com/profile_images/1180337596968259584/9RPUUoSG_normal.jpg" TargetMode="External" /><Relationship Id="rId91" Type="http://schemas.openxmlformats.org/officeDocument/2006/relationships/hyperlink" Target="http://pbs.twimg.com/profile_images/855643127541104640/zd0D0r2D_normal.jpg" TargetMode="External" /><Relationship Id="rId92" Type="http://schemas.openxmlformats.org/officeDocument/2006/relationships/hyperlink" Target="http://pbs.twimg.com/profile_images/855643127541104640/zd0D0r2D_normal.jpg" TargetMode="External" /><Relationship Id="rId93" Type="http://schemas.openxmlformats.org/officeDocument/2006/relationships/hyperlink" Target="http://pbs.twimg.com/profile_images/855643127541104640/zd0D0r2D_normal.jpg" TargetMode="External" /><Relationship Id="rId94" Type="http://schemas.openxmlformats.org/officeDocument/2006/relationships/hyperlink" Target="http://pbs.twimg.com/profile_images/855643127541104640/zd0D0r2D_normal.jpg" TargetMode="External" /><Relationship Id="rId95" Type="http://schemas.openxmlformats.org/officeDocument/2006/relationships/hyperlink" Target="http://pbs.twimg.com/profile_images/855643127541104640/zd0D0r2D_normal.jpg" TargetMode="External" /><Relationship Id="rId96" Type="http://schemas.openxmlformats.org/officeDocument/2006/relationships/hyperlink" Target="http://pbs.twimg.com/profile_images/855643127541104640/zd0D0r2D_normal.jpg" TargetMode="External" /><Relationship Id="rId97" Type="http://schemas.openxmlformats.org/officeDocument/2006/relationships/hyperlink" Target="http://pbs.twimg.com/profile_images/1178681604266434562/P1zxWeFN_normal.jpg" TargetMode="External" /><Relationship Id="rId98" Type="http://schemas.openxmlformats.org/officeDocument/2006/relationships/hyperlink" Target="http://pbs.twimg.com/profile_images/855643127541104640/zd0D0r2D_normal.jpg" TargetMode="External" /><Relationship Id="rId99" Type="http://schemas.openxmlformats.org/officeDocument/2006/relationships/hyperlink" Target="http://pbs.twimg.com/profile_images/855643127541104640/zd0D0r2D_normal.jpg" TargetMode="External" /><Relationship Id="rId100" Type="http://schemas.openxmlformats.org/officeDocument/2006/relationships/hyperlink" Target="http://pbs.twimg.com/profile_images/1178681604266434562/P1zxWeFN_normal.jpg" TargetMode="External" /><Relationship Id="rId101" Type="http://schemas.openxmlformats.org/officeDocument/2006/relationships/hyperlink" Target="http://pbs.twimg.com/profile_images/855643127541104640/zd0D0r2D_normal.jpg" TargetMode="External" /><Relationship Id="rId102" Type="http://schemas.openxmlformats.org/officeDocument/2006/relationships/hyperlink" Target="http://pbs.twimg.com/profile_images/855643127541104640/zd0D0r2D_normal.jpg" TargetMode="External" /><Relationship Id="rId103" Type="http://schemas.openxmlformats.org/officeDocument/2006/relationships/hyperlink" Target="http://pbs.twimg.com/profile_images/855643127541104640/zd0D0r2D_normal.jpg" TargetMode="External" /><Relationship Id="rId104" Type="http://schemas.openxmlformats.org/officeDocument/2006/relationships/hyperlink" Target="http://pbs.twimg.com/profile_images/855643127541104640/zd0D0r2D_normal.jpg" TargetMode="External" /><Relationship Id="rId105" Type="http://schemas.openxmlformats.org/officeDocument/2006/relationships/hyperlink" Target="http://pbs.twimg.com/profile_images/855643127541104640/zd0D0r2D_normal.jpg" TargetMode="External" /><Relationship Id="rId106" Type="http://schemas.openxmlformats.org/officeDocument/2006/relationships/hyperlink" Target="http://pbs.twimg.com/profile_images/855643127541104640/zd0D0r2D_normal.jpg" TargetMode="External" /><Relationship Id="rId107" Type="http://schemas.openxmlformats.org/officeDocument/2006/relationships/hyperlink" Target="http://pbs.twimg.com/profile_images/855643127541104640/zd0D0r2D_normal.jpg" TargetMode="External" /><Relationship Id="rId108" Type="http://schemas.openxmlformats.org/officeDocument/2006/relationships/hyperlink" Target="http://pbs.twimg.com/profile_images/1120357122221514752/bJD8EDpD_normal.jpg" TargetMode="External" /><Relationship Id="rId109" Type="http://schemas.openxmlformats.org/officeDocument/2006/relationships/hyperlink" Target="http://pbs.twimg.com/profile_images/855643127541104640/zd0D0r2D_normal.jpg" TargetMode="External" /><Relationship Id="rId110" Type="http://schemas.openxmlformats.org/officeDocument/2006/relationships/hyperlink" Target="http://pbs.twimg.com/profile_images/855643127541104640/zd0D0r2D_normal.jpg" TargetMode="External" /><Relationship Id="rId111" Type="http://schemas.openxmlformats.org/officeDocument/2006/relationships/hyperlink" Target="http://pbs.twimg.com/profile_images/1012690062180413441/seSCLe6B_normal.jpg" TargetMode="External" /><Relationship Id="rId112" Type="http://schemas.openxmlformats.org/officeDocument/2006/relationships/hyperlink" Target="http://pbs.twimg.com/profile_images/855643127541104640/zd0D0r2D_normal.jpg" TargetMode="External" /><Relationship Id="rId113" Type="http://schemas.openxmlformats.org/officeDocument/2006/relationships/hyperlink" Target="http://pbs.twimg.com/profile_images/855643127541104640/zd0D0r2D_normal.jpg" TargetMode="External" /><Relationship Id="rId114" Type="http://schemas.openxmlformats.org/officeDocument/2006/relationships/hyperlink" Target="http://pbs.twimg.com/profile_images/855643127541104640/zd0D0r2D_normal.jpg" TargetMode="External" /><Relationship Id="rId115" Type="http://schemas.openxmlformats.org/officeDocument/2006/relationships/hyperlink" Target="http://pbs.twimg.com/profile_images/855643127541104640/zd0D0r2D_normal.jpg" TargetMode="External" /><Relationship Id="rId116" Type="http://schemas.openxmlformats.org/officeDocument/2006/relationships/hyperlink" Target="http://pbs.twimg.com/profile_images/855643127541104640/zd0D0r2D_normal.jpg" TargetMode="External" /><Relationship Id="rId117" Type="http://schemas.openxmlformats.org/officeDocument/2006/relationships/hyperlink" Target="http://pbs.twimg.com/profile_images/855643127541104640/zd0D0r2D_normal.jpg" TargetMode="External" /><Relationship Id="rId118" Type="http://schemas.openxmlformats.org/officeDocument/2006/relationships/hyperlink" Target="http://pbs.twimg.com/profile_images/855643127541104640/zd0D0r2D_normal.jpg" TargetMode="External" /><Relationship Id="rId119" Type="http://schemas.openxmlformats.org/officeDocument/2006/relationships/hyperlink" Target="http://pbs.twimg.com/profile_images/855643127541104640/zd0D0r2D_normal.jpg" TargetMode="External" /><Relationship Id="rId120" Type="http://schemas.openxmlformats.org/officeDocument/2006/relationships/hyperlink" Target="http://pbs.twimg.com/profile_images/855643127541104640/zd0D0r2D_normal.jpg" TargetMode="External" /><Relationship Id="rId121" Type="http://schemas.openxmlformats.org/officeDocument/2006/relationships/hyperlink" Target="http://pbs.twimg.com/profile_images/855643127541104640/zd0D0r2D_normal.jpg" TargetMode="External" /><Relationship Id="rId122" Type="http://schemas.openxmlformats.org/officeDocument/2006/relationships/hyperlink" Target="http://pbs.twimg.com/profile_images/855643127541104640/zd0D0r2D_normal.jpg" TargetMode="External" /><Relationship Id="rId123" Type="http://schemas.openxmlformats.org/officeDocument/2006/relationships/hyperlink" Target="http://pbs.twimg.com/profile_images/1130887748426932224/ooOU88O4_normal.png" TargetMode="External" /><Relationship Id="rId124" Type="http://schemas.openxmlformats.org/officeDocument/2006/relationships/hyperlink" Target="http://pbs.twimg.com/profile_images/1130887748426932224/ooOU88O4_normal.png" TargetMode="External" /><Relationship Id="rId125" Type="http://schemas.openxmlformats.org/officeDocument/2006/relationships/hyperlink" Target="https://twitter.com/#!/dhampton_3/status/1171139467069050881" TargetMode="External" /><Relationship Id="rId126" Type="http://schemas.openxmlformats.org/officeDocument/2006/relationships/hyperlink" Target="https://twitter.com/#!/lovepink0924/status/1171140546645188609" TargetMode="External" /><Relationship Id="rId127" Type="http://schemas.openxmlformats.org/officeDocument/2006/relationships/hyperlink" Target="https://twitter.com/#!/lurvejennifer/status/1171151855763636224" TargetMode="External" /><Relationship Id="rId128" Type="http://schemas.openxmlformats.org/officeDocument/2006/relationships/hyperlink" Target="https://twitter.com/#!/fungusty/status/1171236636664844288" TargetMode="External" /><Relationship Id="rId129" Type="http://schemas.openxmlformats.org/officeDocument/2006/relationships/hyperlink" Target="https://twitter.com/#!/areyouvin/status/1172966667225354240" TargetMode="External" /><Relationship Id="rId130" Type="http://schemas.openxmlformats.org/officeDocument/2006/relationships/hyperlink" Target="https://twitter.com/#!/sir_blobfish/status/1173711374033334274" TargetMode="External" /><Relationship Id="rId131" Type="http://schemas.openxmlformats.org/officeDocument/2006/relationships/hyperlink" Target="https://twitter.com/#!/spiral5158/status/1179924487543967749" TargetMode="External" /><Relationship Id="rId132" Type="http://schemas.openxmlformats.org/officeDocument/2006/relationships/hyperlink" Target="https://twitter.com/#!/832ajb/status/1180794555974782977" TargetMode="External" /><Relationship Id="rId133" Type="http://schemas.openxmlformats.org/officeDocument/2006/relationships/hyperlink" Target="https://twitter.com/#!/robertabertric1/status/1183420351881121799" TargetMode="External" /><Relationship Id="rId134" Type="http://schemas.openxmlformats.org/officeDocument/2006/relationships/hyperlink" Target="https://twitter.com/#!/martinngamo/status/1184772452179742720" TargetMode="External" /><Relationship Id="rId135" Type="http://schemas.openxmlformats.org/officeDocument/2006/relationships/hyperlink" Target="https://twitter.com/#!/nate_wrizzle/status/1184804584792965120" TargetMode="External" /><Relationship Id="rId136" Type="http://schemas.openxmlformats.org/officeDocument/2006/relationships/hyperlink" Target="https://twitter.com/#!/trombonejones/status/1184832275587969024" TargetMode="External" /><Relationship Id="rId137" Type="http://schemas.openxmlformats.org/officeDocument/2006/relationships/hyperlink" Target="https://twitter.com/#!/gavsby/status/1184845514522726400" TargetMode="External" /><Relationship Id="rId138" Type="http://schemas.openxmlformats.org/officeDocument/2006/relationships/hyperlink" Target="https://twitter.com/#!/skiptomylou757/status/1185653777803763713" TargetMode="External" /><Relationship Id="rId139" Type="http://schemas.openxmlformats.org/officeDocument/2006/relationships/hyperlink" Target="https://twitter.com/#!/pettitphylis/status/1174343493310959617" TargetMode="External" /><Relationship Id="rId140" Type="http://schemas.openxmlformats.org/officeDocument/2006/relationships/hyperlink" Target="https://twitter.com/#!/pettitphylis/status/1176211491378384896" TargetMode="External" /><Relationship Id="rId141" Type="http://schemas.openxmlformats.org/officeDocument/2006/relationships/hyperlink" Target="https://twitter.com/#!/pettitphylis/status/1186048742916546560" TargetMode="External" /><Relationship Id="rId142" Type="http://schemas.openxmlformats.org/officeDocument/2006/relationships/hyperlink" Target="https://twitter.com/#!/sotelocivone/status/1186082771627675650" TargetMode="External" /><Relationship Id="rId143" Type="http://schemas.openxmlformats.org/officeDocument/2006/relationships/hyperlink" Target="https://twitter.com/#!/thesethwatson/status/1186456933114568714" TargetMode="External" /><Relationship Id="rId144" Type="http://schemas.openxmlformats.org/officeDocument/2006/relationships/hyperlink" Target="https://twitter.com/#!/96584400b/status/1186461189645074433" TargetMode="External" /><Relationship Id="rId145" Type="http://schemas.openxmlformats.org/officeDocument/2006/relationships/hyperlink" Target="https://twitter.com/#!/bigsexy10304/status/1189065512921292800" TargetMode="External" /><Relationship Id="rId146" Type="http://schemas.openxmlformats.org/officeDocument/2006/relationships/hyperlink" Target="https://twitter.com/#!/deantfortytwo/status/1192243340223434757" TargetMode="External" /><Relationship Id="rId147" Type="http://schemas.openxmlformats.org/officeDocument/2006/relationships/hyperlink" Target="https://twitter.com/#!/ckolobanov7/status/1192279207839186944" TargetMode="External" /><Relationship Id="rId148" Type="http://schemas.openxmlformats.org/officeDocument/2006/relationships/hyperlink" Target="https://twitter.com/#!/cannabisencyclo/status/1169041478057889792" TargetMode="External" /><Relationship Id="rId149" Type="http://schemas.openxmlformats.org/officeDocument/2006/relationships/hyperlink" Target="https://twitter.com/#!/cannabisencyclo/status/1169327880406478849" TargetMode="External" /><Relationship Id="rId150" Type="http://schemas.openxmlformats.org/officeDocument/2006/relationships/hyperlink" Target="https://twitter.com/#!/cannabisencyclo/status/1169968540910260224" TargetMode="External" /><Relationship Id="rId151" Type="http://schemas.openxmlformats.org/officeDocument/2006/relationships/hyperlink" Target="https://twitter.com/#!/cannabisencyclo/status/1169968244037476352" TargetMode="External" /><Relationship Id="rId152" Type="http://schemas.openxmlformats.org/officeDocument/2006/relationships/hyperlink" Target="https://twitter.com/#!/cannabisencyclo/status/1169971828187639810" TargetMode="External" /><Relationship Id="rId153" Type="http://schemas.openxmlformats.org/officeDocument/2006/relationships/hyperlink" Target="https://twitter.com/#!/cannabisencyclo/status/1170142456689627136" TargetMode="External" /><Relationship Id="rId154" Type="http://schemas.openxmlformats.org/officeDocument/2006/relationships/hyperlink" Target="https://twitter.com/#!/cannabisencyclo/status/1170541161359892480" TargetMode="External" /><Relationship Id="rId155" Type="http://schemas.openxmlformats.org/officeDocument/2006/relationships/hyperlink" Target="https://twitter.com/#!/cannabisencyclo/status/1171137294041931776" TargetMode="External" /><Relationship Id="rId156" Type="http://schemas.openxmlformats.org/officeDocument/2006/relationships/hyperlink" Target="https://twitter.com/#!/cannabisencyclo/status/1173810467875115009" TargetMode="External" /><Relationship Id="rId157" Type="http://schemas.openxmlformats.org/officeDocument/2006/relationships/hyperlink" Target="https://twitter.com/#!/cannabisencyclo/status/1176517542963056640" TargetMode="External" /><Relationship Id="rId158" Type="http://schemas.openxmlformats.org/officeDocument/2006/relationships/hyperlink" Target="https://twitter.com/#!/cannabisencyclo/status/1176534567211032576" TargetMode="External" /><Relationship Id="rId159" Type="http://schemas.openxmlformats.org/officeDocument/2006/relationships/hyperlink" Target="https://twitter.com/#!/cannabisencyclo/status/1176974743376809984" TargetMode="External" /><Relationship Id="rId160" Type="http://schemas.openxmlformats.org/officeDocument/2006/relationships/hyperlink" Target="https://twitter.com/#!/gennefer/status/1177013958810583041" TargetMode="External" /><Relationship Id="rId161" Type="http://schemas.openxmlformats.org/officeDocument/2006/relationships/hyperlink" Target="https://twitter.com/#!/cannabisencyclo/status/1177011101776482304" TargetMode="External" /><Relationship Id="rId162" Type="http://schemas.openxmlformats.org/officeDocument/2006/relationships/hyperlink" Target="https://twitter.com/#!/cannabisencyclo/status/1177011223356821505" TargetMode="External" /><Relationship Id="rId163" Type="http://schemas.openxmlformats.org/officeDocument/2006/relationships/hyperlink" Target="https://twitter.com/#!/bennettleigh/status/1177432477406613504" TargetMode="External" /><Relationship Id="rId164" Type="http://schemas.openxmlformats.org/officeDocument/2006/relationships/hyperlink" Target="https://twitter.com/#!/cannabisencyclo/status/1171163557477568512" TargetMode="External" /><Relationship Id="rId165" Type="http://schemas.openxmlformats.org/officeDocument/2006/relationships/hyperlink" Target="https://twitter.com/#!/cannabisencyclo/status/1177407410912165888" TargetMode="External" /><Relationship Id="rId166" Type="http://schemas.openxmlformats.org/officeDocument/2006/relationships/hyperlink" Target="https://twitter.com/#!/cannabisencyclo/status/1177408424067264512" TargetMode="External" /><Relationship Id="rId167" Type="http://schemas.openxmlformats.org/officeDocument/2006/relationships/hyperlink" Target="https://twitter.com/#!/cannabisencyclo/status/1178407981848772608" TargetMode="External" /><Relationship Id="rId168" Type="http://schemas.openxmlformats.org/officeDocument/2006/relationships/hyperlink" Target="https://twitter.com/#!/cannabisencyclo/status/1179268225768607744" TargetMode="External" /><Relationship Id="rId169" Type="http://schemas.openxmlformats.org/officeDocument/2006/relationships/hyperlink" Target="https://twitter.com/#!/cannabisencyclo/status/1179922453105139712" TargetMode="External" /><Relationship Id="rId170" Type="http://schemas.openxmlformats.org/officeDocument/2006/relationships/hyperlink" Target="https://twitter.com/#!/cannabisencyclo/status/1179924628283764744" TargetMode="External" /><Relationship Id="rId171" Type="http://schemas.openxmlformats.org/officeDocument/2006/relationships/hyperlink" Target="https://twitter.com/#!/jokicnicola/status/1181040831400161280" TargetMode="External" /><Relationship Id="rId172" Type="http://schemas.openxmlformats.org/officeDocument/2006/relationships/hyperlink" Target="https://twitter.com/#!/cannabisencyclo/status/1180874486473560064" TargetMode="External" /><Relationship Id="rId173" Type="http://schemas.openxmlformats.org/officeDocument/2006/relationships/hyperlink" Target="https://twitter.com/#!/cannabisencyclo/status/1182054176844472320" TargetMode="External" /><Relationship Id="rId174" Type="http://schemas.openxmlformats.org/officeDocument/2006/relationships/hyperlink" Target="https://twitter.com/#!/cannabisencyclo/status/1182316308538347520" TargetMode="External" /><Relationship Id="rId175" Type="http://schemas.openxmlformats.org/officeDocument/2006/relationships/hyperlink" Target="https://twitter.com/#!/cannabisencyclo/status/1179925105956331520" TargetMode="External" /><Relationship Id="rId176" Type="http://schemas.openxmlformats.org/officeDocument/2006/relationships/hyperlink" Target="https://twitter.com/#!/cannabisencyclo/status/1183455596097310720" TargetMode="External" /><Relationship Id="rId177" Type="http://schemas.openxmlformats.org/officeDocument/2006/relationships/hyperlink" Target="https://twitter.com/#!/cannabisencyclo/status/1183456701627781120" TargetMode="External" /><Relationship Id="rId178" Type="http://schemas.openxmlformats.org/officeDocument/2006/relationships/hyperlink" Target="https://twitter.com/#!/cannabisencyclo/status/1183623860337332224" TargetMode="External" /><Relationship Id="rId179" Type="http://schemas.openxmlformats.org/officeDocument/2006/relationships/hyperlink" Target="https://twitter.com/#!/thatmicahgarcia/status/1184002230808014852" TargetMode="External" /><Relationship Id="rId180" Type="http://schemas.openxmlformats.org/officeDocument/2006/relationships/hyperlink" Target="https://twitter.com/#!/cannabisencyclo/status/1183968138196443136" TargetMode="External" /><Relationship Id="rId181" Type="http://schemas.openxmlformats.org/officeDocument/2006/relationships/hyperlink" Target="https://twitter.com/#!/carolineoncrack/status/1184128160507412481" TargetMode="External" /><Relationship Id="rId182" Type="http://schemas.openxmlformats.org/officeDocument/2006/relationships/hyperlink" Target="https://twitter.com/#!/cannabisencyclo/status/1183968359727030272" TargetMode="External" /><Relationship Id="rId183" Type="http://schemas.openxmlformats.org/officeDocument/2006/relationships/hyperlink" Target="https://twitter.com/#!/cannabisencyclo/status/1184320644122583046" TargetMode="External" /><Relationship Id="rId184" Type="http://schemas.openxmlformats.org/officeDocument/2006/relationships/hyperlink" Target="https://twitter.com/#!/cannabisencyclo/status/1184700986889080832" TargetMode="External" /><Relationship Id="rId185" Type="http://schemas.openxmlformats.org/officeDocument/2006/relationships/hyperlink" Target="https://twitter.com/#!/vanessamarigold/status/1186442168837140481" TargetMode="External" /><Relationship Id="rId186" Type="http://schemas.openxmlformats.org/officeDocument/2006/relationships/hyperlink" Target="https://twitter.com/#!/vanessamarigold/status/1186442289846947840" TargetMode="External" /><Relationship Id="rId187" Type="http://schemas.openxmlformats.org/officeDocument/2006/relationships/hyperlink" Target="https://twitter.com/#!/cannabisencyclo/status/1186420758567739392" TargetMode="External" /><Relationship Id="rId188" Type="http://schemas.openxmlformats.org/officeDocument/2006/relationships/hyperlink" Target="https://twitter.com/#!/cannabisencyclo/status/1186439706373812224" TargetMode="External" /><Relationship Id="rId189" Type="http://schemas.openxmlformats.org/officeDocument/2006/relationships/hyperlink" Target="https://twitter.com/#!/cannabisencyclo/status/1186440128769609728" TargetMode="External" /><Relationship Id="rId190" Type="http://schemas.openxmlformats.org/officeDocument/2006/relationships/hyperlink" Target="https://twitter.com/#!/cannabisencyclo/status/1187353211771871234" TargetMode="External" /><Relationship Id="rId191" Type="http://schemas.openxmlformats.org/officeDocument/2006/relationships/hyperlink" Target="https://twitter.com/#!/cannabisencyclo/status/1187353575321567232" TargetMode="External" /><Relationship Id="rId192" Type="http://schemas.openxmlformats.org/officeDocument/2006/relationships/hyperlink" Target="https://twitter.com/#!/cannabisencyclo/status/1188865305981800448" TargetMode="External" /><Relationship Id="rId193" Type="http://schemas.openxmlformats.org/officeDocument/2006/relationships/hyperlink" Target="https://twitter.com/#!/cannabisencyclo/status/1189058441802702849" TargetMode="External" /><Relationship Id="rId194" Type="http://schemas.openxmlformats.org/officeDocument/2006/relationships/hyperlink" Target="https://twitter.com/#!/glazerboohoohoo/status/1189058141092110336" TargetMode="External" /><Relationship Id="rId195" Type="http://schemas.openxmlformats.org/officeDocument/2006/relationships/hyperlink" Target="https://twitter.com/#!/cannabisencyclo/status/1189053110968143872" TargetMode="External" /><Relationship Id="rId196" Type="http://schemas.openxmlformats.org/officeDocument/2006/relationships/hyperlink" Target="https://twitter.com/#!/cannabisencyclo/status/1189058874008989698" TargetMode="External" /><Relationship Id="rId197" Type="http://schemas.openxmlformats.org/officeDocument/2006/relationships/hyperlink" Target="https://twitter.com/#!/cannabisencyclo/status/1189433783646183425" TargetMode="External" /><Relationship Id="rId198" Type="http://schemas.openxmlformats.org/officeDocument/2006/relationships/hyperlink" Target="https://twitter.com/#!/cannabisencyclo/status/1182686315206205440" TargetMode="External" /><Relationship Id="rId199" Type="http://schemas.openxmlformats.org/officeDocument/2006/relationships/hyperlink" Target="https://twitter.com/#!/cannabisencyclo/status/1189959157308219392" TargetMode="External" /><Relationship Id="rId200" Type="http://schemas.openxmlformats.org/officeDocument/2006/relationships/hyperlink" Target="https://twitter.com/#!/cannabisencyclo/status/1190294926317088769" TargetMode="External" /><Relationship Id="rId201" Type="http://schemas.openxmlformats.org/officeDocument/2006/relationships/hyperlink" Target="https://twitter.com/#!/katywinge/status/1190851805263085569" TargetMode="External" /><Relationship Id="rId202" Type="http://schemas.openxmlformats.org/officeDocument/2006/relationships/hyperlink" Target="https://twitter.com/#!/cannabisencyclo/status/1190850545809887232" TargetMode="External" /><Relationship Id="rId203" Type="http://schemas.openxmlformats.org/officeDocument/2006/relationships/hyperlink" Target="https://twitter.com/#!/cannabisencyclo/status/1190852064617779201" TargetMode="External" /><Relationship Id="rId204" Type="http://schemas.openxmlformats.org/officeDocument/2006/relationships/hyperlink" Target="https://twitter.com/#!/katywinge/status/1179622222144520192" TargetMode="External" /><Relationship Id="rId205" Type="http://schemas.openxmlformats.org/officeDocument/2006/relationships/hyperlink" Target="https://twitter.com/#!/cannabisencyclo/status/1179621878396313600" TargetMode="External" /><Relationship Id="rId206" Type="http://schemas.openxmlformats.org/officeDocument/2006/relationships/hyperlink" Target="https://twitter.com/#!/cannabisencyclo/status/1184877252036575232" TargetMode="External" /><Relationship Id="rId207" Type="http://schemas.openxmlformats.org/officeDocument/2006/relationships/hyperlink" Target="https://twitter.com/#!/cannabisencyclo/status/1191634519008280577" TargetMode="External" /><Relationship Id="rId208" Type="http://schemas.openxmlformats.org/officeDocument/2006/relationships/hyperlink" Target="https://twitter.com/#!/cannabisencyclo/status/1191815589699846144" TargetMode="External" /><Relationship Id="rId209" Type="http://schemas.openxmlformats.org/officeDocument/2006/relationships/hyperlink" Target="https://twitter.com/#!/cannabisencyclo/status/1182315855507415040" TargetMode="External" /><Relationship Id="rId210" Type="http://schemas.openxmlformats.org/officeDocument/2006/relationships/hyperlink" Target="https://twitter.com/#!/cannabisencyclo/status/1187760220530827266" TargetMode="External" /><Relationship Id="rId211" Type="http://schemas.openxmlformats.org/officeDocument/2006/relationships/hyperlink" Target="https://twitter.com/#!/cannabisencyclo/status/1191927049809580033" TargetMode="External" /><Relationship Id="rId212" Type="http://schemas.openxmlformats.org/officeDocument/2006/relationships/hyperlink" Target="https://twitter.com/#!/andyjuett/status/1191957042874978305" TargetMode="External" /><Relationship Id="rId213" Type="http://schemas.openxmlformats.org/officeDocument/2006/relationships/hyperlink" Target="https://twitter.com/#!/cannabisencyclo/status/1191927321529159680" TargetMode="External" /><Relationship Id="rId214" Type="http://schemas.openxmlformats.org/officeDocument/2006/relationships/hyperlink" Target="https://twitter.com/#!/cannabisencyclo/status/1168202354149117952" TargetMode="External" /><Relationship Id="rId215" Type="http://schemas.openxmlformats.org/officeDocument/2006/relationships/hyperlink" Target="https://twitter.com/#!/realicculus/status/1191939544628834304" TargetMode="External" /><Relationship Id="rId216" Type="http://schemas.openxmlformats.org/officeDocument/2006/relationships/hyperlink" Target="https://twitter.com/#!/cannabisencyclo/status/1191939075470745600" TargetMode="External" /><Relationship Id="rId217" Type="http://schemas.openxmlformats.org/officeDocument/2006/relationships/hyperlink" Target="https://twitter.com/#!/cannabisencyclo/status/1192696075850637312" TargetMode="External" /><Relationship Id="rId218" Type="http://schemas.openxmlformats.org/officeDocument/2006/relationships/hyperlink" Target="https://twitter.com/#!/cannabisencyclo/status/1192700708690128896" TargetMode="External" /><Relationship Id="rId219" Type="http://schemas.openxmlformats.org/officeDocument/2006/relationships/hyperlink" Target="https://twitter.com/#!/cannabisencyclo/status/1193024702467301376" TargetMode="External" /><Relationship Id="rId220" Type="http://schemas.openxmlformats.org/officeDocument/2006/relationships/hyperlink" Target="https://twitter.com/#!/cannabisencyclo/status/1175531587011829761" TargetMode="External" /><Relationship Id="rId221" Type="http://schemas.openxmlformats.org/officeDocument/2006/relationships/hyperlink" Target="https://twitter.com/#!/cannabisencyclo/status/1176998236575260672" TargetMode="External" /><Relationship Id="rId222" Type="http://schemas.openxmlformats.org/officeDocument/2006/relationships/hyperlink" Target="https://twitter.com/#!/cannabisencyclo/status/1176998293223571458" TargetMode="External" /><Relationship Id="rId223" Type="http://schemas.openxmlformats.org/officeDocument/2006/relationships/hyperlink" Target="https://twitter.com/#!/cannabisencyclo/status/1177018014836785153" TargetMode="External" /><Relationship Id="rId224" Type="http://schemas.openxmlformats.org/officeDocument/2006/relationships/hyperlink" Target="https://twitter.com/#!/cannabisencyclo/status/1177434464085000192" TargetMode="External" /><Relationship Id="rId225" Type="http://schemas.openxmlformats.org/officeDocument/2006/relationships/hyperlink" Target="https://twitter.com/#!/cannabisencyclo/status/1185651983232974849" TargetMode="External" /><Relationship Id="rId226" Type="http://schemas.openxmlformats.org/officeDocument/2006/relationships/hyperlink" Target="https://twitter.com/#!/cannabisencyclo/status/1193668518387912704" TargetMode="External" /><Relationship Id="rId227" Type="http://schemas.openxmlformats.org/officeDocument/2006/relationships/hyperlink" Target="https://twitter.com/#!/fakejakebrowne/status/1177000932527050753" TargetMode="External" /><Relationship Id="rId228" Type="http://schemas.openxmlformats.org/officeDocument/2006/relationships/hyperlink" Target="https://twitter.com/#!/fakejakebrowne/status/1193678872622989317" TargetMode="External" /><Relationship Id="rId229" Type="http://schemas.openxmlformats.org/officeDocument/2006/relationships/hyperlink" Target="https://api.twitter.com/1.1/geo/id/00c55f041e27dc51.json" TargetMode="External" /><Relationship Id="rId230" Type="http://schemas.openxmlformats.org/officeDocument/2006/relationships/hyperlink" Target="https://api.twitter.com/1.1/geo/id/4ec01c9dbc693497.json" TargetMode="External" /><Relationship Id="rId231" Type="http://schemas.openxmlformats.org/officeDocument/2006/relationships/hyperlink" Target="https://api.twitter.com/1.1/geo/id/4ec01c9dbc693497.json" TargetMode="External" /><Relationship Id="rId232" Type="http://schemas.openxmlformats.org/officeDocument/2006/relationships/hyperlink" Target="https://api.twitter.com/1.1/geo/id/df7fd3a3b9eff7ee.json" TargetMode="External" /><Relationship Id="rId233" Type="http://schemas.openxmlformats.org/officeDocument/2006/relationships/hyperlink" Target="https://api.twitter.com/1.1/geo/id/01a9a39529b27f36.json" TargetMode="External" /><Relationship Id="rId234" Type="http://schemas.openxmlformats.org/officeDocument/2006/relationships/hyperlink" Target="https://api.twitter.com/1.1/geo/id/5a110d312052166f.json" TargetMode="External" /><Relationship Id="rId235" Type="http://schemas.openxmlformats.org/officeDocument/2006/relationships/hyperlink" Target="https://api.twitter.com/1.1/geo/id/1927193c57f35d51.json" TargetMode="External" /><Relationship Id="rId236" Type="http://schemas.openxmlformats.org/officeDocument/2006/relationships/hyperlink" Target="https://api.twitter.com/1.1/geo/id/b49b3053b5c25bf5.json" TargetMode="External" /><Relationship Id="rId237" Type="http://schemas.openxmlformats.org/officeDocument/2006/relationships/hyperlink" Target="https://api.twitter.com/1.1/geo/id/fbd6d2f5a4e4a15e.json" TargetMode="External" /><Relationship Id="rId238" Type="http://schemas.openxmlformats.org/officeDocument/2006/relationships/hyperlink" Target="https://api.twitter.com/1.1/geo/id/ab2f2fac83aa388d.json" TargetMode="External" /><Relationship Id="rId239" Type="http://schemas.openxmlformats.org/officeDocument/2006/relationships/hyperlink" Target="https://api.twitter.com/1.1/geo/id/b49b3053b5c25bf5.json" TargetMode="External" /><Relationship Id="rId240" Type="http://schemas.openxmlformats.org/officeDocument/2006/relationships/hyperlink" Target="https://api.twitter.com/1.1/geo/id/b49b3053b5c25bf5.json" TargetMode="External" /><Relationship Id="rId241" Type="http://schemas.openxmlformats.org/officeDocument/2006/relationships/hyperlink" Target="https://api.twitter.com/1.1/geo/id/ab2f2fac83aa388d.json" TargetMode="External" /><Relationship Id="rId242" Type="http://schemas.openxmlformats.org/officeDocument/2006/relationships/hyperlink" Target="https://api.twitter.com/1.1/geo/id/5a9de3ff3fdd849d.json" TargetMode="External" /><Relationship Id="rId243" Type="http://schemas.openxmlformats.org/officeDocument/2006/relationships/hyperlink" Target="https://api.twitter.com/1.1/geo/id/5a110d312052166f.json" TargetMode="External" /><Relationship Id="rId244" Type="http://schemas.openxmlformats.org/officeDocument/2006/relationships/hyperlink" Target="https://api.twitter.com/1.1/geo/id/fbd6d2f5a4e4a15e.json" TargetMode="External" /><Relationship Id="rId245" Type="http://schemas.openxmlformats.org/officeDocument/2006/relationships/hyperlink" Target="https://api.twitter.com/1.1/geo/id/fbd6d2f5a4e4a15e.json" TargetMode="External" /><Relationship Id="rId246" Type="http://schemas.openxmlformats.org/officeDocument/2006/relationships/comments" Target="../comments13.xml" /><Relationship Id="rId247" Type="http://schemas.openxmlformats.org/officeDocument/2006/relationships/vmlDrawing" Target="../drawings/vmlDrawing6.vml" /><Relationship Id="rId248" Type="http://schemas.openxmlformats.org/officeDocument/2006/relationships/table" Target="../tables/table23.xml" /><Relationship Id="rId24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youtube.com/sarahsilverman" TargetMode="External" /><Relationship Id="rId2" Type="http://schemas.openxmlformats.org/officeDocument/2006/relationships/hyperlink" Target="https://t.co/tj4BfeZ7s4" TargetMode="External" /><Relationship Id="rId3" Type="http://schemas.openxmlformats.org/officeDocument/2006/relationships/hyperlink" Target="https://t.co/6VWLURemWf" TargetMode="External" /><Relationship Id="rId4" Type="http://schemas.openxmlformats.org/officeDocument/2006/relationships/hyperlink" Target="http://vanessalavorato.com/" TargetMode="External" /><Relationship Id="rId5" Type="http://schemas.openxmlformats.org/officeDocument/2006/relationships/hyperlink" Target="https://t.co/Qg9Ora5hG4" TargetMode="External" /><Relationship Id="rId6" Type="http://schemas.openxmlformats.org/officeDocument/2006/relationships/hyperlink" Target="https://t.co/L3cZptGiIW" TargetMode="External" /><Relationship Id="rId7" Type="http://schemas.openxmlformats.org/officeDocument/2006/relationships/hyperlink" Target="https://t.co/h2nmsti13B" TargetMode="External" /><Relationship Id="rId8" Type="http://schemas.openxmlformats.org/officeDocument/2006/relationships/hyperlink" Target="https://soundcloud.com/tyler-gavel" TargetMode="External" /><Relationship Id="rId9" Type="http://schemas.openxmlformats.org/officeDocument/2006/relationships/hyperlink" Target="https://open.spotify.com/album/681ZA3r0KQFEjHtrHNWiLF?si=rEZM_NW0QZa_04SpVIsSBQ" TargetMode="External" /><Relationship Id="rId10" Type="http://schemas.openxmlformats.org/officeDocument/2006/relationships/hyperlink" Target="http://www.breal.tv/" TargetMode="External" /><Relationship Id="rId11" Type="http://schemas.openxmlformats.org/officeDocument/2006/relationships/hyperlink" Target="http://t.co/Ayyl1eddW6" TargetMode="External" /><Relationship Id="rId12" Type="http://schemas.openxmlformats.org/officeDocument/2006/relationships/hyperlink" Target="http://ogdeliverydispensary.org/" TargetMode="External" /><Relationship Id="rId13" Type="http://schemas.openxmlformats.org/officeDocument/2006/relationships/hyperlink" Target="https://twitter.com/search/from:ByrdMan0914%20exclude:replies" TargetMode="External" /><Relationship Id="rId14" Type="http://schemas.openxmlformats.org/officeDocument/2006/relationships/hyperlink" Target="https://twitter.com/search/from:riotgrlerin%20exclude:replies" TargetMode="External" /><Relationship Id="rId15" Type="http://schemas.openxmlformats.org/officeDocument/2006/relationships/hyperlink" Target="http://www.flowkana.com/" TargetMode="External" /><Relationship Id="rId16" Type="http://schemas.openxmlformats.org/officeDocument/2006/relationships/hyperlink" Target="https://t.co/iyHguKCBa5" TargetMode="External" /><Relationship Id="rId17" Type="http://schemas.openxmlformats.org/officeDocument/2006/relationships/hyperlink" Target="https://t.co/RnZPMQaYOO" TargetMode="External" /><Relationship Id="rId18" Type="http://schemas.openxmlformats.org/officeDocument/2006/relationships/hyperlink" Target="https://www.acreageholdings.com/" TargetMode="External" /><Relationship Id="rId19" Type="http://schemas.openxmlformats.org/officeDocument/2006/relationships/hyperlink" Target="https://t.co/bDWal4xQ9w" TargetMode="External" /><Relationship Id="rId20" Type="http://schemas.openxmlformats.org/officeDocument/2006/relationships/hyperlink" Target="https://t.co/nGIN2gpicU" TargetMode="External" /><Relationship Id="rId21" Type="http://schemas.openxmlformats.org/officeDocument/2006/relationships/hyperlink" Target="https://t.co/VyMVdWqiFh" TargetMode="External" /><Relationship Id="rId22" Type="http://schemas.openxmlformats.org/officeDocument/2006/relationships/hyperlink" Target="http://stephenking.com/" TargetMode="External" /><Relationship Id="rId23" Type="http://schemas.openxmlformats.org/officeDocument/2006/relationships/hyperlink" Target="https://www.mattoswaltphoto.com/" TargetMode="External" /><Relationship Id="rId24" Type="http://schemas.openxmlformats.org/officeDocument/2006/relationships/hyperlink" Target="https://t.co/uGQGWqE0Io" TargetMode="External" /><Relationship Id="rId25" Type="http://schemas.openxmlformats.org/officeDocument/2006/relationships/hyperlink" Target="https://amzn.to/2lev9V0" TargetMode="External" /><Relationship Id="rId26" Type="http://schemas.openxmlformats.org/officeDocument/2006/relationships/hyperlink" Target="http://www.denverstiffs.com/" TargetMode="External" /><Relationship Id="rId27" Type="http://schemas.openxmlformats.org/officeDocument/2006/relationships/hyperlink" Target="https://t.co/aFCoAmDuRf" TargetMode="External" /><Relationship Id="rId28" Type="http://schemas.openxmlformats.org/officeDocument/2006/relationships/hyperlink" Target="https://imdb.com/name/nm3833885/" TargetMode="External" /><Relationship Id="rId29" Type="http://schemas.openxmlformats.org/officeDocument/2006/relationships/hyperlink" Target="https://t.co/4ueUnhxvCh" TargetMode="External" /><Relationship Id="rId30" Type="http://schemas.openxmlformats.org/officeDocument/2006/relationships/hyperlink" Target="https://t.co/SpytppdPpE" TargetMode="External" /><Relationship Id="rId31" Type="http://schemas.openxmlformats.org/officeDocument/2006/relationships/hyperlink" Target="https://t.co/O5OuqyfNGy" TargetMode="External" /><Relationship Id="rId32" Type="http://schemas.openxmlformats.org/officeDocument/2006/relationships/hyperlink" Target="https://t.co/j0DY3fYe5B" TargetMode="External" /><Relationship Id="rId33" Type="http://schemas.openxmlformats.org/officeDocument/2006/relationships/hyperlink" Target="https://www.teepublic.com/user/americanaatbrandmemes" TargetMode="External" /><Relationship Id="rId34" Type="http://schemas.openxmlformats.org/officeDocument/2006/relationships/hyperlink" Target="https://t.co/VPeA01JW7K" TargetMode="External" /><Relationship Id="rId35" Type="http://schemas.openxmlformats.org/officeDocument/2006/relationships/hyperlink" Target="https://t.co/sZ566PtLMc" TargetMode="External" /><Relationship Id="rId36" Type="http://schemas.openxmlformats.org/officeDocument/2006/relationships/hyperlink" Target="https://t.co/zNuPBlfQrw" TargetMode="External" /><Relationship Id="rId37" Type="http://schemas.openxmlformats.org/officeDocument/2006/relationships/hyperlink" Target="https://t.co/hpB2rMSrtd" TargetMode="External" /><Relationship Id="rId38" Type="http://schemas.openxmlformats.org/officeDocument/2006/relationships/hyperlink" Target="http://t.co/U65Vfw7BN7" TargetMode="External" /><Relationship Id="rId39" Type="http://schemas.openxmlformats.org/officeDocument/2006/relationships/hyperlink" Target="https://t.co/0xpoyzqFcB" TargetMode="External" /><Relationship Id="rId40" Type="http://schemas.openxmlformats.org/officeDocument/2006/relationships/hyperlink" Target="https://t.co/hxkN9weT1K" TargetMode="External" /><Relationship Id="rId41" Type="http://schemas.openxmlformats.org/officeDocument/2006/relationships/hyperlink" Target="https://t.co/CWdoD4y5zB" TargetMode="External" /><Relationship Id="rId42" Type="http://schemas.openxmlformats.org/officeDocument/2006/relationships/hyperlink" Target="https://t.co/C5c69INVvt" TargetMode="External" /><Relationship Id="rId43" Type="http://schemas.openxmlformats.org/officeDocument/2006/relationships/hyperlink" Target="http://www.klwines.com/" TargetMode="External" /><Relationship Id="rId44" Type="http://schemas.openxmlformats.org/officeDocument/2006/relationships/hyperlink" Target="https://t.co/Ij30LPUyt0" TargetMode="External" /><Relationship Id="rId45" Type="http://schemas.openxmlformats.org/officeDocument/2006/relationships/hyperlink" Target="http://www.amandachicagolewis.com/" TargetMode="External" /><Relationship Id="rId46" Type="http://schemas.openxmlformats.org/officeDocument/2006/relationships/hyperlink" Target="https://t.co/Ak6e4EGp21" TargetMode="External" /><Relationship Id="rId47" Type="http://schemas.openxmlformats.org/officeDocument/2006/relationships/hyperlink" Target="http://paymanbenz.com/" TargetMode="External" /><Relationship Id="rId48" Type="http://schemas.openxmlformats.org/officeDocument/2006/relationships/hyperlink" Target="https://improv.com/hollywood/comic/michael+glazer/" TargetMode="External" /><Relationship Id="rId49" Type="http://schemas.openxmlformats.org/officeDocument/2006/relationships/hyperlink" Target="http://www.petittrois.com/" TargetMode="External" /><Relationship Id="rId50" Type="http://schemas.openxmlformats.org/officeDocument/2006/relationships/hyperlink" Target="https://t.co/XFkDidLlYS" TargetMode="External" /><Relationship Id="rId51" Type="http://schemas.openxmlformats.org/officeDocument/2006/relationships/hyperlink" Target="http://www.paulftompkins.com/" TargetMode="External" /><Relationship Id="rId52" Type="http://schemas.openxmlformats.org/officeDocument/2006/relationships/hyperlink" Target="https://t.co/Wt0jLybO3H" TargetMode="External" /><Relationship Id="rId53" Type="http://schemas.openxmlformats.org/officeDocument/2006/relationships/hyperlink" Target="https://t.co/nCbnpz0Jyd" TargetMode="External" /><Relationship Id="rId54" Type="http://schemas.openxmlformats.org/officeDocument/2006/relationships/hyperlink" Target="https://t.co/8ddaaCZOGg" TargetMode="External" /><Relationship Id="rId55" Type="http://schemas.openxmlformats.org/officeDocument/2006/relationships/hyperlink" Target="https://t.co/TRwZJ1WtVa" TargetMode="External" /><Relationship Id="rId56" Type="http://schemas.openxmlformats.org/officeDocument/2006/relationships/hyperlink" Target="https://t.co/7QC8Fs7hRv" TargetMode="External" /><Relationship Id="rId57" Type="http://schemas.openxmlformats.org/officeDocument/2006/relationships/hyperlink" Target="https://t.co/Nh8LaRPmaL" TargetMode="External" /><Relationship Id="rId58" Type="http://schemas.openxmlformats.org/officeDocument/2006/relationships/hyperlink" Target="https://t.co/T5SVny1urw" TargetMode="External" /><Relationship Id="rId59" Type="http://schemas.openxmlformats.org/officeDocument/2006/relationships/hyperlink" Target="https://t.co/xg99qIf2ei" TargetMode="External" /><Relationship Id="rId60" Type="http://schemas.openxmlformats.org/officeDocument/2006/relationships/hyperlink" Target="http://netflix.com/nailedit" TargetMode="External" /><Relationship Id="rId61" Type="http://schemas.openxmlformats.org/officeDocument/2006/relationships/hyperlink" Target="https://t.co/fRazRgkrz7" TargetMode="External" /><Relationship Id="rId62" Type="http://schemas.openxmlformats.org/officeDocument/2006/relationships/hyperlink" Target="http://nba.com/" TargetMode="External" /><Relationship Id="rId63" Type="http://schemas.openxmlformats.org/officeDocument/2006/relationships/hyperlink" Target="https://t.co/714VXsk51h" TargetMode="External" /><Relationship Id="rId64" Type="http://schemas.openxmlformats.org/officeDocument/2006/relationships/hyperlink" Target="https://t.co/St6POS1eWN" TargetMode="External" /><Relationship Id="rId65" Type="http://schemas.openxmlformats.org/officeDocument/2006/relationships/hyperlink" Target="http://jakebrowne.com/" TargetMode="External" /><Relationship Id="rId66" Type="http://schemas.openxmlformats.org/officeDocument/2006/relationships/hyperlink" Target="https://pbs.twimg.com/profile_banners/117620214/1563229922" TargetMode="External" /><Relationship Id="rId67" Type="http://schemas.openxmlformats.org/officeDocument/2006/relationships/hyperlink" Target="https://pbs.twimg.com/profile_banners/30364057/1559768180" TargetMode="External" /><Relationship Id="rId68" Type="http://schemas.openxmlformats.org/officeDocument/2006/relationships/hyperlink" Target="https://pbs.twimg.com/profile_banners/1311502922/1492836195" TargetMode="External" /><Relationship Id="rId69" Type="http://schemas.openxmlformats.org/officeDocument/2006/relationships/hyperlink" Target="https://pbs.twimg.com/profile_banners/3335248665/1567716690" TargetMode="External" /><Relationship Id="rId70" Type="http://schemas.openxmlformats.org/officeDocument/2006/relationships/hyperlink" Target="https://pbs.twimg.com/profile_banners/209750313/1519346057" TargetMode="External" /><Relationship Id="rId71" Type="http://schemas.openxmlformats.org/officeDocument/2006/relationships/hyperlink" Target="https://pbs.twimg.com/profile_banners/1064693020811919360/1557299528" TargetMode="External" /><Relationship Id="rId72" Type="http://schemas.openxmlformats.org/officeDocument/2006/relationships/hyperlink" Target="https://pbs.twimg.com/profile_banners/313007907/1523962394" TargetMode="External" /><Relationship Id="rId73" Type="http://schemas.openxmlformats.org/officeDocument/2006/relationships/hyperlink" Target="https://pbs.twimg.com/profile_banners/115275690/1367464927" TargetMode="External" /><Relationship Id="rId74" Type="http://schemas.openxmlformats.org/officeDocument/2006/relationships/hyperlink" Target="https://pbs.twimg.com/profile_banners/603901726/1569532486" TargetMode="External" /><Relationship Id="rId75" Type="http://schemas.openxmlformats.org/officeDocument/2006/relationships/hyperlink" Target="https://pbs.twimg.com/profile_banners/3315445508/1439594778" TargetMode="External" /><Relationship Id="rId76" Type="http://schemas.openxmlformats.org/officeDocument/2006/relationships/hyperlink" Target="https://pbs.twimg.com/profile_banners/178772843/1520271335" TargetMode="External" /><Relationship Id="rId77" Type="http://schemas.openxmlformats.org/officeDocument/2006/relationships/hyperlink" Target="https://pbs.twimg.com/profile_banners/15691038/1508468724" TargetMode="External" /><Relationship Id="rId78" Type="http://schemas.openxmlformats.org/officeDocument/2006/relationships/hyperlink" Target="https://pbs.twimg.com/profile_banners/105347801/1481656463" TargetMode="External" /><Relationship Id="rId79" Type="http://schemas.openxmlformats.org/officeDocument/2006/relationships/hyperlink" Target="https://pbs.twimg.com/profile_banners/1002384670045147136/1551636406" TargetMode="External" /><Relationship Id="rId80" Type="http://schemas.openxmlformats.org/officeDocument/2006/relationships/hyperlink" Target="https://pbs.twimg.com/profile_banners/24897626/1410823895" TargetMode="External" /><Relationship Id="rId81" Type="http://schemas.openxmlformats.org/officeDocument/2006/relationships/hyperlink" Target="https://pbs.twimg.com/profile_banners/570355145/1548969715" TargetMode="External" /><Relationship Id="rId82" Type="http://schemas.openxmlformats.org/officeDocument/2006/relationships/hyperlink" Target="https://pbs.twimg.com/profile_banners/60747916/1401500223" TargetMode="External" /><Relationship Id="rId83" Type="http://schemas.openxmlformats.org/officeDocument/2006/relationships/hyperlink" Target="https://pbs.twimg.com/profile_banners/30518225/1569899223" TargetMode="External" /><Relationship Id="rId84" Type="http://schemas.openxmlformats.org/officeDocument/2006/relationships/hyperlink" Target="https://pbs.twimg.com/profile_banners/244703080/1565834031" TargetMode="External" /><Relationship Id="rId85" Type="http://schemas.openxmlformats.org/officeDocument/2006/relationships/hyperlink" Target="https://pbs.twimg.com/profile_banners/319649781/1528027856" TargetMode="External" /><Relationship Id="rId86" Type="http://schemas.openxmlformats.org/officeDocument/2006/relationships/hyperlink" Target="https://pbs.twimg.com/profile_banners/1144365315318525952/1568691975" TargetMode="External" /><Relationship Id="rId87" Type="http://schemas.openxmlformats.org/officeDocument/2006/relationships/hyperlink" Target="https://pbs.twimg.com/profile_banners/17121755/1539893135" TargetMode="External" /><Relationship Id="rId88" Type="http://schemas.openxmlformats.org/officeDocument/2006/relationships/hyperlink" Target="https://pbs.twimg.com/profile_banners/37515801/1362759454" TargetMode="External" /><Relationship Id="rId89" Type="http://schemas.openxmlformats.org/officeDocument/2006/relationships/hyperlink" Target="https://pbs.twimg.com/profile_banners/1174284484881080320/1570328500" TargetMode="External" /><Relationship Id="rId90" Type="http://schemas.openxmlformats.org/officeDocument/2006/relationships/hyperlink" Target="https://pbs.twimg.com/profile_banners/1087405196517539841/1572837944" TargetMode="External" /><Relationship Id="rId91" Type="http://schemas.openxmlformats.org/officeDocument/2006/relationships/hyperlink" Target="https://pbs.twimg.com/profile_banners/957068018957344768/1523176856" TargetMode="External" /><Relationship Id="rId92" Type="http://schemas.openxmlformats.org/officeDocument/2006/relationships/hyperlink" Target="https://pbs.twimg.com/profile_banners/2355189576/1542862610" TargetMode="External" /><Relationship Id="rId93" Type="http://schemas.openxmlformats.org/officeDocument/2006/relationships/hyperlink" Target="https://pbs.twimg.com/profile_banners/343002852/1571282385" TargetMode="External" /><Relationship Id="rId94" Type="http://schemas.openxmlformats.org/officeDocument/2006/relationships/hyperlink" Target="https://pbs.twimg.com/profile_banners/19564764/1573416699" TargetMode="External" /><Relationship Id="rId95" Type="http://schemas.openxmlformats.org/officeDocument/2006/relationships/hyperlink" Target="https://pbs.twimg.com/profile_banners/2540848399/1566518156" TargetMode="External" /><Relationship Id="rId96" Type="http://schemas.openxmlformats.org/officeDocument/2006/relationships/hyperlink" Target="https://pbs.twimg.com/profile_banners/815010/1456503501" TargetMode="External" /><Relationship Id="rId97" Type="http://schemas.openxmlformats.org/officeDocument/2006/relationships/hyperlink" Target="https://pbs.twimg.com/profile_banners/349056859/1570945116" TargetMode="External" /><Relationship Id="rId98" Type="http://schemas.openxmlformats.org/officeDocument/2006/relationships/hyperlink" Target="https://pbs.twimg.com/profile_banners/15573174/1508276470" TargetMode="External" /><Relationship Id="rId99" Type="http://schemas.openxmlformats.org/officeDocument/2006/relationships/hyperlink" Target="https://pbs.twimg.com/profile_banners/6480652/1546402925" TargetMode="External" /><Relationship Id="rId100" Type="http://schemas.openxmlformats.org/officeDocument/2006/relationships/hyperlink" Target="https://pbs.twimg.com/profile_banners/551603751/1569771018" TargetMode="External" /><Relationship Id="rId101" Type="http://schemas.openxmlformats.org/officeDocument/2006/relationships/hyperlink" Target="https://pbs.twimg.com/profile_banners/941019422222966784/1528304909" TargetMode="External" /><Relationship Id="rId102" Type="http://schemas.openxmlformats.org/officeDocument/2006/relationships/hyperlink" Target="https://pbs.twimg.com/profile_banners/27373679/1529430912" TargetMode="External" /><Relationship Id="rId103" Type="http://schemas.openxmlformats.org/officeDocument/2006/relationships/hyperlink" Target="https://pbs.twimg.com/profile_banners/847545619245924352/1496436109" TargetMode="External" /><Relationship Id="rId104" Type="http://schemas.openxmlformats.org/officeDocument/2006/relationships/hyperlink" Target="https://pbs.twimg.com/profile_banners/19402839/1566433061" TargetMode="External" /><Relationship Id="rId105" Type="http://schemas.openxmlformats.org/officeDocument/2006/relationships/hyperlink" Target="https://pbs.twimg.com/profile_banners/2835722978/1543212306" TargetMode="External" /><Relationship Id="rId106" Type="http://schemas.openxmlformats.org/officeDocument/2006/relationships/hyperlink" Target="https://pbs.twimg.com/profile_banners/249346453/1535948757" TargetMode="External" /><Relationship Id="rId107" Type="http://schemas.openxmlformats.org/officeDocument/2006/relationships/hyperlink" Target="https://pbs.twimg.com/profile_banners/145320485/1398278046" TargetMode="External" /><Relationship Id="rId108" Type="http://schemas.openxmlformats.org/officeDocument/2006/relationships/hyperlink" Target="https://pbs.twimg.com/profile_banners/2904913023/1571823707" TargetMode="External" /><Relationship Id="rId109" Type="http://schemas.openxmlformats.org/officeDocument/2006/relationships/hyperlink" Target="https://pbs.twimg.com/profile_banners/22037055/1561161724" TargetMode="External" /><Relationship Id="rId110" Type="http://schemas.openxmlformats.org/officeDocument/2006/relationships/hyperlink" Target="https://pbs.twimg.com/profile_banners/18497157/1554511278" TargetMode="External" /><Relationship Id="rId111" Type="http://schemas.openxmlformats.org/officeDocument/2006/relationships/hyperlink" Target="https://pbs.twimg.com/profile_banners/15729017/1547409353" TargetMode="External" /><Relationship Id="rId112" Type="http://schemas.openxmlformats.org/officeDocument/2006/relationships/hyperlink" Target="https://pbs.twimg.com/profile_banners/15858175/1467570312" TargetMode="External" /><Relationship Id="rId113" Type="http://schemas.openxmlformats.org/officeDocument/2006/relationships/hyperlink" Target="https://pbs.twimg.com/profile_banners/21605870/1390687569" TargetMode="External" /><Relationship Id="rId114" Type="http://schemas.openxmlformats.org/officeDocument/2006/relationships/hyperlink" Target="https://pbs.twimg.com/profile_banners/755953153/1555938113" TargetMode="External" /><Relationship Id="rId115" Type="http://schemas.openxmlformats.org/officeDocument/2006/relationships/hyperlink" Target="https://pbs.twimg.com/profile_banners/2885204903/1494097912" TargetMode="External" /><Relationship Id="rId116" Type="http://schemas.openxmlformats.org/officeDocument/2006/relationships/hyperlink" Target="https://pbs.twimg.com/profile_banners/1021406238649856000/1572988477" TargetMode="External" /><Relationship Id="rId117" Type="http://schemas.openxmlformats.org/officeDocument/2006/relationships/hyperlink" Target="https://pbs.twimg.com/profile_banners/1083577671341277185/1547184948" TargetMode="External" /><Relationship Id="rId118" Type="http://schemas.openxmlformats.org/officeDocument/2006/relationships/hyperlink" Target="https://pbs.twimg.com/profile_banners/1111338974860054529/1570805501" TargetMode="External" /><Relationship Id="rId119" Type="http://schemas.openxmlformats.org/officeDocument/2006/relationships/hyperlink" Target="https://pbs.twimg.com/profile_banners/505268830/1543961944" TargetMode="External" /><Relationship Id="rId120" Type="http://schemas.openxmlformats.org/officeDocument/2006/relationships/hyperlink" Target="https://pbs.twimg.com/profile_banners/245129286/1538723207" TargetMode="External" /><Relationship Id="rId121" Type="http://schemas.openxmlformats.org/officeDocument/2006/relationships/hyperlink" Target="https://pbs.twimg.com/profile_banners/769872176/1565465250" TargetMode="External" /><Relationship Id="rId122" Type="http://schemas.openxmlformats.org/officeDocument/2006/relationships/hyperlink" Target="https://pbs.twimg.com/profile_banners/21221543/1403473208" TargetMode="External" /><Relationship Id="rId123" Type="http://schemas.openxmlformats.org/officeDocument/2006/relationships/hyperlink" Target="https://pbs.twimg.com/profile_banners/30225985/1498230328" TargetMode="External" /><Relationship Id="rId124" Type="http://schemas.openxmlformats.org/officeDocument/2006/relationships/hyperlink" Target="https://pbs.twimg.com/profile_banners/52242757/1459455961" TargetMode="External" /><Relationship Id="rId125" Type="http://schemas.openxmlformats.org/officeDocument/2006/relationships/hyperlink" Target="https://pbs.twimg.com/profile_banners/7121092/1562363046" TargetMode="External" /><Relationship Id="rId126" Type="http://schemas.openxmlformats.org/officeDocument/2006/relationships/hyperlink" Target="https://pbs.twimg.com/profile_banners/360655460/1489163311" TargetMode="External" /><Relationship Id="rId127" Type="http://schemas.openxmlformats.org/officeDocument/2006/relationships/hyperlink" Target="https://pbs.twimg.com/profile_banners/585356970/1535343054" TargetMode="External" /><Relationship Id="rId128" Type="http://schemas.openxmlformats.org/officeDocument/2006/relationships/hyperlink" Target="https://pbs.twimg.com/profile_banners/28356865/1437869049" TargetMode="External" /><Relationship Id="rId129" Type="http://schemas.openxmlformats.org/officeDocument/2006/relationships/hyperlink" Target="https://pbs.twimg.com/profile_banners/19004225/1527207634" TargetMode="External" /><Relationship Id="rId130" Type="http://schemas.openxmlformats.org/officeDocument/2006/relationships/hyperlink" Target="https://pbs.twimg.com/profile_banners/43830412/1418368462" TargetMode="External" /><Relationship Id="rId131" Type="http://schemas.openxmlformats.org/officeDocument/2006/relationships/hyperlink" Target="https://pbs.twimg.com/profile_banners/235460252/1563900432" TargetMode="External" /><Relationship Id="rId132" Type="http://schemas.openxmlformats.org/officeDocument/2006/relationships/hyperlink" Target="https://pbs.twimg.com/profile_banners/17611683/1562401503" TargetMode="External" /><Relationship Id="rId133" Type="http://schemas.openxmlformats.org/officeDocument/2006/relationships/hyperlink" Target="https://pbs.twimg.com/profile_banners/22891197/1569018998" TargetMode="External" /><Relationship Id="rId134" Type="http://schemas.openxmlformats.org/officeDocument/2006/relationships/hyperlink" Target="https://pbs.twimg.com/profile_banners/2270816275/1420138862" TargetMode="External" /><Relationship Id="rId135" Type="http://schemas.openxmlformats.org/officeDocument/2006/relationships/hyperlink" Target="https://pbs.twimg.com/profile_banners/37610602/1539792606" TargetMode="External" /><Relationship Id="rId136" Type="http://schemas.openxmlformats.org/officeDocument/2006/relationships/hyperlink" Target="https://pbs.twimg.com/profile_banners/17732153/1566789155" TargetMode="External" /><Relationship Id="rId137" Type="http://schemas.openxmlformats.org/officeDocument/2006/relationships/hyperlink" Target="https://pbs.twimg.com/profile_banners/1315791642/1555815150" TargetMode="External" /><Relationship Id="rId138" Type="http://schemas.openxmlformats.org/officeDocument/2006/relationships/hyperlink" Target="https://pbs.twimg.com/profile_banners/218592221/1548742547" TargetMode="External" /><Relationship Id="rId139" Type="http://schemas.openxmlformats.org/officeDocument/2006/relationships/hyperlink" Target="https://pbs.twimg.com/profile_banners/213455037/1440934771" TargetMode="External" /><Relationship Id="rId140" Type="http://schemas.openxmlformats.org/officeDocument/2006/relationships/hyperlink" Target="https://pbs.twimg.com/profile_banners/126458229/1451558070" TargetMode="External" /><Relationship Id="rId141" Type="http://schemas.openxmlformats.org/officeDocument/2006/relationships/hyperlink" Target="https://pbs.twimg.com/profile_banners/26074296/1567348854" TargetMode="External" /><Relationship Id="rId142" Type="http://schemas.openxmlformats.org/officeDocument/2006/relationships/hyperlink" Target="https://pbs.twimg.com/profile_banners/19599956/1506642523" TargetMode="External" /><Relationship Id="rId143" Type="http://schemas.openxmlformats.org/officeDocument/2006/relationships/hyperlink" Target="https://pbs.twimg.com/profile_banners/22238279/1517733731" TargetMode="External" /><Relationship Id="rId144" Type="http://schemas.openxmlformats.org/officeDocument/2006/relationships/hyperlink" Target="https://pbs.twimg.com/profile_banners/20711389/1369651752" TargetMode="External" /><Relationship Id="rId145" Type="http://schemas.openxmlformats.org/officeDocument/2006/relationships/hyperlink" Target="https://pbs.twimg.com/profile_banners/16573941/1567776372" TargetMode="External" /><Relationship Id="rId146" Type="http://schemas.openxmlformats.org/officeDocument/2006/relationships/hyperlink" Target="https://pbs.twimg.com/profile_banners/1004080858691616768/1559325550" TargetMode="External" /><Relationship Id="rId147" Type="http://schemas.openxmlformats.org/officeDocument/2006/relationships/hyperlink" Target="https://pbs.twimg.com/profile_banners/973242704774668288/1544296179" TargetMode="External" /><Relationship Id="rId148" Type="http://schemas.openxmlformats.org/officeDocument/2006/relationships/hyperlink" Target="https://pbs.twimg.com/profile_banners/111514392/1569344068" TargetMode="External" /><Relationship Id="rId149" Type="http://schemas.openxmlformats.org/officeDocument/2006/relationships/hyperlink" Target="https://pbs.twimg.com/profile_banners/19923144/1572907872" TargetMode="External" /><Relationship Id="rId150" Type="http://schemas.openxmlformats.org/officeDocument/2006/relationships/hyperlink" Target="https://pbs.twimg.com/profile_banners/11026952/1571698388" TargetMode="External" /><Relationship Id="rId151" Type="http://schemas.openxmlformats.org/officeDocument/2006/relationships/hyperlink" Target="https://pbs.twimg.com/profile_banners/2431383550/1572615405" TargetMode="External" /><Relationship Id="rId152" Type="http://schemas.openxmlformats.org/officeDocument/2006/relationships/hyperlink" Target="https://pbs.twimg.com/profile_banners/47469790/1569336170" TargetMode="External" /><Relationship Id="rId153" Type="http://schemas.openxmlformats.org/officeDocument/2006/relationships/hyperlink" Target="https://pbs.twimg.com/profile_banners/248540363/1401901499" TargetMode="External" /><Relationship Id="rId154" Type="http://schemas.openxmlformats.org/officeDocument/2006/relationships/hyperlink" Target="https://pbs.twimg.com/profile_banners/2896099018/1417383043" TargetMode="External" /><Relationship Id="rId155" Type="http://schemas.openxmlformats.org/officeDocument/2006/relationships/hyperlink" Target="https://pbs.twimg.com/profile_banners/18369976/1537391377" TargetMode="External" /><Relationship Id="rId156" Type="http://schemas.openxmlformats.org/officeDocument/2006/relationships/hyperlink" Target="http://abs.twimg.com/images/themes/theme15/bg.png" TargetMode="External" /><Relationship Id="rId157" Type="http://schemas.openxmlformats.org/officeDocument/2006/relationships/hyperlink" Target="http://abs.twimg.com/images/themes/theme6/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7/bg.gif"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pbs.twimg.com/profile_background_images/10447541/Picture_5.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5/bg.png" TargetMode="External" /><Relationship Id="rId173" Type="http://schemas.openxmlformats.org/officeDocument/2006/relationships/hyperlink" Target="http://abs.twimg.com/images/themes/theme6/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9/bg.gif" TargetMode="External" /><Relationship Id="rId177" Type="http://schemas.openxmlformats.org/officeDocument/2006/relationships/hyperlink" Target="http://a0.twimg.com/images/themes/theme9/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7/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5/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pbs.twimg.com/profile_background_images/539865904528371712/gNb-gGrQ.png" TargetMode="External" /><Relationship Id="rId185" Type="http://schemas.openxmlformats.org/officeDocument/2006/relationships/hyperlink" Target="http://abs.twimg.com/images/themes/theme9/bg.gif" TargetMode="External" /><Relationship Id="rId186" Type="http://schemas.openxmlformats.org/officeDocument/2006/relationships/hyperlink" Target="http://abs.twimg.com/images/themes/theme15/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5/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3/bg.gif" TargetMode="External" /><Relationship Id="rId199" Type="http://schemas.openxmlformats.org/officeDocument/2006/relationships/hyperlink" Target="http://abs.twimg.com/images/themes/theme6/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3/bg.gif" TargetMode="External" /><Relationship Id="rId208" Type="http://schemas.openxmlformats.org/officeDocument/2006/relationships/hyperlink" Target="http://abs.twimg.com/images/themes/theme15/bg.png" TargetMode="External" /><Relationship Id="rId209" Type="http://schemas.openxmlformats.org/officeDocument/2006/relationships/hyperlink" Target="http://abs.twimg.com/images/themes/theme7/bg.gif" TargetMode="External" /><Relationship Id="rId210" Type="http://schemas.openxmlformats.org/officeDocument/2006/relationships/hyperlink" Target="http://abs.twimg.com/images/themes/theme14/bg.gif" TargetMode="External" /><Relationship Id="rId211" Type="http://schemas.openxmlformats.org/officeDocument/2006/relationships/hyperlink" Target="http://pbs.twimg.com/profile_background_images/534016318/OF_Twitter_BG.jp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3/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0/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1/bg.gif" TargetMode="External" /><Relationship Id="rId225" Type="http://schemas.openxmlformats.org/officeDocument/2006/relationships/hyperlink" Target="http://pbs.twimg.com/profile_background_images/448415738/sryjk.jpg" TargetMode="External" /><Relationship Id="rId226" Type="http://schemas.openxmlformats.org/officeDocument/2006/relationships/hyperlink" Target="http://abs.twimg.com/images/themes/theme15/bg.png" TargetMode="External" /><Relationship Id="rId227" Type="http://schemas.openxmlformats.org/officeDocument/2006/relationships/hyperlink" Target="http://abs.twimg.com/images/themes/theme2/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0/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2/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9/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pbs.twimg.com/profile_images/1170035717789093890/yST7A345_normal.jpg" TargetMode="External" /><Relationship Id="rId244" Type="http://schemas.openxmlformats.org/officeDocument/2006/relationships/hyperlink" Target="http://pbs.twimg.com/profile_images/869453546298646528/BAgmD_Vn_normal.jpg" TargetMode="External" /><Relationship Id="rId245" Type="http://schemas.openxmlformats.org/officeDocument/2006/relationships/hyperlink" Target="http://pbs.twimg.com/profile_images/855643127541104640/zd0D0r2D_normal.jpg" TargetMode="External" /><Relationship Id="rId246" Type="http://schemas.openxmlformats.org/officeDocument/2006/relationships/hyperlink" Target="http://pbs.twimg.com/profile_images/1121267988009824257/ZZB6uRD8_normal.jpg" TargetMode="External" /><Relationship Id="rId247" Type="http://schemas.openxmlformats.org/officeDocument/2006/relationships/hyperlink" Target="http://pbs.twimg.com/profile_images/1049539454514294785/uyiyPhps_normal.jpg" TargetMode="External" /><Relationship Id="rId248" Type="http://schemas.openxmlformats.org/officeDocument/2006/relationships/hyperlink" Target="http://pbs.twimg.com/profile_images/1189006220570398721/FJCIjcpl_normal.jpg" TargetMode="External" /><Relationship Id="rId249" Type="http://schemas.openxmlformats.org/officeDocument/2006/relationships/hyperlink" Target="http://pbs.twimg.com/profile_images/984481077329833984/nM8F43rU_normal.jpg" TargetMode="External" /><Relationship Id="rId250" Type="http://schemas.openxmlformats.org/officeDocument/2006/relationships/hyperlink" Target="http://pbs.twimg.com/profile_images/620011370440970240/SgZWb8mr_normal.jpg" TargetMode="External" /><Relationship Id="rId251" Type="http://schemas.openxmlformats.org/officeDocument/2006/relationships/hyperlink" Target="http://pbs.twimg.com/profile_images/1177330833452961793/fXa2xJpY_normal.jpg" TargetMode="External" /><Relationship Id="rId252" Type="http://schemas.openxmlformats.org/officeDocument/2006/relationships/hyperlink" Target="http://pbs.twimg.com/profile_images/1142063869273264129/5lBExJv9_normal.jpg" TargetMode="External" /><Relationship Id="rId253" Type="http://schemas.openxmlformats.org/officeDocument/2006/relationships/hyperlink" Target="http://pbs.twimg.com/profile_images/1081389419389640704/MIC0TF0b_normal.jpg" TargetMode="External" /><Relationship Id="rId254" Type="http://schemas.openxmlformats.org/officeDocument/2006/relationships/hyperlink" Target="http://pbs.twimg.com/profile_images/1007407546020311041/2--CVHW5_normal.jpg" TargetMode="External" /><Relationship Id="rId255" Type="http://schemas.openxmlformats.org/officeDocument/2006/relationships/hyperlink" Target="http://pbs.twimg.com/profile_images/701851548834361344/HsbwlLKd_normal.pn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819361864794730496/Za3gY7X0_normal.jpg" TargetMode="External" /><Relationship Id="rId259" Type="http://schemas.openxmlformats.org/officeDocument/2006/relationships/hyperlink" Target="http://pbs.twimg.com/profile_images/1102271337253474304/h7lkPqeQ_normal.jpg" TargetMode="External" /><Relationship Id="rId260" Type="http://schemas.openxmlformats.org/officeDocument/2006/relationships/hyperlink" Target="http://pbs.twimg.com/profile_images/1181774610792099840/0-m_gt_c_normal.jpg" TargetMode="External" /><Relationship Id="rId261" Type="http://schemas.openxmlformats.org/officeDocument/2006/relationships/hyperlink" Target="http://pbs.twimg.com/profile_images/1176926875551072256/aK82Khcz_normal.jpg" TargetMode="External" /><Relationship Id="rId262" Type="http://schemas.openxmlformats.org/officeDocument/2006/relationships/hyperlink" Target="http://pbs.twimg.com/profile_images/1122159993304879104/gih-Yc9y_normal.jpg" TargetMode="External" /><Relationship Id="rId263" Type="http://schemas.openxmlformats.org/officeDocument/2006/relationships/hyperlink" Target="http://pbs.twimg.com/profile_images/1184680668795678720/2D_5HdEu_normal.jpg" TargetMode="External" /><Relationship Id="rId264" Type="http://schemas.openxmlformats.org/officeDocument/2006/relationships/hyperlink" Target="http://pbs.twimg.com/profile_images/1174822652101443584/FQOAsqcB_normal.jpg" TargetMode="External" /><Relationship Id="rId265" Type="http://schemas.openxmlformats.org/officeDocument/2006/relationships/hyperlink" Target="http://pbs.twimg.com/profile_images/1119168336250703873/0-bDREFM_normal.jpg" TargetMode="External" /><Relationship Id="rId266" Type="http://schemas.openxmlformats.org/officeDocument/2006/relationships/hyperlink" Target="http://pbs.twimg.com/profile_images/1184544926912143369/htq_KwyK_normal.jpg" TargetMode="External" /><Relationship Id="rId267" Type="http://schemas.openxmlformats.org/officeDocument/2006/relationships/hyperlink" Target="http://pbs.twimg.com/profile_images/1053014235993792513/xvLDfpEt_normal.jpg" TargetMode="External" /><Relationship Id="rId268" Type="http://schemas.openxmlformats.org/officeDocument/2006/relationships/hyperlink" Target="http://a0.twimg.com/profile_images/3146564303/8bad9d791bc72df85ca65e90dc512087_normal.jpeg" TargetMode="External" /><Relationship Id="rId269" Type="http://schemas.openxmlformats.org/officeDocument/2006/relationships/hyperlink" Target="http://pbs.twimg.com/profile_images/1180669407166697474/WdczSzDe_normal.jpg" TargetMode="External" /><Relationship Id="rId270" Type="http://schemas.openxmlformats.org/officeDocument/2006/relationships/hyperlink" Target="http://pbs.twimg.com/profile_images/1190138560051064832/uMzTpYS9_normal.jpg" TargetMode="External" /><Relationship Id="rId271" Type="http://schemas.openxmlformats.org/officeDocument/2006/relationships/hyperlink" Target="http://pbs.twimg.com/profile_images/996576596218728448/Y0LkeFNn_normal.jpg" TargetMode="External" /><Relationship Id="rId272" Type="http://schemas.openxmlformats.org/officeDocument/2006/relationships/hyperlink" Target="http://pbs.twimg.com/profile_images/957071428523888640/eJyJIX4x_normal.jpg" TargetMode="External" /><Relationship Id="rId273" Type="http://schemas.openxmlformats.org/officeDocument/2006/relationships/hyperlink" Target="http://pbs.twimg.com/profile_images/1167979681775144965/5wyR09Bf_normal.jpg" TargetMode="External" /><Relationship Id="rId274" Type="http://schemas.openxmlformats.org/officeDocument/2006/relationships/hyperlink" Target="http://pbs.twimg.com/profile_images/1189216107481194496/7_hQn4m1_normal.jpg" TargetMode="External" /><Relationship Id="rId275" Type="http://schemas.openxmlformats.org/officeDocument/2006/relationships/hyperlink" Target="http://pbs.twimg.com/profile_images/1192594891659984896/GuNNPaim_normal.jpg" TargetMode="External" /><Relationship Id="rId276" Type="http://schemas.openxmlformats.org/officeDocument/2006/relationships/hyperlink" Target="http://pbs.twimg.com/profile_images/1178729843195703296/Pg-4OZPk_normal.jpg" TargetMode="External" /><Relationship Id="rId277" Type="http://schemas.openxmlformats.org/officeDocument/2006/relationships/hyperlink" Target="http://pbs.twimg.com/profile_images/631433468983902208/oY21K5sz_normal.jp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pbs.twimg.com/profile_images/1183257347143229441/gu5HSk1M_normal.jpg" TargetMode="External" /><Relationship Id="rId280" Type="http://schemas.openxmlformats.org/officeDocument/2006/relationships/hyperlink" Target="http://pbs.twimg.com/profile_images/937845335816257536/cbfroSVF_normal.jpg" TargetMode="External" /><Relationship Id="rId281" Type="http://schemas.openxmlformats.org/officeDocument/2006/relationships/hyperlink" Target="http://pbs.twimg.com/profile_images/816379517111369728/97eh1C5-_normal.jpg" TargetMode="External" /><Relationship Id="rId282" Type="http://schemas.openxmlformats.org/officeDocument/2006/relationships/hyperlink" Target="http://pbs.twimg.com/profile_images/378800000212249935/efdc96cd4687b0eeb3508ae585f8ba3e_normal.png" TargetMode="External" /><Relationship Id="rId283" Type="http://schemas.openxmlformats.org/officeDocument/2006/relationships/hyperlink" Target="http://pbs.twimg.com/profile_images/1113509895603507200/7Q_IKra4_normal.jpg" TargetMode="External" /><Relationship Id="rId284" Type="http://schemas.openxmlformats.org/officeDocument/2006/relationships/hyperlink" Target="http://pbs.twimg.com/profile_images/1073094024100106240/4MumYb3e_normal.jpg" TargetMode="External" /><Relationship Id="rId285" Type="http://schemas.openxmlformats.org/officeDocument/2006/relationships/hyperlink" Target="http://pbs.twimg.com/profile_images/1029162724612161536/Voaqm5R9_normal.jpg" TargetMode="External" /><Relationship Id="rId286" Type="http://schemas.openxmlformats.org/officeDocument/2006/relationships/hyperlink" Target="http://pbs.twimg.com/profile_images/870742198886596608/DHAI9JuD_normal.jpg" TargetMode="External" /><Relationship Id="rId287" Type="http://schemas.openxmlformats.org/officeDocument/2006/relationships/hyperlink" Target="http://pbs.twimg.com/profile_images/1168748847742373888/GnX-LUzJ_normal.jpg" TargetMode="External" /><Relationship Id="rId288" Type="http://schemas.openxmlformats.org/officeDocument/2006/relationships/hyperlink" Target="http://pbs.twimg.com/profile_images/378800000836981162/b683f7509ec792c3e481ead332940cdc_normal.jpeg" TargetMode="External" /><Relationship Id="rId289" Type="http://schemas.openxmlformats.org/officeDocument/2006/relationships/hyperlink" Target="http://pbs.twimg.com/profile_images/1168400658288074752/v1Oxq8OF_normal.jpg" TargetMode="External" /><Relationship Id="rId290" Type="http://schemas.openxmlformats.org/officeDocument/2006/relationships/hyperlink" Target="http://pbs.twimg.com/profile_images/1152692397790265344/WfMJwOkq_normal.jpg" TargetMode="External" /><Relationship Id="rId291" Type="http://schemas.openxmlformats.org/officeDocument/2006/relationships/hyperlink" Target="http://pbs.twimg.com/profile_images/722184632288960512/ZUh_hO61_normal.jpg" TargetMode="External" /><Relationship Id="rId292" Type="http://schemas.openxmlformats.org/officeDocument/2006/relationships/hyperlink" Target="http://pbs.twimg.com/profile_images/697195172925304832/t5nik0jk_normal.jpg" TargetMode="External" /><Relationship Id="rId293" Type="http://schemas.openxmlformats.org/officeDocument/2006/relationships/hyperlink" Target="http://pbs.twimg.com/profile_images/863860130009546754/-2Zr0kqI_normal.jpg" TargetMode="External" /><Relationship Id="rId294" Type="http://schemas.openxmlformats.org/officeDocument/2006/relationships/hyperlink" Target="http://pbs.twimg.com/profile_images/1048369788462891008/mH7i03Je_normal.jpg" TargetMode="External" /><Relationship Id="rId295" Type="http://schemas.openxmlformats.org/officeDocument/2006/relationships/hyperlink" Target="http://pbs.twimg.com/profile_images/1116891812201820160/gz-ELPLP_normal.jpg" TargetMode="External" /><Relationship Id="rId296" Type="http://schemas.openxmlformats.org/officeDocument/2006/relationships/hyperlink" Target="http://pbs.twimg.com/profile_images/1116914726993162241/ybPiz8fW_normal.jpg" TargetMode="External" /><Relationship Id="rId297" Type="http://schemas.openxmlformats.org/officeDocument/2006/relationships/hyperlink" Target="http://pbs.twimg.com/profile_images/1111333900779872256/sq7CZ0eb_normal.png" TargetMode="External" /><Relationship Id="rId298" Type="http://schemas.openxmlformats.org/officeDocument/2006/relationships/hyperlink" Target="http://pbs.twimg.com/profile_images/859325292501901312/5BSSJeYv_normal.jpg" TargetMode="External" /><Relationship Id="rId299" Type="http://schemas.openxmlformats.org/officeDocument/2006/relationships/hyperlink" Target="http://pbs.twimg.com/profile_images/1120311759074746369/SPjMYUAN_normal.jpg" TargetMode="External" /><Relationship Id="rId300" Type="http://schemas.openxmlformats.org/officeDocument/2006/relationships/hyperlink" Target="http://pbs.twimg.com/profile_images/461711847402381312/1JBwXwRi_normal.jpeg" TargetMode="External" /><Relationship Id="rId301" Type="http://schemas.openxmlformats.org/officeDocument/2006/relationships/hyperlink" Target="http://pbs.twimg.com/profile_images/979928732948365312/BBjFZTgy_normal.jpg" TargetMode="External" /><Relationship Id="rId302" Type="http://schemas.openxmlformats.org/officeDocument/2006/relationships/hyperlink" Target="http://pbs.twimg.com/profile_images/1192222255524319238/JA098Dfr_normal.jpg" TargetMode="External" /><Relationship Id="rId303" Type="http://schemas.openxmlformats.org/officeDocument/2006/relationships/hyperlink" Target="http://pbs.twimg.com/profile_images/1083581117515681799/Dl03_A0e_normal.jpg" TargetMode="External" /><Relationship Id="rId304" Type="http://schemas.openxmlformats.org/officeDocument/2006/relationships/hyperlink" Target="http://pbs.twimg.com/profile_images/1182669192094351360/Y4g_pg3X_normal.jpg" TargetMode="External" /><Relationship Id="rId305" Type="http://schemas.openxmlformats.org/officeDocument/2006/relationships/hyperlink" Target="http://pbs.twimg.com/profile_images/1183643215766814720/_UmAbToI_normal.jpg" TargetMode="External" /><Relationship Id="rId306" Type="http://schemas.openxmlformats.org/officeDocument/2006/relationships/hyperlink" Target="http://pbs.twimg.com/profile_images/1094018768018132992/Z90RaABk_normal.jpg" TargetMode="External" /><Relationship Id="rId307" Type="http://schemas.openxmlformats.org/officeDocument/2006/relationships/hyperlink" Target="http://pbs.twimg.com/profile_images/1136086758389497857/KMSN9Rmx_normal.jpg" TargetMode="External" /><Relationship Id="rId308" Type="http://schemas.openxmlformats.org/officeDocument/2006/relationships/hyperlink" Target="http://pbs.twimg.com/profile_images/1048282474113974272/2_JX_dS1_normal.jpg" TargetMode="External" /><Relationship Id="rId309" Type="http://schemas.openxmlformats.org/officeDocument/2006/relationships/hyperlink" Target="http://pbs.twimg.com/profile_images/825123258143891456/CKvm7tFo_normal.jpg" TargetMode="External" /><Relationship Id="rId310" Type="http://schemas.openxmlformats.org/officeDocument/2006/relationships/hyperlink" Target="http://pbs.twimg.com/profile_images/1164987879115726856/3zt20FqS_normal.jpg" TargetMode="External" /><Relationship Id="rId311" Type="http://schemas.openxmlformats.org/officeDocument/2006/relationships/hyperlink" Target="http://pbs.twimg.com/profile_images/690716731703070721/yf5qOig4_normal.jpg" TargetMode="External" /><Relationship Id="rId312" Type="http://schemas.openxmlformats.org/officeDocument/2006/relationships/hyperlink" Target="http://pbs.twimg.com/profile_images/840237936448831489/cJeRaiUA_normal.jpg" TargetMode="External" /><Relationship Id="rId313" Type="http://schemas.openxmlformats.org/officeDocument/2006/relationships/hyperlink" Target="http://pbs.twimg.com/profile_images/558355269965475840/Rk-6nObf_normal.jpeg" TargetMode="External" /><Relationship Id="rId314" Type="http://schemas.openxmlformats.org/officeDocument/2006/relationships/hyperlink" Target="http://pbs.twimg.com/profile_images/378800000144695467/f2a35e2847d71bcd32b77a9f73f0d45b_normal.png" TargetMode="External" /><Relationship Id="rId315" Type="http://schemas.openxmlformats.org/officeDocument/2006/relationships/hyperlink" Target="http://pbs.twimg.com/profile_images/999807390198349824/buct6X1g_normal.jpg" TargetMode="External" /><Relationship Id="rId316" Type="http://schemas.openxmlformats.org/officeDocument/2006/relationships/hyperlink" Target="http://pbs.twimg.com/profile_images/1118237629634400256/nxFmQeJJ_normal.png" TargetMode="External" /><Relationship Id="rId317" Type="http://schemas.openxmlformats.org/officeDocument/2006/relationships/hyperlink" Target="http://pbs.twimg.com/profile_images/1153708147460038656/6UeC_EqW_normal.jpg" TargetMode="External" /><Relationship Id="rId318" Type="http://schemas.openxmlformats.org/officeDocument/2006/relationships/hyperlink" Target="http://pbs.twimg.com/profile_images/2169336927/10164881-large_normal.jpg" TargetMode="External" /><Relationship Id="rId319" Type="http://schemas.openxmlformats.org/officeDocument/2006/relationships/hyperlink" Target="http://pbs.twimg.com/profile_images/653275966211362816/q8mNPLdT_normal.jpg" TargetMode="External" /><Relationship Id="rId320" Type="http://schemas.openxmlformats.org/officeDocument/2006/relationships/hyperlink" Target="http://pbs.twimg.com/profile_images/1180337596968259584/9RPUUoSG_normal.jpg" TargetMode="External" /><Relationship Id="rId321" Type="http://schemas.openxmlformats.org/officeDocument/2006/relationships/hyperlink" Target="http://pbs.twimg.com/profile_images/535274542927581185/DjdC_4mt_normal.jpeg" TargetMode="External" /><Relationship Id="rId322" Type="http://schemas.openxmlformats.org/officeDocument/2006/relationships/hyperlink" Target="http://pbs.twimg.com/profile_images/1137159900717551616/yOaXKnyZ_normal.jpg" TargetMode="External" /><Relationship Id="rId323" Type="http://schemas.openxmlformats.org/officeDocument/2006/relationships/hyperlink" Target="http://pbs.twimg.com/profile_images/1178851816919851008/jE8-DxNt_normal.jpg" TargetMode="External" /><Relationship Id="rId324" Type="http://schemas.openxmlformats.org/officeDocument/2006/relationships/hyperlink" Target="http://pbs.twimg.com/profile_images/1113655758585987072/c3U8m4t1_normal.jpg" TargetMode="External" /><Relationship Id="rId325" Type="http://schemas.openxmlformats.org/officeDocument/2006/relationships/hyperlink" Target="http://pbs.twimg.com/profile_images/1178681604266434562/P1zxWeFN_normal.jpg" TargetMode="External" /><Relationship Id="rId326" Type="http://schemas.openxmlformats.org/officeDocument/2006/relationships/hyperlink" Target="http://pbs.twimg.com/profile_images/637954008557187072/xJrE_XKt_normal.jpg" TargetMode="External" /><Relationship Id="rId327" Type="http://schemas.openxmlformats.org/officeDocument/2006/relationships/hyperlink" Target="http://pbs.twimg.com/profile_images/867754426467065858/FpPChGmO_normal.jpg" TargetMode="External" /><Relationship Id="rId328" Type="http://schemas.openxmlformats.org/officeDocument/2006/relationships/hyperlink" Target="http://pbs.twimg.com/profile_images/1140679079806394369/wQ1wgwWI_normal.jpg" TargetMode="External" /><Relationship Id="rId329" Type="http://schemas.openxmlformats.org/officeDocument/2006/relationships/hyperlink" Target="http://pbs.twimg.com/profile_images/1166211372469936128/bK_UXgaY_normal.jpg" TargetMode="External" /><Relationship Id="rId330" Type="http://schemas.openxmlformats.org/officeDocument/2006/relationships/hyperlink" Target="http://pbs.twimg.com/profile_images/1000105665291993088/aSBlfCnR_normal.jpg" TargetMode="External" /><Relationship Id="rId331" Type="http://schemas.openxmlformats.org/officeDocument/2006/relationships/hyperlink" Target="http://pbs.twimg.com/profile_images/378800000102055474/ef394e345dce2fb085da840fa6013782_normal.jpeg" TargetMode="External" /><Relationship Id="rId332" Type="http://schemas.openxmlformats.org/officeDocument/2006/relationships/hyperlink" Target="http://pbs.twimg.com/profile_images/1089957236221329409/rsMZ82D3_normal.jpg" TargetMode="External" /><Relationship Id="rId333" Type="http://schemas.openxmlformats.org/officeDocument/2006/relationships/hyperlink" Target="http://pbs.twimg.com/profile_images/1116047396616716289/_6-DICVC_normal.png" TargetMode="External" /><Relationship Id="rId334" Type="http://schemas.openxmlformats.org/officeDocument/2006/relationships/hyperlink" Target="http://pbs.twimg.com/profile_images/1066123598891376641/09z4CH18_normal.jpg" TargetMode="External" /><Relationship Id="rId335" Type="http://schemas.openxmlformats.org/officeDocument/2006/relationships/hyperlink" Target="http://pbs.twimg.com/profile_images/1120357122221514752/bJD8EDpD_normal.jpg" TargetMode="External" /><Relationship Id="rId336" Type="http://schemas.openxmlformats.org/officeDocument/2006/relationships/hyperlink" Target="http://pbs.twimg.com/profile_images/921248739746033665/cjBVcCJG_normal.jpg" TargetMode="External" /><Relationship Id="rId337" Type="http://schemas.openxmlformats.org/officeDocument/2006/relationships/hyperlink" Target="http://pbs.twimg.com/profile_images/1186415919117012996/CI8C8PRz_normal.jpg" TargetMode="External" /><Relationship Id="rId338" Type="http://schemas.openxmlformats.org/officeDocument/2006/relationships/hyperlink" Target="http://pbs.twimg.com/profile_images/1012690062180413441/seSCLe6B_normal.jpg" TargetMode="External" /><Relationship Id="rId339" Type="http://schemas.openxmlformats.org/officeDocument/2006/relationships/hyperlink" Target="http://pbs.twimg.com/profile_images/1177229091667206151/WKvhMigo_normal.jpg" TargetMode="External" /><Relationship Id="rId340" Type="http://schemas.openxmlformats.org/officeDocument/2006/relationships/hyperlink" Target="http://pbs.twimg.com/profile_images/378800000757490855/619e47a1c52acd0feeea07d3b2af9dfe_normal.jpeg" TargetMode="External" /><Relationship Id="rId341" Type="http://schemas.openxmlformats.org/officeDocument/2006/relationships/hyperlink" Target="http://pbs.twimg.com/profile_images/775534015239507968/naiKey6h_normal.jpg" TargetMode="External" /><Relationship Id="rId342" Type="http://schemas.openxmlformats.org/officeDocument/2006/relationships/hyperlink" Target="http://pbs.twimg.com/profile_images/538460485985632256/cQalWnL5_normal.jpeg" TargetMode="External" /><Relationship Id="rId343" Type="http://schemas.openxmlformats.org/officeDocument/2006/relationships/hyperlink" Target="http://pbs.twimg.com/profile_images/1130887748426932224/ooOU88O4_normal.png" TargetMode="External" /><Relationship Id="rId344" Type="http://schemas.openxmlformats.org/officeDocument/2006/relationships/hyperlink" Target="https://twitter.com/dhampton_3" TargetMode="External" /><Relationship Id="rId345" Type="http://schemas.openxmlformats.org/officeDocument/2006/relationships/hyperlink" Target="https://twitter.com/sarahksilverman" TargetMode="External" /><Relationship Id="rId346" Type="http://schemas.openxmlformats.org/officeDocument/2006/relationships/hyperlink" Target="https://twitter.com/cannabisencyclo" TargetMode="External" /><Relationship Id="rId347" Type="http://schemas.openxmlformats.org/officeDocument/2006/relationships/hyperlink" Target="https://twitter.com/lovepink0924" TargetMode="External" /><Relationship Id="rId348" Type="http://schemas.openxmlformats.org/officeDocument/2006/relationships/hyperlink" Target="https://twitter.com/lurvejennifer" TargetMode="External" /><Relationship Id="rId349" Type="http://schemas.openxmlformats.org/officeDocument/2006/relationships/hyperlink" Target="https://twitter.com/fungusty" TargetMode="External" /><Relationship Id="rId350" Type="http://schemas.openxmlformats.org/officeDocument/2006/relationships/hyperlink" Target="https://twitter.com/areyouvin" TargetMode="External" /><Relationship Id="rId351" Type="http://schemas.openxmlformats.org/officeDocument/2006/relationships/hyperlink" Target="https://twitter.com/sir_blobfish" TargetMode="External" /><Relationship Id="rId352" Type="http://schemas.openxmlformats.org/officeDocument/2006/relationships/hyperlink" Target="https://twitter.com/vanessamarigold" TargetMode="External" /><Relationship Id="rId353" Type="http://schemas.openxmlformats.org/officeDocument/2006/relationships/hyperlink" Target="https://twitter.com/spiral5158" TargetMode="External" /><Relationship Id="rId354" Type="http://schemas.openxmlformats.org/officeDocument/2006/relationships/hyperlink" Target="https://twitter.com/nuggetsnationcp" TargetMode="External" /><Relationship Id="rId355" Type="http://schemas.openxmlformats.org/officeDocument/2006/relationships/hyperlink" Target="https://twitter.com/832ajb" TargetMode="External" /><Relationship Id="rId356" Type="http://schemas.openxmlformats.org/officeDocument/2006/relationships/hyperlink" Target="https://twitter.com/vice_video" TargetMode="External" /><Relationship Id="rId357" Type="http://schemas.openxmlformats.org/officeDocument/2006/relationships/hyperlink" Target="https://twitter.com/williamharrol14" TargetMode="External" /><Relationship Id="rId358" Type="http://schemas.openxmlformats.org/officeDocument/2006/relationships/hyperlink" Target="https://twitter.com/robertabertric1" TargetMode="External" /><Relationship Id="rId359" Type="http://schemas.openxmlformats.org/officeDocument/2006/relationships/hyperlink" Target="https://twitter.com/imyourkid" TargetMode="External" /><Relationship Id="rId360" Type="http://schemas.openxmlformats.org/officeDocument/2006/relationships/hyperlink" Target="https://twitter.com/martinngamo" TargetMode="External" /><Relationship Id="rId361" Type="http://schemas.openxmlformats.org/officeDocument/2006/relationships/hyperlink" Target="https://twitter.com/worldwidewob" TargetMode="External" /><Relationship Id="rId362" Type="http://schemas.openxmlformats.org/officeDocument/2006/relationships/hyperlink" Target="https://twitter.com/onlyonejandro" TargetMode="External" /><Relationship Id="rId363" Type="http://schemas.openxmlformats.org/officeDocument/2006/relationships/hyperlink" Target="https://twitter.com/nate_wrizzle" TargetMode="External" /><Relationship Id="rId364" Type="http://schemas.openxmlformats.org/officeDocument/2006/relationships/hyperlink" Target="https://twitter.com/trombonejones" TargetMode="External" /><Relationship Id="rId365" Type="http://schemas.openxmlformats.org/officeDocument/2006/relationships/hyperlink" Target="https://twitter.com/gavsby" TargetMode="External" /><Relationship Id="rId366" Type="http://schemas.openxmlformats.org/officeDocument/2006/relationships/hyperlink" Target="https://twitter.com/skiptomylou757" TargetMode="External" /><Relationship Id="rId367" Type="http://schemas.openxmlformats.org/officeDocument/2006/relationships/hyperlink" Target="https://twitter.com/pettitphylis" TargetMode="External" /><Relationship Id="rId368" Type="http://schemas.openxmlformats.org/officeDocument/2006/relationships/hyperlink" Target="https://twitter.com/b_real" TargetMode="External" /><Relationship Id="rId369" Type="http://schemas.openxmlformats.org/officeDocument/2006/relationships/hyperlink" Target="https://twitter.com/danielgoddard" TargetMode="External" /><Relationship Id="rId370" Type="http://schemas.openxmlformats.org/officeDocument/2006/relationships/hyperlink" Target="https://twitter.com/medicalhighlife" TargetMode="External" /><Relationship Id="rId371" Type="http://schemas.openxmlformats.org/officeDocument/2006/relationships/hyperlink" Target="https://twitter.com/byrdman0914" TargetMode="External" /><Relationship Id="rId372" Type="http://schemas.openxmlformats.org/officeDocument/2006/relationships/hyperlink" Target="https://twitter.com/orchestraofone" TargetMode="External" /><Relationship Id="rId373" Type="http://schemas.openxmlformats.org/officeDocument/2006/relationships/hyperlink" Target="https://twitter.com/jessica35714040" TargetMode="External" /><Relationship Id="rId374" Type="http://schemas.openxmlformats.org/officeDocument/2006/relationships/hyperlink" Target="https://twitter.com/sotelocivone" TargetMode="External" /><Relationship Id="rId375" Type="http://schemas.openxmlformats.org/officeDocument/2006/relationships/hyperlink" Target="https://twitter.com/lotusflowerom" TargetMode="External" /><Relationship Id="rId376" Type="http://schemas.openxmlformats.org/officeDocument/2006/relationships/hyperlink" Target="https://twitter.com/riotgrlerin" TargetMode="External" /><Relationship Id="rId377" Type="http://schemas.openxmlformats.org/officeDocument/2006/relationships/hyperlink" Target="https://twitter.com/flowkana" TargetMode="External" /><Relationship Id="rId378" Type="http://schemas.openxmlformats.org/officeDocument/2006/relationships/hyperlink" Target="https://twitter.com/thesethwatson" TargetMode="External" /><Relationship Id="rId379" Type="http://schemas.openxmlformats.org/officeDocument/2006/relationships/hyperlink" Target="https://twitter.com/96584400b" TargetMode="External" /><Relationship Id="rId380" Type="http://schemas.openxmlformats.org/officeDocument/2006/relationships/hyperlink" Target="https://twitter.com/bigsexy10304" TargetMode="External" /><Relationship Id="rId381" Type="http://schemas.openxmlformats.org/officeDocument/2006/relationships/hyperlink" Target="https://twitter.com/nba2k" TargetMode="External" /><Relationship Id="rId382" Type="http://schemas.openxmlformats.org/officeDocument/2006/relationships/hyperlink" Target="https://twitter.com/paulscheer" TargetMode="External" /><Relationship Id="rId383" Type="http://schemas.openxmlformats.org/officeDocument/2006/relationships/hyperlink" Target="https://twitter.com/deantfortytwo" TargetMode="External" /><Relationship Id="rId384" Type="http://schemas.openxmlformats.org/officeDocument/2006/relationships/hyperlink" Target="https://twitter.com/acreagecannabis" TargetMode="External" /><Relationship Id="rId385" Type="http://schemas.openxmlformats.org/officeDocument/2006/relationships/hyperlink" Target="https://twitter.com/ckolobanov7" TargetMode="External" /><Relationship Id="rId386" Type="http://schemas.openxmlformats.org/officeDocument/2006/relationships/hyperlink" Target="https://twitter.com/juliaprescott" TargetMode="External" /><Relationship Id="rId387" Type="http://schemas.openxmlformats.org/officeDocument/2006/relationships/hyperlink" Target="https://twitter.com/dialoguerest" TargetMode="External" /><Relationship Id="rId388" Type="http://schemas.openxmlformats.org/officeDocument/2006/relationships/hyperlink" Target="https://twitter.com/simonmajumdar" TargetMode="External" /><Relationship Id="rId389" Type="http://schemas.openxmlformats.org/officeDocument/2006/relationships/hyperlink" Target="https://twitter.com/stephenking" TargetMode="External" /><Relationship Id="rId390" Type="http://schemas.openxmlformats.org/officeDocument/2006/relationships/hyperlink" Target="https://twitter.com/clairevtran" TargetMode="External" /><Relationship Id="rId391" Type="http://schemas.openxmlformats.org/officeDocument/2006/relationships/hyperlink" Target="https://twitter.com/jordandan53" TargetMode="External" /><Relationship Id="rId392" Type="http://schemas.openxmlformats.org/officeDocument/2006/relationships/hyperlink" Target="https://twitter.com/mattoswaltva" TargetMode="External" /><Relationship Id="rId393" Type="http://schemas.openxmlformats.org/officeDocument/2006/relationships/hyperlink" Target="https://twitter.com/gabrus" TargetMode="External" /><Relationship Id="rId394" Type="http://schemas.openxmlformats.org/officeDocument/2006/relationships/hyperlink" Target="https://twitter.com/jimmfelton" TargetMode="External" /><Relationship Id="rId395" Type="http://schemas.openxmlformats.org/officeDocument/2006/relationships/hyperlink" Target="https://twitter.com/denverstiffs" TargetMode="External" /><Relationship Id="rId396" Type="http://schemas.openxmlformats.org/officeDocument/2006/relationships/hyperlink" Target="https://twitter.com/jackallisonlol" TargetMode="External" /><Relationship Id="rId397" Type="http://schemas.openxmlformats.org/officeDocument/2006/relationships/hyperlink" Target="https://twitter.com/gennefer" TargetMode="External" /><Relationship Id="rId398" Type="http://schemas.openxmlformats.org/officeDocument/2006/relationships/hyperlink" Target="https://twitter.com/mattatouille" TargetMode="External" /><Relationship Id="rId399" Type="http://schemas.openxmlformats.org/officeDocument/2006/relationships/hyperlink" Target="https://twitter.com/bennettleigh" TargetMode="External" /><Relationship Id="rId400" Type="http://schemas.openxmlformats.org/officeDocument/2006/relationships/hyperlink" Target="https://twitter.com/thesimpsons" TargetMode="External" /><Relationship Id="rId401" Type="http://schemas.openxmlformats.org/officeDocument/2006/relationships/hyperlink" Target="https://twitter.com/andywangnyla" TargetMode="External" /><Relationship Id="rId402" Type="http://schemas.openxmlformats.org/officeDocument/2006/relationships/hyperlink" Target="https://twitter.com/monalisagoogle" TargetMode="External" /><Relationship Id="rId403" Type="http://schemas.openxmlformats.org/officeDocument/2006/relationships/hyperlink" Target="https://twitter.com/kennardszn" TargetMode="External" /><Relationship Id="rId404" Type="http://schemas.openxmlformats.org/officeDocument/2006/relationships/hyperlink" Target="https://twitter.com/jokicnicola" TargetMode="External" /><Relationship Id="rId405" Type="http://schemas.openxmlformats.org/officeDocument/2006/relationships/hyperlink" Target="https://twitter.com/americanamemes" TargetMode="External" /><Relationship Id="rId406" Type="http://schemas.openxmlformats.org/officeDocument/2006/relationships/hyperlink" Target="https://twitter.com/emmaatree" TargetMode="External" /><Relationship Id="rId407" Type="http://schemas.openxmlformats.org/officeDocument/2006/relationships/hyperlink" Target="https://twitter.com/harrisonwind" TargetMode="External" /><Relationship Id="rId408" Type="http://schemas.openxmlformats.org/officeDocument/2006/relationships/hyperlink" Target="https://twitter.com/yusongl" TargetMode="External" /><Relationship Id="rId409" Type="http://schemas.openxmlformats.org/officeDocument/2006/relationships/hyperlink" Target="https://twitter.com/juliabainbridge" TargetMode="External" /><Relationship Id="rId410" Type="http://schemas.openxmlformats.org/officeDocument/2006/relationships/hyperlink" Target="https://twitter.com/mikelark" TargetMode="External" /><Relationship Id="rId411" Type="http://schemas.openxmlformats.org/officeDocument/2006/relationships/hyperlink" Target="https://twitter.com/thatmicahgarcia" TargetMode="External" /><Relationship Id="rId412" Type="http://schemas.openxmlformats.org/officeDocument/2006/relationships/hyperlink" Target="https://twitter.com/carolineoncrack" TargetMode="External" /><Relationship Id="rId413" Type="http://schemas.openxmlformats.org/officeDocument/2006/relationships/hyperlink" Target="https://twitter.com/oldforester" TargetMode="External" /><Relationship Id="rId414" Type="http://schemas.openxmlformats.org/officeDocument/2006/relationships/hyperlink" Target="https://twitter.com/barkeeperla" TargetMode="External" /><Relationship Id="rId415" Type="http://schemas.openxmlformats.org/officeDocument/2006/relationships/hyperlink" Target="https://twitter.com/klwines" TargetMode="External" /><Relationship Id="rId416" Type="http://schemas.openxmlformats.org/officeDocument/2006/relationships/hyperlink" Target="https://twitter.com/derekberry" TargetMode="External" /><Relationship Id="rId417" Type="http://schemas.openxmlformats.org/officeDocument/2006/relationships/hyperlink" Target="https://twitter.com/msamandalewis" TargetMode="External" /><Relationship Id="rId418" Type="http://schemas.openxmlformats.org/officeDocument/2006/relationships/hyperlink" Target="https://twitter.com/nickwiger" TargetMode="External" /><Relationship Id="rId419" Type="http://schemas.openxmlformats.org/officeDocument/2006/relationships/hyperlink" Target="https://twitter.com/dancingwithnoah" TargetMode="External" /><Relationship Id="rId420" Type="http://schemas.openxmlformats.org/officeDocument/2006/relationships/hyperlink" Target="https://twitter.com/paymanbenz" TargetMode="External" /><Relationship Id="rId421" Type="http://schemas.openxmlformats.org/officeDocument/2006/relationships/hyperlink" Target="https://twitter.com/glazerboohoohoo" TargetMode="External" /><Relationship Id="rId422" Type="http://schemas.openxmlformats.org/officeDocument/2006/relationships/hyperlink" Target="https://twitter.com/petittroisla" TargetMode="External" /><Relationship Id="rId423" Type="http://schemas.openxmlformats.org/officeDocument/2006/relationships/hyperlink" Target="https://twitter.com/adamjmoussa" TargetMode="External" /><Relationship Id="rId424" Type="http://schemas.openxmlformats.org/officeDocument/2006/relationships/hyperlink" Target="https://twitter.com/pftompkins" TargetMode="External" /><Relationship Id="rId425" Type="http://schemas.openxmlformats.org/officeDocument/2006/relationships/hyperlink" Target="https://twitter.com/bcortezea" TargetMode="External" /><Relationship Id="rId426" Type="http://schemas.openxmlformats.org/officeDocument/2006/relationships/hyperlink" Target="https://twitter.com/katywinge" TargetMode="External" /><Relationship Id="rId427" Type="http://schemas.openxmlformats.org/officeDocument/2006/relationships/hyperlink" Target="https://twitter.com/tcraig_23" TargetMode="External" /><Relationship Id="rId428" Type="http://schemas.openxmlformats.org/officeDocument/2006/relationships/hyperlink" Target="https://twitter.com/thats_g_" TargetMode="External" /><Relationship Id="rId429" Type="http://schemas.openxmlformats.org/officeDocument/2006/relationships/hyperlink" Target="https://twitter.com/nuggets" TargetMode="External" /><Relationship Id="rId430" Type="http://schemas.openxmlformats.org/officeDocument/2006/relationships/hyperlink" Target="https://twitter.com/freedarko" TargetMode="External" /><Relationship Id="rId431" Type="http://schemas.openxmlformats.org/officeDocument/2006/relationships/hyperlink" Target="https://twitter.com/jcozby" TargetMode="External" /><Relationship Id="rId432" Type="http://schemas.openxmlformats.org/officeDocument/2006/relationships/hyperlink" Target="https://twitter.com/nicolebyer" TargetMode="External" /><Relationship Id="rId433" Type="http://schemas.openxmlformats.org/officeDocument/2006/relationships/hyperlink" Target="https://twitter.com/netflix" TargetMode="External" /><Relationship Id="rId434" Type="http://schemas.openxmlformats.org/officeDocument/2006/relationships/hyperlink" Target="https://twitter.com/netflixfood" TargetMode="External" /><Relationship Id="rId435" Type="http://schemas.openxmlformats.org/officeDocument/2006/relationships/hyperlink" Target="https://twitter.com/nailedit" TargetMode="External" /><Relationship Id="rId436" Type="http://schemas.openxmlformats.org/officeDocument/2006/relationships/hyperlink" Target="https://twitter.com/andyjuett" TargetMode="External" /><Relationship Id="rId437" Type="http://schemas.openxmlformats.org/officeDocument/2006/relationships/hyperlink" Target="https://twitter.com/nba" TargetMode="External" /><Relationship Id="rId438" Type="http://schemas.openxmlformats.org/officeDocument/2006/relationships/hyperlink" Target="https://twitter.com/miamiheat" TargetMode="External" /><Relationship Id="rId439" Type="http://schemas.openxmlformats.org/officeDocument/2006/relationships/hyperlink" Target="https://twitter.com/realicculus" TargetMode="External" /><Relationship Id="rId440" Type="http://schemas.openxmlformats.org/officeDocument/2006/relationships/hyperlink" Target="https://twitter.com/adam_mares" TargetMode="External" /><Relationship Id="rId441" Type="http://schemas.openxmlformats.org/officeDocument/2006/relationships/hyperlink" Target="https://twitter.com/issacberen" TargetMode="External" /><Relationship Id="rId442" Type="http://schemas.openxmlformats.org/officeDocument/2006/relationships/hyperlink" Target="https://twitter.com/sortabad" TargetMode="External" /><Relationship Id="rId443" Type="http://schemas.openxmlformats.org/officeDocument/2006/relationships/hyperlink" Target="https://twitter.com/awwwwcats" TargetMode="External" /><Relationship Id="rId444" Type="http://schemas.openxmlformats.org/officeDocument/2006/relationships/hyperlink" Target="https://twitter.com/fakejakebrowne" TargetMode="External" /><Relationship Id="rId445" Type="http://schemas.openxmlformats.org/officeDocument/2006/relationships/comments" Target="../comments2.xml" /><Relationship Id="rId446" Type="http://schemas.openxmlformats.org/officeDocument/2006/relationships/vmlDrawing" Target="../drawings/vmlDrawing2.vml" /><Relationship Id="rId447" Type="http://schemas.openxmlformats.org/officeDocument/2006/relationships/table" Target="../tables/table2.xml" /><Relationship Id="rId4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amthebotanist/status/1192216839818039296" TargetMode="External" /><Relationship Id="rId2" Type="http://schemas.openxmlformats.org/officeDocument/2006/relationships/hyperlink" Target="https://www.instagram.com/p/B3qkhtAlQcV/?igshid=qg3b1yquoxrl" TargetMode="External" /><Relationship Id="rId3" Type="http://schemas.openxmlformats.org/officeDocument/2006/relationships/hyperlink" Target="https://twitter.com/i/web/status/1177432477406613504" TargetMode="External" /><Relationship Id="rId4" Type="http://schemas.openxmlformats.org/officeDocument/2006/relationships/hyperlink" Target="https://twitter.com/i/web/status/1186461189645074433" TargetMode="External" /><Relationship Id="rId5" Type="http://schemas.openxmlformats.org/officeDocument/2006/relationships/hyperlink" Target="https://twitter.com/i/web/status/1186082771627675650" TargetMode="External" /><Relationship Id="rId6" Type="http://schemas.openxmlformats.org/officeDocument/2006/relationships/hyperlink" Target="https://twitter.com/i/web/status/1180794555974782977" TargetMode="External" /><Relationship Id="rId7" Type="http://schemas.openxmlformats.org/officeDocument/2006/relationships/hyperlink" Target="https://twitter.com/i/web/status/1173711374033334274" TargetMode="External" /><Relationship Id="rId8" Type="http://schemas.openxmlformats.org/officeDocument/2006/relationships/hyperlink" Target="https://twitter.com/i/web/status/1172966667225354240" TargetMode="External" /><Relationship Id="rId9" Type="http://schemas.openxmlformats.org/officeDocument/2006/relationships/hyperlink" Target="https://twitter.com/i/web/status/1171236636664844288" TargetMode="External" /><Relationship Id="rId10" Type="http://schemas.openxmlformats.org/officeDocument/2006/relationships/hyperlink" Target="https://twitter.com/i/web/status/1171151855763636224" TargetMode="External" /><Relationship Id="rId11" Type="http://schemas.openxmlformats.org/officeDocument/2006/relationships/hyperlink" Target="https://www.instagram.com/p/B2sHukYFJ96/?igshid=bu1i24haxzu3" TargetMode="External" /><Relationship Id="rId12" Type="http://schemas.openxmlformats.org/officeDocument/2006/relationships/hyperlink" Target="https://twitter.com/fakejakebrowne/status/1176917683591233536" TargetMode="External" /><Relationship Id="rId13" Type="http://schemas.openxmlformats.org/officeDocument/2006/relationships/hyperlink" Target="https://www.instagram.com/p/B25pDxTF6sj/?igshid=14nm7fg5bhcvn" TargetMode="External" /><Relationship Id="rId14" Type="http://schemas.openxmlformats.org/officeDocument/2006/relationships/hyperlink" Target="https://www.instagram.com/p/B30B9OrFPfb/?igshid=vvk8yi73oxsg" TargetMode="External" /><Relationship Id="rId15" Type="http://schemas.openxmlformats.org/officeDocument/2006/relationships/hyperlink" Target="https://www.instagram.com/p/B3qkhtAlQcV/?igshid=qg3b1yquoxrl" TargetMode="External" /><Relationship Id="rId16" Type="http://schemas.openxmlformats.org/officeDocument/2006/relationships/hyperlink" Target="https://twitter.com/i/web/status/1177432477406613504" TargetMode="External" /><Relationship Id="rId17" Type="http://schemas.openxmlformats.org/officeDocument/2006/relationships/hyperlink" Target="https://twitter.com/i/web/status/1172966667225354240" TargetMode="External" /><Relationship Id="rId18" Type="http://schemas.openxmlformats.org/officeDocument/2006/relationships/hyperlink" Target="https://twitter.com/i/web/status/1171236636664844288" TargetMode="External" /><Relationship Id="rId19" Type="http://schemas.openxmlformats.org/officeDocument/2006/relationships/hyperlink" Target="https://twitter.com/i/web/status/1171151855763636224" TargetMode="External" /><Relationship Id="rId20" Type="http://schemas.openxmlformats.org/officeDocument/2006/relationships/hyperlink" Target="https://twitter.com/i/web/status/1186461189645074433" TargetMode="External" /><Relationship Id="rId21" Type="http://schemas.openxmlformats.org/officeDocument/2006/relationships/hyperlink" Target="https://twitter.com/i/web/status/1186082771627675650" TargetMode="External" /><Relationship Id="rId22" Type="http://schemas.openxmlformats.org/officeDocument/2006/relationships/hyperlink" Target="https://twitter.com/i/web/status/1180794555974782977" TargetMode="External" /><Relationship Id="rId23" Type="http://schemas.openxmlformats.org/officeDocument/2006/relationships/hyperlink" Target="https://twitter.com/i/web/status/1173711374033334274" TargetMode="External" /><Relationship Id="rId24" Type="http://schemas.openxmlformats.org/officeDocument/2006/relationships/hyperlink" Target="https://twitter.com/iamthebotanist/status/1192216839818039296"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1614</v>
      </c>
      <c r="BB2" s="13" t="s">
        <v>1638</v>
      </c>
      <c r="BC2" s="13" t="s">
        <v>1639</v>
      </c>
      <c r="BD2" s="119" t="s">
        <v>2033</v>
      </c>
      <c r="BE2" s="119" t="s">
        <v>2034</v>
      </c>
      <c r="BF2" s="119" t="s">
        <v>2035</v>
      </c>
      <c r="BG2" s="119" t="s">
        <v>2036</v>
      </c>
      <c r="BH2" s="119" t="s">
        <v>2037</v>
      </c>
      <c r="BI2" s="119" t="s">
        <v>2038</v>
      </c>
      <c r="BJ2" s="119" t="s">
        <v>2039</v>
      </c>
      <c r="BK2" s="119" t="s">
        <v>2040</v>
      </c>
      <c r="BL2" s="119" t="s">
        <v>2041</v>
      </c>
    </row>
    <row r="3" spans="1:64" ht="15" customHeight="1">
      <c r="A3" s="64" t="s">
        <v>212</v>
      </c>
      <c r="B3" s="64" t="s">
        <v>245</v>
      </c>
      <c r="C3" s="65" t="s">
        <v>2156</v>
      </c>
      <c r="D3" s="66">
        <v>3</v>
      </c>
      <c r="E3" s="67" t="s">
        <v>132</v>
      </c>
      <c r="F3" s="68">
        <v>35</v>
      </c>
      <c r="G3" s="65"/>
      <c r="H3" s="69"/>
      <c r="I3" s="70"/>
      <c r="J3" s="70"/>
      <c r="K3" s="34" t="s">
        <v>65</v>
      </c>
      <c r="L3" s="71">
        <v>3</v>
      </c>
      <c r="M3" s="71"/>
      <c r="N3" s="72"/>
      <c r="O3" s="78" t="s">
        <v>313</v>
      </c>
      <c r="P3" s="80">
        <v>43717.800717592596</v>
      </c>
      <c r="Q3" s="78" t="s">
        <v>315</v>
      </c>
      <c r="R3" s="78"/>
      <c r="S3" s="78"/>
      <c r="T3" s="78"/>
      <c r="U3" s="78"/>
      <c r="V3" s="83" t="s">
        <v>443</v>
      </c>
      <c r="W3" s="80">
        <v>43717.800717592596</v>
      </c>
      <c r="X3" s="83" t="s">
        <v>474</v>
      </c>
      <c r="Y3" s="78"/>
      <c r="Z3" s="78"/>
      <c r="AA3" s="84" t="s">
        <v>578</v>
      </c>
      <c r="AB3" s="84" t="s">
        <v>608</v>
      </c>
      <c r="AC3" s="78" t="b">
        <v>0</v>
      </c>
      <c r="AD3" s="78">
        <v>1</v>
      </c>
      <c r="AE3" s="84" t="s">
        <v>741</v>
      </c>
      <c r="AF3" s="78" t="b">
        <v>0</v>
      </c>
      <c r="AG3" s="78" t="s">
        <v>793</v>
      </c>
      <c r="AH3" s="78"/>
      <c r="AI3" s="84" t="s">
        <v>744</v>
      </c>
      <c r="AJ3" s="78" t="b">
        <v>0</v>
      </c>
      <c r="AK3" s="78">
        <v>0</v>
      </c>
      <c r="AL3" s="84" t="s">
        <v>744</v>
      </c>
      <c r="AM3" s="78" t="s">
        <v>797</v>
      </c>
      <c r="AN3" s="78" t="b">
        <v>0</v>
      </c>
      <c r="AO3" s="84" t="s">
        <v>608</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233</v>
      </c>
      <c r="C4" s="65" t="s">
        <v>2156</v>
      </c>
      <c r="D4" s="66">
        <v>3</v>
      </c>
      <c r="E4" s="67" t="s">
        <v>132</v>
      </c>
      <c r="F4" s="68">
        <v>35</v>
      </c>
      <c r="G4" s="65"/>
      <c r="H4" s="69"/>
      <c r="I4" s="70"/>
      <c r="J4" s="70"/>
      <c r="K4" s="34" t="s">
        <v>65</v>
      </c>
      <c r="L4" s="77">
        <v>4</v>
      </c>
      <c r="M4" s="77"/>
      <c r="N4" s="72"/>
      <c r="O4" s="79" t="s">
        <v>314</v>
      </c>
      <c r="P4" s="81">
        <v>43717.800717592596</v>
      </c>
      <c r="Q4" s="79" t="s">
        <v>315</v>
      </c>
      <c r="R4" s="79"/>
      <c r="S4" s="79"/>
      <c r="T4" s="79"/>
      <c r="U4" s="79"/>
      <c r="V4" s="82" t="s">
        <v>443</v>
      </c>
      <c r="W4" s="81">
        <v>43717.800717592596</v>
      </c>
      <c r="X4" s="82" t="s">
        <v>474</v>
      </c>
      <c r="Y4" s="79"/>
      <c r="Z4" s="79"/>
      <c r="AA4" s="85" t="s">
        <v>578</v>
      </c>
      <c r="AB4" s="85" t="s">
        <v>608</v>
      </c>
      <c r="AC4" s="79" t="b">
        <v>0</v>
      </c>
      <c r="AD4" s="79">
        <v>1</v>
      </c>
      <c r="AE4" s="85" t="s">
        <v>741</v>
      </c>
      <c r="AF4" s="79" t="b">
        <v>0</v>
      </c>
      <c r="AG4" s="79" t="s">
        <v>793</v>
      </c>
      <c r="AH4" s="79"/>
      <c r="AI4" s="85" t="s">
        <v>744</v>
      </c>
      <c r="AJ4" s="79" t="b">
        <v>0</v>
      </c>
      <c r="AK4" s="79">
        <v>0</v>
      </c>
      <c r="AL4" s="85" t="s">
        <v>744</v>
      </c>
      <c r="AM4" s="79" t="s">
        <v>797</v>
      </c>
      <c r="AN4" s="79" t="b">
        <v>0</v>
      </c>
      <c r="AO4" s="85" t="s">
        <v>608</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5</v>
      </c>
      <c r="BK4" s="49">
        <v>100</v>
      </c>
      <c r="BL4" s="48">
        <v>5</v>
      </c>
    </row>
    <row r="5" spans="1:64" ht="15">
      <c r="A5" s="64" t="s">
        <v>213</v>
      </c>
      <c r="B5" s="64" t="s">
        <v>245</v>
      </c>
      <c r="C5" s="65" t="s">
        <v>2156</v>
      </c>
      <c r="D5" s="66">
        <v>3</v>
      </c>
      <c r="E5" s="67" t="s">
        <v>132</v>
      </c>
      <c r="F5" s="68">
        <v>35</v>
      </c>
      <c r="G5" s="65"/>
      <c r="H5" s="69"/>
      <c r="I5" s="70"/>
      <c r="J5" s="70"/>
      <c r="K5" s="34" t="s">
        <v>65</v>
      </c>
      <c r="L5" s="77">
        <v>5</v>
      </c>
      <c r="M5" s="77"/>
      <c r="N5" s="72"/>
      <c r="O5" s="79" t="s">
        <v>313</v>
      </c>
      <c r="P5" s="81">
        <v>43717.80369212963</v>
      </c>
      <c r="Q5" s="79" t="s">
        <v>316</v>
      </c>
      <c r="R5" s="79"/>
      <c r="S5" s="79"/>
      <c r="T5" s="79"/>
      <c r="U5" s="79"/>
      <c r="V5" s="82" t="s">
        <v>444</v>
      </c>
      <c r="W5" s="81">
        <v>43717.80369212963</v>
      </c>
      <c r="X5" s="82" t="s">
        <v>475</v>
      </c>
      <c r="Y5" s="79"/>
      <c r="Z5" s="79"/>
      <c r="AA5" s="85" t="s">
        <v>579</v>
      </c>
      <c r="AB5" s="85" t="s">
        <v>608</v>
      </c>
      <c r="AC5" s="79" t="b">
        <v>0</v>
      </c>
      <c r="AD5" s="79">
        <v>0</v>
      </c>
      <c r="AE5" s="85" t="s">
        <v>741</v>
      </c>
      <c r="AF5" s="79" t="b">
        <v>0</v>
      </c>
      <c r="AG5" s="79" t="s">
        <v>793</v>
      </c>
      <c r="AH5" s="79"/>
      <c r="AI5" s="85" t="s">
        <v>744</v>
      </c>
      <c r="AJ5" s="79" t="b">
        <v>0</v>
      </c>
      <c r="AK5" s="79">
        <v>0</v>
      </c>
      <c r="AL5" s="85" t="s">
        <v>744</v>
      </c>
      <c r="AM5" s="79" t="s">
        <v>797</v>
      </c>
      <c r="AN5" s="79" t="b">
        <v>0</v>
      </c>
      <c r="AO5" s="85" t="s">
        <v>608</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213</v>
      </c>
      <c r="B6" s="64" t="s">
        <v>233</v>
      </c>
      <c r="C6" s="65" t="s">
        <v>2156</v>
      </c>
      <c r="D6" s="66">
        <v>3</v>
      </c>
      <c r="E6" s="67" t="s">
        <v>132</v>
      </c>
      <c r="F6" s="68">
        <v>35</v>
      </c>
      <c r="G6" s="65"/>
      <c r="H6" s="69"/>
      <c r="I6" s="70"/>
      <c r="J6" s="70"/>
      <c r="K6" s="34" t="s">
        <v>65</v>
      </c>
      <c r="L6" s="77">
        <v>6</v>
      </c>
      <c r="M6" s="77"/>
      <c r="N6" s="72"/>
      <c r="O6" s="79" t="s">
        <v>314</v>
      </c>
      <c r="P6" s="81">
        <v>43717.80369212963</v>
      </c>
      <c r="Q6" s="79" t="s">
        <v>316</v>
      </c>
      <c r="R6" s="79"/>
      <c r="S6" s="79"/>
      <c r="T6" s="79"/>
      <c r="U6" s="79"/>
      <c r="V6" s="82" t="s">
        <v>444</v>
      </c>
      <c r="W6" s="81">
        <v>43717.80369212963</v>
      </c>
      <c r="X6" s="82" t="s">
        <v>475</v>
      </c>
      <c r="Y6" s="79"/>
      <c r="Z6" s="79"/>
      <c r="AA6" s="85" t="s">
        <v>579</v>
      </c>
      <c r="AB6" s="85" t="s">
        <v>608</v>
      </c>
      <c r="AC6" s="79" t="b">
        <v>0</v>
      </c>
      <c r="AD6" s="79">
        <v>0</v>
      </c>
      <c r="AE6" s="85" t="s">
        <v>741</v>
      </c>
      <c r="AF6" s="79" t="b">
        <v>0</v>
      </c>
      <c r="AG6" s="79" t="s">
        <v>793</v>
      </c>
      <c r="AH6" s="79"/>
      <c r="AI6" s="85" t="s">
        <v>744</v>
      </c>
      <c r="AJ6" s="79" t="b">
        <v>0</v>
      </c>
      <c r="AK6" s="79">
        <v>0</v>
      </c>
      <c r="AL6" s="85" t="s">
        <v>744</v>
      </c>
      <c r="AM6" s="79" t="s">
        <v>797</v>
      </c>
      <c r="AN6" s="79" t="b">
        <v>0</v>
      </c>
      <c r="AO6" s="85" t="s">
        <v>608</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8</v>
      </c>
      <c r="BK6" s="49">
        <v>100</v>
      </c>
      <c r="BL6" s="48">
        <v>8</v>
      </c>
    </row>
    <row r="7" spans="1:64" ht="15">
      <c r="A7" s="64" t="s">
        <v>214</v>
      </c>
      <c r="B7" s="64" t="s">
        <v>245</v>
      </c>
      <c r="C7" s="65" t="s">
        <v>2156</v>
      </c>
      <c r="D7" s="66">
        <v>3</v>
      </c>
      <c r="E7" s="67" t="s">
        <v>132</v>
      </c>
      <c r="F7" s="68">
        <v>35</v>
      </c>
      <c r="G7" s="65"/>
      <c r="H7" s="69"/>
      <c r="I7" s="70"/>
      <c r="J7" s="70"/>
      <c r="K7" s="34" t="s">
        <v>65</v>
      </c>
      <c r="L7" s="77">
        <v>7</v>
      </c>
      <c r="M7" s="77"/>
      <c r="N7" s="72"/>
      <c r="O7" s="79" t="s">
        <v>313</v>
      </c>
      <c r="P7" s="81">
        <v>43717.83490740741</v>
      </c>
      <c r="Q7" s="79" t="s">
        <v>317</v>
      </c>
      <c r="R7" s="82" t="s">
        <v>419</v>
      </c>
      <c r="S7" s="79" t="s">
        <v>433</v>
      </c>
      <c r="T7" s="79"/>
      <c r="U7" s="79"/>
      <c r="V7" s="82" t="s">
        <v>445</v>
      </c>
      <c r="W7" s="81">
        <v>43717.83490740741</v>
      </c>
      <c r="X7" s="82" t="s">
        <v>476</v>
      </c>
      <c r="Y7" s="79"/>
      <c r="Z7" s="79"/>
      <c r="AA7" s="85" t="s">
        <v>580</v>
      </c>
      <c r="AB7" s="85" t="s">
        <v>608</v>
      </c>
      <c r="AC7" s="79" t="b">
        <v>0</v>
      </c>
      <c r="AD7" s="79">
        <v>0</v>
      </c>
      <c r="AE7" s="85" t="s">
        <v>741</v>
      </c>
      <c r="AF7" s="79" t="b">
        <v>0</v>
      </c>
      <c r="AG7" s="79" t="s">
        <v>793</v>
      </c>
      <c r="AH7" s="79"/>
      <c r="AI7" s="85" t="s">
        <v>744</v>
      </c>
      <c r="AJ7" s="79" t="b">
        <v>0</v>
      </c>
      <c r="AK7" s="79">
        <v>0</v>
      </c>
      <c r="AL7" s="85" t="s">
        <v>744</v>
      </c>
      <c r="AM7" s="79" t="s">
        <v>798</v>
      </c>
      <c r="AN7" s="79" t="b">
        <v>1</v>
      </c>
      <c r="AO7" s="85" t="s">
        <v>608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214</v>
      </c>
      <c r="B8" s="64" t="s">
        <v>233</v>
      </c>
      <c r="C8" s="65" t="s">
        <v>2156</v>
      </c>
      <c r="D8" s="66">
        <v>3</v>
      </c>
      <c r="E8" s="67" t="s">
        <v>132</v>
      </c>
      <c r="F8" s="68">
        <v>35</v>
      </c>
      <c r="G8" s="65"/>
      <c r="H8" s="69"/>
      <c r="I8" s="70"/>
      <c r="J8" s="70"/>
      <c r="K8" s="34" t="s">
        <v>65</v>
      </c>
      <c r="L8" s="77">
        <v>8</v>
      </c>
      <c r="M8" s="77"/>
      <c r="N8" s="72"/>
      <c r="O8" s="79" t="s">
        <v>314</v>
      </c>
      <c r="P8" s="81">
        <v>43717.83490740741</v>
      </c>
      <c r="Q8" s="79" t="s">
        <v>317</v>
      </c>
      <c r="R8" s="82" t="s">
        <v>419</v>
      </c>
      <c r="S8" s="79" t="s">
        <v>433</v>
      </c>
      <c r="T8" s="79"/>
      <c r="U8" s="79"/>
      <c r="V8" s="82" t="s">
        <v>445</v>
      </c>
      <c r="W8" s="81">
        <v>43717.83490740741</v>
      </c>
      <c r="X8" s="82" t="s">
        <v>476</v>
      </c>
      <c r="Y8" s="79"/>
      <c r="Z8" s="79"/>
      <c r="AA8" s="85" t="s">
        <v>580</v>
      </c>
      <c r="AB8" s="85" t="s">
        <v>608</v>
      </c>
      <c r="AC8" s="79" t="b">
        <v>0</v>
      </c>
      <c r="AD8" s="79">
        <v>0</v>
      </c>
      <c r="AE8" s="85" t="s">
        <v>741</v>
      </c>
      <c r="AF8" s="79" t="b">
        <v>0</v>
      </c>
      <c r="AG8" s="79" t="s">
        <v>793</v>
      </c>
      <c r="AH8" s="79"/>
      <c r="AI8" s="85" t="s">
        <v>744</v>
      </c>
      <c r="AJ8" s="79" t="b">
        <v>0</v>
      </c>
      <c r="AK8" s="79">
        <v>0</v>
      </c>
      <c r="AL8" s="85" t="s">
        <v>744</v>
      </c>
      <c r="AM8" s="79" t="s">
        <v>798</v>
      </c>
      <c r="AN8" s="79" t="b">
        <v>1</v>
      </c>
      <c r="AO8" s="85" t="s">
        <v>608</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2</v>
      </c>
      <c r="BG8" s="49">
        <v>10.526315789473685</v>
      </c>
      <c r="BH8" s="48">
        <v>0</v>
      </c>
      <c r="BI8" s="49">
        <v>0</v>
      </c>
      <c r="BJ8" s="48">
        <v>17</v>
      </c>
      <c r="BK8" s="49">
        <v>89.47368421052632</v>
      </c>
      <c r="BL8" s="48">
        <v>19</v>
      </c>
    </row>
    <row r="9" spans="1:64" ht="15">
      <c r="A9" s="64" t="s">
        <v>215</v>
      </c>
      <c r="B9" s="64" t="s">
        <v>245</v>
      </c>
      <c r="C9" s="65" t="s">
        <v>2156</v>
      </c>
      <c r="D9" s="66">
        <v>3</v>
      </c>
      <c r="E9" s="67" t="s">
        <v>132</v>
      </c>
      <c r="F9" s="68">
        <v>35</v>
      </c>
      <c r="G9" s="65"/>
      <c r="H9" s="69"/>
      <c r="I9" s="70"/>
      <c r="J9" s="70"/>
      <c r="K9" s="34" t="s">
        <v>65</v>
      </c>
      <c r="L9" s="77">
        <v>9</v>
      </c>
      <c r="M9" s="77"/>
      <c r="N9" s="72"/>
      <c r="O9" s="79" t="s">
        <v>313</v>
      </c>
      <c r="P9" s="81">
        <v>43718.06885416667</v>
      </c>
      <c r="Q9" s="79" t="s">
        <v>318</v>
      </c>
      <c r="R9" s="82" t="s">
        <v>420</v>
      </c>
      <c r="S9" s="79" t="s">
        <v>433</v>
      </c>
      <c r="T9" s="79"/>
      <c r="U9" s="79"/>
      <c r="V9" s="82" t="s">
        <v>446</v>
      </c>
      <c r="W9" s="81">
        <v>43718.06885416667</v>
      </c>
      <c r="X9" s="82" t="s">
        <v>477</v>
      </c>
      <c r="Y9" s="79"/>
      <c r="Z9" s="79"/>
      <c r="AA9" s="85" t="s">
        <v>581</v>
      </c>
      <c r="AB9" s="85" t="s">
        <v>608</v>
      </c>
      <c r="AC9" s="79" t="b">
        <v>0</v>
      </c>
      <c r="AD9" s="79">
        <v>0</v>
      </c>
      <c r="AE9" s="85" t="s">
        <v>741</v>
      </c>
      <c r="AF9" s="79" t="b">
        <v>0</v>
      </c>
      <c r="AG9" s="79" t="s">
        <v>793</v>
      </c>
      <c r="AH9" s="79"/>
      <c r="AI9" s="85" t="s">
        <v>744</v>
      </c>
      <c r="AJ9" s="79" t="b">
        <v>0</v>
      </c>
      <c r="AK9" s="79">
        <v>0</v>
      </c>
      <c r="AL9" s="85" t="s">
        <v>744</v>
      </c>
      <c r="AM9" s="79" t="s">
        <v>798</v>
      </c>
      <c r="AN9" s="79" t="b">
        <v>1</v>
      </c>
      <c r="AO9" s="85" t="s">
        <v>608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233</v>
      </c>
      <c r="C10" s="65" t="s">
        <v>2156</v>
      </c>
      <c r="D10" s="66">
        <v>3</v>
      </c>
      <c r="E10" s="67" t="s">
        <v>132</v>
      </c>
      <c r="F10" s="68">
        <v>35</v>
      </c>
      <c r="G10" s="65"/>
      <c r="H10" s="69"/>
      <c r="I10" s="70"/>
      <c r="J10" s="70"/>
      <c r="K10" s="34" t="s">
        <v>65</v>
      </c>
      <c r="L10" s="77">
        <v>10</v>
      </c>
      <c r="M10" s="77"/>
      <c r="N10" s="72"/>
      <c r="O10" s="79" t="s">
        <v>314</v>
      </c>
      <c r="P10" s="81">
        <v>43718.06885416667</v>
      </c>
      <c r="Q10" s="79" t="s">
        <v>318</v>
      </c>
      <c r="R10" s="82" t="s">
        <v>420</v>
      </c>
      <c r="S10" s="79" t="s">
        <v>433</v>
      </c>
      <c r="T10" s="79"/>
      <c r="U10" s="79"/>
      <c r="V10" s="82" t="s">
        <v>446</v>
      </c>
      <c r="W10" s="81">
        <v>43718.06885416667</v>
      </c>
      <c r="X10" s="82" t="s">
        <v>477</v>
      </c>
      <c r="Y10" s="79"/>
      <c r="Z10" s="79"/>
      <c r="AA10" s="85" t="s">
        <v>581</v>
      </c>
      <c r="AB10" s="85" t="s">
        <v>608</v>
      </c>
      <c r="AC10" s="79" t="b">
        <v>0</v>
      </c>
      <c r="AD10" s="79">
        <v>0</v>
      </c>
      <c r="AE10" s="85" t="s">
        <v>741</v>
      </c>
      <c r="AF10" s="79" t="b">
        <v>0</v>
      </c>
      <c r="AG10" s="79" t="s">
        <v>793</v>
      </c>
      <c r="AH10" s="79"/>
      <c r="AI10" s="85" t="s">
        <v>744</v>
      </c>
      <c r="AJ10" s="79" t="b">
        <v>0</v>
      </c>
      <c r="AK10" s="79">
        <v>0</v>
      </c>
      <c r="AL10" s="85" t="s">
        <v>744</v>
      </c>
      <c r="AM10" s="79" t="s">
        <v>798</v>
      </c>
      <c r="AN10" s="79" t="b">
        <v>1</v>
      </c>
      <c r="AO10" s="85" t="s">
        <v>608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16</v>
      </c>
      <c r="BK10" s="49">
        <v>100</v>
      </c>
      <c r="BL10" s="48">
        <v>16</v>
      </c>
    </row>
    <row r="11" spans="1:64" ht="15">
      <c r="A11" s="64" t="s">
        <v>216</v>
      </c>
      <c r="B11" s="64" t="s">
        <v>233</v>
      </c>
      <c r="C11" s="65" t="s">
        <v>2156</v>
      </c>
      <c r="D11" s="66">
        <v>3</v>
      </c>
      <c r="E11" s="67" t="s">
        <v>132</v>
      </c>
      <c r="F11" s="68">
        <v>35</v>
      </c>
      <c r="G11" s="65"/>
      <c r="H11" s="69"/>
      <c r="I11" s="70"/>
      <c r="J11" s="70"/>
      <c r="K11" s="34" t="s">
        <v>65</v>
      </c>
      <c r="L11" s="77">
        <v>11</v>
      </c>
      <c r="M11" s="77"/>
      <c r="N11" s="72"/>
      <c r="O11" s="79" t="s">
        <v>314</v>
      </c>
      <c r="P11" s="81">
        <v>43722.842824074076</v>
      </c>
      <c r="Q11" s="79" t="s">
        <v>319</v>
      </c>
      <c r="R11" s="82" t="s">
        <v>421</v>
      </c>
      <c r="S11" s="79" t="s">
        <v>433</v>
      </c>
      <c r="T11" s="79"/>
      <c r="U11" s="79"/>
      <c r="V11" s="82" t="s">
        <v>447</v>
      </c>
      <c r="W11" s="81">
        <v>43722.842824074076</v>
      </c>
      <c r="X11" s="82" t="s">
        <v>478</v>
      </c>
      <c r="Y11" s="79"/>
      <c r="Z11" s="79"/>
      <c r="AA11" s="85" t="s">
        <v>582</v>
      </c>
      <c r="AB11" s="79"/>
      <c r="AC11" s="79" t="b">
        <v>0</v>
      </c>
      <c r="AD11" s="79">
        <v>0</v>
      </c>
      <c r="AE11" s="85" t="s">
        <v>741</v>
      </c>
      <c r="AF11" s="79" t="b">
        <v>0</v>
      </c>
      <c r="AG11" s="79" t="s">
        <v>793</v>
      </c>
      <c r="AH11" s="79"/>
      <c r="AI11" s="85" t="s">
        <v>744</v>
      </c>
      <c r="AJ11" s="79" t="b">
        <v>0</v>
      </c>
      <c r="AK11" s="79">
        <v>0</v>
      </c>
      <c r="AL11" s="85" t="s">
        <v>744</v>
      </c>
      <c r="AM11" s="79" t="s">
        <v>797</v>
      </c>
      <c r="AN11" s="79" t="b">
        <v>1</v>
      </c>
      <c r="AO11" s="85" t="s">
        <v>582</v>
      </c>
      <c r="AP11" s="79" t="s">
        <v>176</v>
      </c>
      <c r="AQ11" s="79">
        <v>0</v>
      </c>
      <c r="AR11" s="79">
        <v>0</v>
      </c>
      <c r="AS11" s="79" t="s">
        <v>803</v>
      </c>
      <c r="AT11" s="79" t="s">
        <v>815</v>
      </c>
      <c r="AU11" s="79" t="s">
        <v>816</v>
      </c>
      <c r="AV11" s="79" t="s">
        <v>817</v>
      </c>
      <c r="AW11" s="79" t="s">
        <v>827</v>
      </c>
      <c r="AX11" s="79" t="s">
        <v>837</v>
      </c>
      <c r="AY11" s="79" t="s">
        <v>847</v>
      </c>
      <c r="AZ11" s="82" t="s">
        <v>849</v>
      </c>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21</v>
      </c>
      <c r="BK11" s="49">
        <v>100</v>
      </c>
      <c r="BL11" s="48">
        <v>21</v>
      </c>
    </row>
    <row r="12" spans="1:64" ht="15">
      <c r="A12" s="64" t="s">
        <v>217</v>
      </c>
      <c r="B12" s="64" t="s">
        <v>233</v>
      </c>
      <c r="C12" s="65" t="s">
        <v>2156</v>
      </c>
      <c r="D12" s="66">
        <v>3</v>
      </c>
      <c r="E12" s="67" t="s">
        <v>132</v>
      </c>
      <c r="F12" s="68">
        <v>35</v>
      </c>
      <c r="G12" s="65"/>
      <c r="H12" s="69"/>
      <c r="I12" s="70"/>
      <c r="J12" s="70"/>
      <c r="K12" s="34" t="s">
        <v>65</v>
      </c>
      <c r="L12" s="77">
        <v>12</v>
      </c>
      <c r="M12" s="77"/>
      <c r="N12" s="72"/>
      <c r="O12" s="79" t="s">
        <v>313</v>
      </c>
      <c r="P12" s="81">
        <v>43724.897824074076</v>
      </c>
      <c r="Q12" s="79" t="s">
        <v>320</v>
      </c>
      <c r="R12" s="82" t="s">
        <v>422</v>
      </c>
      <c r="S12" s="79" t="s">
        <v>433</v>
      </c>
      <c r="T12" s="79"/>
      <c r="U12" s="79"/>
      <c r="V12" s="82" t="s">
        <v>448</v>
      </c>
      <c r="W12" s="81">
        <v>43724.897824074076</v>
      </c>
      <c r="X12" s="82" t="s">
        <v>479</v>
      </c>
      <c r="Y12" s="79"/>
      <c r="Z12" s="79"/>
      <c r="AA12" s="85" t="s">
        <v>583</v>
      </c>
      <c r="AB12" s="79"/>
      <c r="AC12" s="79" t="b">
        <v>0</v>
      </c>
      <c r="AD12" s="79">
        <v>0</v>
      </c>
      <c r="AE12" s="85" t="s">
        <v>742</v>
      </c>
      <c r="AF12" s="79" t="b">
        <v>0</v>
      </c>
      <c r="AG12" s="79" t="s">
        <v>793</v>
      </c>
      <c r="AH12" s="79"/>
      <c r="AI12" s="85" t="s">
        <v>744</v>
      </c>
      <c r="AJ12" s="79" t="b">
        <v>0</v>
      </c>
      <c r="AK12" s="79">
        <v>0</v>
      </c>
      <c r="AL12" s="85" t="s">
        <v>744</v>
      </c>
      <c r="AM12" s="79" t="s">
        <v>799</v>
      </c>
      <c r="AN12" s="79" t="b">
        <v>1</v>
      </c>
      <c r="AO12" s="85" t="s">
        <v>583</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1</v>
      </c>
      <c r="BD12" s="48"/>
      <c r="BE12" s="49"/>
      <c r="BF12" s="48"/>
      <c r="BG12" s="49"/>
      <c r="BH12" s="48"/>
      <c r="BI12" s="49"/>
      <c r="BJ12" s="48"/>
      <c r="BK12" s="49"/>
      <c r="BL12" s="48"/>
    </row>
    <row r="13" spans="1:64" ht="15">
      <c r="A13" s="64" t="s">
        <v>217</v>
      </c>
      <c r="B13" s="64" t="s">
        <v>239</v>
      </c>
      <c r="C13" s="65" t="s">
        <v>2156</v>
      </c>
      <c r="D13" s="66">
        <v>3</v>
      </c>
      <c r="E13" s="67" t="s">
        <v>132</v>
      </c>
      <c r="F13" s="68">
        <v>35</v>
      </c>
      <c r="G13" s="65"/>
      <c r="H13" s="69"/>
      <c r="I13" s="70"/>
      <c r="J13" s="70"/>
      <c r="K13" s="34" t="s">
        <v>65</v>
      </c>
      <c r="L13" s="77">
        <v>13</v>
      </c>
      <c r="M13" s="77"/>
      <c r="N13" s="72"/>
      <c r="O13" s="79" t="s">
        <v>314</v>
      </c>
      <c r="P13" s="81">
        <v>43724.897824074076</v>
      </c>
      <c r="Q13" s="79" t="s">
        <v>320</v>
      </c>
      <c r="R13" s="82" t="s">
        <v>422</v>
      </c>
      <c r="S13" s="79" t="s">
        <v>433</v>
      </c>
      <c r="T13" s="79"/>
      <c r="U13" s="79"/>
      <c r="V13" s="82" t="s">
        <v>448</v>
      </c>
      <c r="W13" s="81">
        <v>43724.897824074076</v>
      </c>
      <c r="X13" s="82" t="s">
        <v>479</v>
      </c>
      <c r="Y13" s="79"/>
      <c r="Z13" s="79"/>
      <c r="AA13" s="85" t="s">
        <v>583</v>
      </c>
      <c r="AB13" s="79"/>
      <c r="AC13" s="79" t="b">
        <v>0</v>
      </c>
      <c r="AD13" s="79">
        <v>0</v>
      </c>
      <c r="AE13" s="85" t="s">
        <v>742</v>
      </c>
      <c r="AF13" s="79" t="b">
        <v>0</v>
      </c>
      <c r="AG13" s="79" t="s">
        <v>793</v>
      </c>
      <c r="AH13" s="79"/>
      <c r="AI13" s="85" t="s">
        <v>744</v>
      </c>
      <c r="AJ13" s="79" t="b">
        <v>0</v>
      </c>
      <c r="AK13" s="79">
        <v>0</v>
      </c>
      <c r="AL13" s="85" t="s">
        <v>744</v>
      </c>
      <c r="AM13" s="79" t="s">
        <v>799</v>
      </c>
      <c r="AN13" s="79" t="b">
        <v>1</v>
      </c>
      <c r="AO13" s="85" t="s">
        <v>583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1</v>
      </c>
      <c r="BG13" s="49">
        <v>7.142857142857143</v>
      </c>
      <c r="BH13" s="48">
        <v>0</v>
      </c>
      <c r="BI13" s="49">
        <v>0</v>
      </c>
      <c r="BJ13" s="48">
        <v>13</v>
      </c>
      <c r="BK13" s="49">
        <v>92.85714285714286</v>
      </c>
      <c r="BL13" s="48">
        <v>14</v>
      </c>
    </row>
    <row r="14" spans="1:64" ht="15">
      <c r="A14" s="64" t="s">
        <v>218</v>
      </c>
      <c r="B14" s="64" t="s">
        <v>246</v>
      </c>
      <c r="C14" s="65" t="s">
        <v>2156</v>
      </c>
      <c r="D14" s="66">
        <v>3</v>
      </c>
      <c r="E14" s="67" t="s">
        <v>132</v>
      </c>
      <c r="F14" s="68">
        <v>35</v>
      </c>
      <c r="G14" s="65"/>
      <c r="H14" s="69"/>
      <c r="I14" s="70"/>
      <c r="J14" s="70"/>
      <c r="K14" s="34" t="s">
        <v>65</v>
      </c>
      <c r="L14" s="77">
        <v>14</v>
      </c>
      <c r="M14" s="77"/>
      <c r="N14" s="72"/>
      <c r="O14" s="79" t="s">
        <v>313</v>
      </c>
      <c r="P14" s="81">
        <v>43742.04275462963</v>
      </c>
      <c r="Q14" s="79" t="s">
        <v>321</v>
      </c>
      <c r="R14" s="79"/>
      <c r="S14" s="79"/>
      <c r="T14" s="79"/>
      <c r="U14" s="79"/>
      <c r="V14" s="82" t="s">
        <v>449</v>
      </c>
      <c r="W14" s="81">
        <v>43742.04275462963</v>
      </c>
      <c r="X14" s="82" t="s">
        <v>480</v>
      </c>
      <c r="Y14" s="79"/>
      <c r="Z14" s="79"/>
      <c r="AA14" s="85" t="s">
        <v>584</v>
      </c>
      <c r="AB14" s="85" t="s">
        <v>622</v>
      </c>
      <c r="AC14" s="79" t="b">
        <v>0</v>
      </c>
      <c r="AD14" s="79">
        <v>0</v>
      </c>
      <c r="AE14" s="85" t="s">
        <v>741</v>
      </c>
      <c r="AF14" s="79" t="b">
        <v>0</v>
      </c>
      <c r="AG14" s="79" t="s">
        <v>793</v>
      </c>
      <c r="AH14" s="79"/>
      <c r="AI14" s="85" t="s">
        <v>744</v>
      </c>
      <c r="AJ14" s="79" t="b">
        <v>0</v>
      </c>
      <c r="AK14" s="79">
        <v>0</v>
      </c>
      <c r="AL14" s="85" t="s">
        <v>744</v>
      </c>
      <c r="AM14" s="79" t="s">
        <v>800</v>
      </c>
      <c r="AN14" s="79" t="b">
        <v>0</v>
      </c>
      <c r="AO14" s="85" t="s">
        <v>622</v>
      </c>
      <c r="AP14" s="79" t="s">
        <v>176</v>
      </c>
      <c r="AQ14" s="79">
        <v>0</v>
      </c>
      <c r="AR14" s="79">
        <v>0</v>
      </c>
      <c r="AS14" s="79"/>
      <c r="AT14" s="79"/>
      <c r="AU14" s="79"/>
      <c r="AV14" s="79"/>
      <c r="AW14" s="79"/>
      <c r="AX14" s="79"/>
      <c r="AY14" s="79"/>
      <c r="AZ14" s="79"/>
      <c r="BA14">
        <v>1</v>
      </c>
      <c r="BB14" s="78" t="str">
        <f>REPLACE(INDEX(GroupVertices[Group],MATCH(Edges[[#This Row],[Vertex 1]],GroupVertices[Vertex],0)),1,1,"")</f>
        <v>11</v>
      </c>
      <c r="BC14" s="78" t="str">
        <f>REPLACE(INDEX(GroupVertices[Group],MATCH(Edges[[#This Row],[Vertex 2]],GroupVertices[Vertex],0)),1,1,"")</f>
        <v>11</v>
      </c>
      <c r="BD14" s="48">
        <v>0</v>
      </c>
      <c r="BE14" s="49">
        <v>0</v>
      </c>
      <c r="BF14" s="48">
        <v>0</v>
      </c>
      <c r="BG14" s="49">
        <v>0</v>
      </c>
      <c r="BH14" s="48">
        <v>0</v>
      </c>
      <c r="BI14" s="49">
        <v>0</v>
      </c>
      <c r="BJ14" s="48">
        <v>5</v>
      </c>
      <c r="BK14" s="49">
        <v>100</v>
      </c>
      <c r="BL14" s="48">
        <v>5</v>
      </c>
    </row>
    <row r="15" spans="1:64" ht="15">
      <c r="A15" s="64" t="s">
        <v>218</v>
      </c>
      <c r="B15" s="64" t="s">
        <v>233</v>
      </c>
      <c r="C15" s="65" t="s">
        <v>2156</v>
      </c>
      <c r="D15" s="66">
        <v>3</v>
      </c>
      <c r="E15" s="67" t="s">
        <v>132</v>
      </c>
      <c r="F15" s="68">
        <v>35</v>
      </c>
      <c r="G15" s="65"/>
      <c r="H15" s="69"/>
      <c r="I15" s="70"/>
      <c r="J15" s="70"/>
      <c r="K15" s="34" t="s">
        <v>65</v>
      </c>
      <c r="L15" s="77">
        <v>15</v>
      </c>
      <c r="M15" s="77"/>
      <c r="N15" s="72"/>
      <c r="O15" s="79" t="s">
        <v>314</v>
      </c>
      <c r="P15" s="81">
        <v>43742.04275462963</v>
      </c>
      <c r="Q15" s="79" t="s">
        <v>321</v>
      </c>
      <c r="R15" s="79"/>
      <c r="S15" s="79"/>
      <c r="T15" s="79"/>
      <c r="U15" s="79"/>
      <c r="V15" s="82" t="s">
        <v>449</v>
      </c>
      <c r="W15" s="81">
        <v>43742.04275462963</v>
      </c>
      <c r="X15" s="82" t="s">
        <v>480</v>
      </c>
      <c r="Y15" s="79"/>
      <c r="Z15" s="79"/>
      <c r="AA15" s="85" t="s">
        <v>584</v>
      </c>
      <c r="AB15" s="85" t="s">
        <v>622</v>
      </c>
      <c r="AC15" s="79" t="b">
        <v>0</v>
      </c>
      <c r="AD15" s="79">
        <v>0</v>
      </c>
      <c r="AE15" s="85" t="s">
        <v>741</v>
      </c>
      <c r="AF15" s="79" t="b">
        <v>0</v>
      </c>
      <c r="AG15" s="79" t="s">
        <v>793</v>
      </c>
      <c r="AH15" s="79"/>
      <c r="AI15" s="85" t="s">
        <v>744</v>
      </c>
      <c r="AJ15" s="79" t="b">
        <v>0</v>
      </c>
      <c r="AK15" s="79">
        <v>0</v>
      </c>
      <c r="AL15" s="85" t="s">
        <v>744</v>
      </c>
      <c r="AM15" s="79" t="s">
        <v>800</v>
      </c>
      <c r="AN15" s="79" t="b">
        <v>0</v>
      </c>
      <c r="AO15" s="85" t="s">
        <v>622</v>
      </c>
      <c r="AP15" s="79" t="s">
        <v>176</v>
      </c>
      <c r="AQ15" s="79">
        <v>0</v>
      </c>
      <c r="AR15" s="79">
        <v>0</v>
      </c>
      <c r="AS15" s="79"/>
      <c r="AT15" s="79"/>
      <c r="AU15" s="79"/>
      <c r="AV15" s="79"/>
      <c r="AW15" s="79"/>
      <c r="AX15" s="79"/>
      <c r="AY15" s="79"/>
      <c r="AZ15" s="79"/>
      <c r="BA15">
        <v>1</v>
      </c>
      <c r="BB15" s="78" t="str">
        <f>REPLACE(INDEX(GroupVertices[Group],MATCH(Edges[[#This Row],[Vertex 1]],GroupVertices[Vertex],0)),1,1,"")</f>
        <v>11</v>
      </c>
      <c r="BC15" s="78" t="str">
        <f>REPLACE(INDEX(GroupVertices[Group],MATCH(Edges[[#This Row],[Vertex 2]],GroupVertices[Vertex],0)),1,1,"")</f>
        <v>1</v>
      </c>
      <c r="BD15" s="48"/>
      <c r="BE15" s="49"/>
      <c r="BF15" s="48"/>
      <c r="BG15" s="49"/>
      <c r="BH15" s="48"/>
      <c r="BI15" s="49"/>
      <c r="BJ15" s="48"/>
      <c r="BK15" s="49"/>
      <c r="BL15" s="48"/>
    </row>
    <row r="16" spans="1:64" ht="15">
      <c r="A16" s="64" t="s">
        <v>219</v>
      </c>
      <c r="B16" s="64" t="s">
        <v>247</v>
      </c>
      <c r="C16" s="65" t="s">
        <v>2156</v>
      </c>
      <c r="D16" s="66">
        <v>3</v>
      </c>
      <c r="E16" s="67" t="s">
        <v>132</v>
      </c>
      <c r="F16" s="68">
        <v>35</v>
      </c>
      <c r="G16" s="65"/>
      <c r="H16" s="69"/>
      <c r="I16" s="70"/>
      <c r="J16" s="70"/>
      <c r="K16" s="34" t="s">
        <v>65</v>
      </c>
      <c r="L16" s="77">
        <v>16</v>
      </c>
      <c r="M16" s="77"/>
      <c r="N16" s="72"/>
      <c r="O16" s="79" t="s">
        <v>313</v>
      </c>
      <c r="P16" s="81">
        <v>43744.44368055555</v>
      </c>
      <c r="Q16" s="79" t="s">
        <v>322</v>
      </c>
      <c r="R16" s="82" t="s">
        <v>423</v>
      </c>
      <c r="S16" s="79" t="s">
        <v>433</v>
      </c>
      <c r="T16" s="79"/>
      <c r="U16" s="79"/>
      <c r="V16" s="82" t="s">
        <v>450</v>
      </c>
      <c r="W16" s="81">
        <v>43744.44368055555</v>
      </c>
      <c r="X16" s="82" t="s">
        <v>481</v>
      </c>
      <c r="Y16" s="79"/>
      <c r="Z16" s="79"/>
      <c r="AA16" s="85" t="s">
        <v>585</v>
      </c>
      <c r="AB16" s="85" t="s">
        <v>682</v>
      </c>
      <c r="AC16" s="79" t="b">
        <v>0</v>
      </c>
      <c r="AD16" s="79">
        <v>0</v>
      </c>
      <c r="AE16" s="85" t="s">
        <v>743</v>
      </c>
      <c r="AF16" s="79" t="b">
        <v>0</v>
      </c>
      <c r="AG16" s="79" t="s">
        <v>793</v>
      </c>
      <c r="AH16" s="79"/>
      <c r="AI16" s="85" t="s">
        <v>744</v>
      </c>
      <c r="AJ16" s="79" t="b">
        <v>0</v>
      </c>
      <c r="AK16" s="79">
        <v>0</v>
      </c>
      <c r="AL16" s="85" t="s">
        <v>744</v>
      </c>
      <c r="AM16" s="79" t="s">
        <v>800</v>
      </c>
      <c r="AN16" s="79" t="b">
        <v>1</v>
      </c>
      <c r="AO16" s="85" t="s">
        <v>682</v>
      </c>
      <c r="AP16" s="79" t="s">
        <v>176</v>
      </c>
      <c r="AQ16" s="79">
        <v>0</v>
      </c>
      <c r="AR16" s="79">
        <v>0</v>
      </c>
      <c r="AS16" s="79" t="s">
        <v>804</v>
      </c>
      <c r="AT16" s="79" t="s">
        <v>815</v>
      </c>
      <c r="AU16" s="79" t="s">
        <v>816</v>
      </c>
      <c r="AV16" s="79" t="s">
        <v>818</v>
      </c>
      <c r="AW16" s="79" t="s">
        <v>828</v>
      </c>
      <c r="AX16" s="79" t="s">
        <v>838</v>
      </c>
      <c r="AY16" s="79" t="s">
        <v>848</v>
      </c>
      <c r="AZ16" s="82" t="s">
        <v>850</v>
      </c>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219</v>
      </c>
      <c r="B17" s="64" t="s">
        <v>248</v>
      </c>
      <c r="C17" s="65" t="s">
        <v>2156</v>
      </c>
      <c r="D17" s="66">
        <v>3</v>
      </c>
      <c r="E17" s="67" t="s">
        <v>132</v>
      </c>
      <c r="F17" s="68">
        <v>35</v>
      </c>
      <c r="G17" s="65"/>
      <c r="H17" s="69"/>
      <c r="I17" s="70"/>
      <c r="J17" s="70"/>
      <c r="K17" s="34" t="s">
        <v>65</v>
      </c>
      <c r="L17" s="77">
        <v>17</v>
      </c>
      <c r="M17" s="77"/>
      <c r="N17" s="72"/>
      <c r="O17" s="79" t="s">
        <v>314</v>
      </c>
      <c r="P17" s="81">
        <v>43744.44368055555</v>
      </c>
      <c r="Q17" s="79" t="s">
        <v>322</v>
      </c>
      <c r="R17" s="82" t="s">
        <v>423</v>
      </c>
      <c r="S17" s="79" t="s">
        <v>433</v>
      </c>
      <c r="T17" s="79"/>
      <c r="U17" s="79"/>
      <c r="V17" s="82" t="s">
        <v>450</v>
      </c>
      <c r="W17" s="81">
        <v>43744.44368055555</v>
      </c>
      <c r="X17" s="82" t="s">
        <v>481</v>
      </c>
      <c r="Y17" s="79"/>
      <c r="Z17" s="79"/>
      <c r="AA17" s="85" t="s">
        <v>585</v>
      </c>
      <c r="AB17" s="85" t="s">
        <v>682</v>
      </c>
      <c r="AC17" s="79" t="b">
        <v>0</v>
      </c>
      <c r="AD17" s="79">
        <v>0</v>
      </c>
      <c r="AE17" s="85" t="s">
        <v>743</v>
      </c>
      <c r="AF17" s="79" t="b">
        <v>0</v>
      </c>
      <c r="AG17" s="79" t="s">
        <v>793</v>
      </c>
      <c r="AH17" s="79"/>
      <c r="AI17" s="85" t="s">
        <v>744</v>
      </c>
      <c r="AJ17" s="79" t="b">
        <v>0</v>
      </c>
      <c r="AK17" s="79">
        <v>0</v>
      </c>
      <c r="AL17" s="85" t="s">
        <v>744</v>
      </c>
      <c r="AM17" s="79" t="s">
        <v>800</v>
      </c>
      <c r="AN17" s="79" t="b">
        <v>1</v>
      </c>
      <c r="AO17" s="85" t="s">
        <v>682</v>
      </c>
      <c r="AP17" s="79" t="s">
        <v>176</v>
      </c>
      <c r="AQ17" s="79">
        <v>0</v>
      </c>
      <c r="AR17" s="79">
        <v>0</v>
      </c>
      <c r="AS17" s="79" t="s">
        <v>804</v>
      </c>
      <c r="AT17" s="79" t="s">
        <v>815</v>
      </c>
      <c r="AU17" s="79" t="s">
        <v>816</v>
      </c>
      <c r="AV17" s="79" t="s">
        <v>818</v>
      </c>
      <c r="AW17" s="79" t="s">
        <v>828</v>
      </c>
      <c r="AX17" s="79" t="s">
        <v>838</v>
      </c>
      <c r="AY17" s="79" t="s">
        <v>848</v>
      </c>
      <c r="AZ17" s="82" t="s">
        <v>850</v>
      </c>
      <c r="BA17">
        <v>1</v>
      </c>
      <c r="BB17" s="78" t="str">
        <f>REPLACE(INDEX(GroupVertices[Group],MATCH(Edges[[#This Row],[Vertex 1]],GroupVertices[Vertex],0)),1,1,"")</f>
        <v>2</v>
      </c>
      <c r="BC17" s="78" t="str">
        <f>REPLACE(INDEX(GroupVertices[Group],MATCH(Edges[[#This Row],[Vertex 2]],GroupVertices[Vertex],0)),1,1,"")</f>
        <v>2</v>
      </c>
      <c r="BD17" s="48">
        <v>2</v>
      </c>
      <c r="BE17" s="49">
        <v>13.333333333333334</v>
      </c>
      <c r="BF17" s="48">
        <v>0</v>
      </c>
      <c r="BG17" s="49">
        <v>0</v>
      </c>
      <c r="BH17" s="48">
        <v>0</v>
      </c>
      <c r="BI17" s="49">
        <v>0</v>
      </c>
      <c r="BJ17" s="48">
        <v>13</v>
      </c>
      <c r="BK17" s="49">
        <v>86.66666666666667</v>
      </c>
      <c r="BL17" s="48">
        <v>15</v>
      </c>
    </row>
    <row r="18" spans="1:64" ht="15">
      <c r="A18" s="64" t="s">
        <v>219</v>
      </c>
      <c r="B18" s="64" t="s">
        <v>239</v>
      </c>
      <c r="C18" s="65" t="s">
        <v>2156</v>
      </c>
      <c r="D18" s="66">
        <v>3</v>
      </c>
      <c r="E18" s="67" t="s">
        <v>132</v>
      </c>
      <c r="F18" s="68">
        <v>35</v>
      </c>
      <c r="G18" s="65"/>
      <c r="H18" s="69"/>
      <c r="I18" s="70"/>
      <c r="J18" s="70"/>
      <c r="K18" s="34" t="s">
        <v>65</v>
      </c>
      <c r="L18" s="77">
        <v>18</v>
      </c>
      <c r="M18" s="77"/>
      <c r="N18" s="72"/>
      <c r="O18" s="79" t="s">
        <v>313</v>
      </c>
      <c r="P18" s="81">
        <v>43744.44368055555</v>
      </c>
      <c r="Q18" s="79" t="s">
        <v>322</v>
      </c>
      <c r="R18" s="82" t="s">
        <v>423</v>
      </c>
      <c r="S18" s="79" t="s">
        <v>433</v>
      </c>
      <c r="T18" s="79"/>
      <c r="U18" s="79"/>
      <c r="V18" s="82" t="s">
        <v>450</v>
      </c>
      <c r="W18" s="81">
        <v>43744.44368055555</v>
      </c>
      <c r="X18" s="82" t="s">
        <v>481</v>
      </c>
      <c r="Y18" s="79"/>
      <c r="Z18" s="79"/>
      <c r="AA18" s="85" t="s">
        <v>585</v>
      </c>
      <c r="AB18" s="85" t="s">
        <v>682</v>
      </c>
      <c r="AC18" s="79" t="b">
        <v>0</v>
      </c>
      <c r="AD18" s="79">
        <v>0</v>
      </c>
      <c r="AE18" s="85" t="s">
        <v>743</v>
      </c>
      <c r="AF18" s="79" t="b">
        <v>0</v>
      </c>
      <c r="AG18" s="79" t="s">
        <v>793</v>
      </c>
      <c r="AH18" s="79"/>
      <c r="AI18" s="85" t="s">
        <v>744</v>
      </c>
      <c r="AJ18" s="79" t="b">
        <v>0</v>
      </c>
      <c r="AK18" s="79">
        <v>0</v>
      </c>
      <c r="AL18" s="85" t="s">
        <v>744</v>
      </c>
      <c r="AM18" s="79" t="s">
        <v>800</v>
      </c>
      <c r="AN18" s="79" t="b">
        <v>1</v>
      </c>
      <c r="AO18" s="85" t="s">
        <v>682</v>
      </c>
      <c r="AP18" s="79" t="s">
        <v>176</v>
      </c>
      <c r="AQ18" s="79">
        <v>0</v>
      </c>
      <c r="AR18" s="79">
        <v>0</v>
      </c>
      <c r="AS18" s="79" t="s">
        <v>804</v>
      </c>
      <c r="AT18" s="79" t="s">
        <v>815</v>
      </c>
      <c r="AU18" s="79" t="s">
        <v>816</v>
      </c>
      <c r="AV18" s="79" t="s">
        <v>818</v>
      </c>
      <c r="AW18" s="79" t="s">
        <v>828</v>
      </c>
      <c r="AX18" s="79" t="s">
        <v>838</v>
      </c>
      <c r="AY18" s="79" t="s">
        <v>848</v>
      </c>
      <c r="AZ18" s="82" t="s">
        <v>850</v>
      </c>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219</v>
      </c>
      <c r="B19" s="64" t="s">
        <v>233</v>
      </c>
      <c r="C19" s="65" t="s">
        <v>2156</v>
      </c>
      <c r="D19" s="66">
        <v>3</v>
      </c>
      <c r="E19" s="67" t="s">
        <v>132</v>
      </c>
      <c r="F19" s="68">
        <v>35</v>
      </c>
      <c r="G19" s="65"/>
      <c r="H19" s="69"/>
      <c r="I19" s="70"/>
      <c r="J19" s="70"/>
      <c r="K19" s="34" t="s">
        <v>65</v>
      </c>
      <c r="L19" s="77">
        <v>19</v>
      </c>
      <c r="M19" s="77"/>
      <c r="N19" s="72"/>
      <c r="O19" s="79" t="s">
        <v>313</v>
      </c>
      <c r="P19" s="81">
        <v>43744.44368055555</v>
      </c>
      <c r="Q19" s="79" t="s">
        <v>322</v>
      </c>
      <c r="R19" s="82" t="s">
        <v>423</v>
      </c>
      <c r="S19" s="79" t="s">
        <v>433</v>
      </c>
      <c r="T19" s="79"/>
      <c r="U19" s="79"/>
      <c r="V19" s="82" t="s">
        <v>450</v>
      </c>
      <c r="W19" s="81">
        <v>43744.44368055555</v>
      </c>
      <c r="X19" s="82" t="s">
        <v>481</v>
      </c>
      <c r="Y19" s="79"/>
      <c r="Z19" s="79"/>
      <c r="AA19" s="85" t="s">
        <v>585</v>
      </c>
      <c r="AB19" s="85" t="s">
        <v>682</v>
      </c>
      <c r="AC19" s="79" t="b">
        <v>0</v>
      </c>
      <c r="AD19" s="79">
        <v>0</v>
      </c>
      <c r="AE19" s="85" t="s">
        <v>743</v>
      </c>
      <c r="AF19" s="79" t="b">
        <v>0</v>
      </c>
      <c r="AG19" s="79" t="s">
        <v>793</v>
      </c>
      <c r="AH19" s="79"/>
      <c r="AI19" s="85" t="s">
        <v>744</v>
      </c>
      <c r="AJ19" s="79" t="b">
        <v>0</v>
      </c>
      <c r="AK19" s="79">
        <v>0</v>
      </c>
      <c r="AL19" s="85" t="s">
        <v>744</v>
      </c>
      <c r="AM19" s="79" t="s">
        <v>800</v>
      </c>
      <c r="AN19" s="79" t="b">
        <v>1</v>
      </c>
      <c r="AO19" s="85" t="s">
        <v>682</v>
      </c>
      <c r="AP19" s="79" t="s">
        <v>176</v>
      </c>
      <c r="AQ19" s="79">
        <v>0</v>
      </c>
      <c r="AR19" s="79">
        <v>0</v>
      </c>
      <c r="AS19" s="79" t="s">
        <v>804</v>
      </c>
      <c r="AT19" s="79" t="s">
        <v>815</v>
      </c>
      <c r="AU19" s="79" t="s">
        <v>816</v>
      </c>
      <c r="AV19" s="79" t="s">
        <v>818</v>
      </c>
      <c r="AW19" s="79" t="s">
        <v>828</v>
      </c>
      <c r="AX19" s="79" t="s">
        <v>838</v>
      </c>
      <c r="AY19" s="79" t="s">
        <v>848</v>
      </c>
      <c r="AZ19" s="82" t="s">
        <v>850</v>
      </c>
      <c r="BA19">
        <v>1</v>
      </c>
      <c r="BB19" s="78" t="str">
        <f>REPLACE(INDEX(GroupVertices[Group],MATCH(Edges[[#This Row],[Vertex 1]],GroupVertices[Vertex],0)),1,1,"")</f>
        <v>2</v>
      </c>
      <c r="BC19" s="78" t="str">
        <f>REPLACE(INDEX(GroupVertices[Group],MATCH(Edges[[#This Row],[Vertex 2]],GroupVertices[Vertex],0)),1,1,"")</f>
        <v>1</v>
      </c>
      <c r="BD19" s="48"/>
      <c r="BE19" s="49"/>
      <c r="BF19" s="48"/>
      <c r="BG19" s="49"/>
      <c r="BH19" s="48"/>
      <c r="BI19" s="49"/>
      <c r="BJ19" s="48"/>
      <c r="BK19" s="49"/>
      <c r="BL19" s="48"/>
    </row>
    <row r="20" spans="1:64" ht="15">
      <c r="A20" s="64" t="s">
        <v>220</v>
      </c>
      <c r="B20" s="64" t="s">
        <v>249</v>
      </c>
      <c r="C20" s="65" t="s">
        <v>2156</v>
      </c>
      <c r="D20" s="66">
        <v>3</v>
      </c>
      <c r="E20" s="67" t="s">
        <v>132</v>
      </c>
      <c r="F20" s="68">
        <v>35</v>
      </c>
      <c r="G20" s="65"/>
      <c r="H20" s="69"/>
      <c r="I20" s="70"/>
      <c r="J20" s="70"/>
      <c r="K20" s="34" t="s">
        <v>65</v>
      </c>
      <c r="L20" s="77">
        <v>20</v>
      </c>
      <c r="M20" s="77"/>
      <c r="N20" s="72"/>
      <c r="O20" s="79" t="s">
        <v>313</v>
      </c>
      <c r="P20" s="81">
        <v>43751.68950231482</v>
      </c>
      <c r="Q20" s="79" t="s">
        <v>323</v>
      </c>
      <c r="R20" s="79"/>
      <c r="S20" s="79"/>
      <c r="T20" s="79"/>
      <c r="U20" s="79"/>
      <c r="V20" s="82" t="s">
        <v>451</v>
      </c>
      <c r="W20" s="81">
        <v>43751.68950231482</v>
      </c>
      <c r="X20" s="82" t="s">
        <v>482</v>
      </c>
      <c r="Y20" s="79"/>
      <c r="Z20" s="79"/>
      <c r="AA20" s="85" t="s">
        <v>586</v>
      </c>
      <c r="AB20" s="79"/>
      <c r="AC20" s="79" t="b">
        <v>0</v>
      </c>
      <c r="AD20" s="79">
        <v>0</v>
      </c>
      <c r="AE20" s="85" t="s">
        <v>744</v>
      </c>
      <c r="AF20" s="79" t="b">
        <v>0</v>
      </c>
      <c r="AG20" s="79" t="s">
        <v>793</v>
      </c>
      <c r="AH20" s="79"/>
      <c r="AI20" s="85" t="s">
        <v>744</v>
      </c>
      <c r="AJ20" s="79" t="b">
        <v>0</v>
      </c>
      <c r="AK20" s="79">
        <v>0</v>
      </c>
      <c r="AL20" s="85" t="s">
        <v>744</v>
      </c>
      <c r="AM20" s="79" t="s">
        <v>800</v>
      </c>
      <c r="AN20" s="79" t="b">
        <v>0</v>
      </c>
      <c r="AO20" s="85" t="s">
        <v>586</v>
      </c>
      <c r="AP20" s="79" t="s">
        <v>176</v>
      </c>
      <c r="AQ20" s="79">
        <v>0</v>
      </c>
      <c r="AR20" s="79">
        <v>0</v>
      </c>
      <c r="AS20" s="79"/>
      <c r="AT20" s="79"/>
      <c r="AU20" s="79"/>
      <c r="AV20" s="79"/>
      <c r="AW20" s="79"/>
      <c r="AX20" s="79"/>
      <c r="AY20" s="79"/>
      <c r="AZ20" s="79"/>
      <c r="BA20">
        <v>1</v>
      </c>
      <c r="BB20" s="78" t="str">
        <f>REPLACE(INDEX(GroupVertices[Group],MATCH(Edges[[#This Row],[Vertex 1]],GroupVertices[Vertex],0)),1,1,"")</f>
        <v>10</v>
      </c>
      <c r="BC20" s="78" t="str">
        <f>REPLACE(INDEX(GroupVertices[Group],MATCH(Edges[[#This Row],[Vertex 2]],GroupVertices[Vertex],0)),1,1,"")</f>
        <v>10</v>
      </c>
      <c r="BD20" s="48">
        <v>0</v>
      </c>
      <c r="BE20" s="49">
        <v>0</v>
      </c>
      <c r="BF20" s="48">
        <v>1</v>
      </c>
      <c r="BG20" s="49">
        <v>6.25</v>
      </c>
      <c r="BH20" s="48">
        <v>0</v>
      </c>
      <c r="BI20" s="49">
        <v>0</v>
      </c>
      <c r="BJ20" s="48">
        <v>15</v>
      </c>
      <c r="BK20" s="49">
        <v>93.75</v>
      </c>
      <c r="BL20" s="48">
        <v>16</v>
      </c>
    </row>
    <row r="21" spans="1:64" ht="15">
      <c r="A21" s="64" t="s">
        <v>220</v>
      </c>
      <c r="B21" s="64" t="s">
        <v>233</v>
      </c>
      <c r="C21" s="65" t="s">
        <v>2156</v>
      </c>
      <c r="D21" s="66">
        <v>3</v>
      </c>
      <c r="E21" s="67" t="s">
        <v>132</v>
      </c>
      <c r="F21" s="68">
        <v>35</v>
      </c>
      <c r="G21" s="65"/>
      <c r="H21" s="69"/>
      <c r="I21" s="70"/>
      <c r="J21" s="70"/>
      <c r="K21" s="34" t="s">
        <v>65</v>
      </c>
      <c r="L21" s="77">
        <v>21</v>
      </c>
      <c r="M21" s="77"/>
      <c r="N21" s="72"/>
      <c r="O21" s="79" t="s">
        <v>313</v>
      </c>
      <c r="P21" s="81">
        <v>43751.68950231482</v>
      </c>
      <c r="Q21" s="79" t="s">
        <v>323</v>
      </c>
      <c r="R21" s="79"/>
      <c r="S21" s="79"/>
      <c r="T21" s="79"/>
      <c r="U21" s="79"/>
      <c r="V21" s="82" t="s">
        <v>451</v>
      </c>
      <c r="W21" s="81">
        <v>43751.68950231482</v>
      </c>
      <c r="X21" s="82" t="s">
        <v>482</v>
      </c>
      <c r="Y21" s="79"/>
      <c r="Z21" s="79"/>
      <c r="AA21" s="85" t="s">
        <v>586</v>
      </c>
      <c r="AB21" s="79"/>
      <c r="AC21" s="79" t="b">
        <v>0</v>
      </c>
      <c r="AD21" s="79">
        <v>0</v>
      </c>
      <c r="AE21" s="85" t="s">
        <v>744</v>
      </c>
      <c r="AF21" s="79" t="b">
        <v>0</v>
      </c>
      <c r="AG21" s="79" t="s">
        <v>793</v>
      </c>
      <c r="AH21" s="79"/>
      <c r="AI21" s="85" t="s">
        <v>744</v>
      </c>
      <c r="AJ21" s="79" t="b">
        <v>0</v>
      </c>
      <c r="AK21" s="79">
        <v>0</v>
      </c>
      <c r="AL21" s="85" t="s">
        <v>744</v>
      </c>
      <c r="AM21" s="79" t="s">
        <v>800</v>
      </c>
      <c r="AN21" s="79" t="b">
        <v>0</v>
      </c>
      <c r="AO21" s="85" t="s">
        <v>586</v>
      </c>
      <c r="AP21" s="79" t="s">
        <v>176</v>
      </c>
      <c r="AQ21" s="79">
        <v>0</v>
      </c>
      <c r="AR21" s="79">
        <v>0</v>
      </c>
      <c r="AS21" s="79"/>
      <c r="AT21" s="79"/>
      <c r="AU21" s="79"/>
      <c r="AV21" s="79"/>
      <c r="AW21" s="79"/>
      <c r="AX21" s="79"/>
      <c r="AY21" s="79"/>
      <c r="AZ21" s="79"/>
      <c r="BA21">
        <v>1</v>
      </c>
      <c r="BB21" s="78" t="str">
        <f>REPLACE(INDEX(GroupVertices[Group],MATCH(Edges[[#This Row],[Vertex 1]],GroupVertices[Vertex],0)),1,1,"")</f>
        <v>10</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250</v>
      </c>
      <c r="C22" s="65" t="s">
        <v>2156</v>
      </c>
      <c r="D22" s="66">
        <v>3</v>
      </c>
      <c r="E22" s="67" t="s">
        <v>132</v>
      </c>
      <c r="F22" s="68">
        <v>35</v>
      </c>
      <c r="G22" s="65"/>
      <c r="H22" s="69"/>
      <c r="I22" s="70"/>
      <c r="J22" s="70"/>
      <c r="K22" s="34" t="s">
        <v>65</v>
      </c>
      <c r="L22" s="77">
        <v>22</v>
      </c>
      <c r="M22" s="77"/>
      <c r="N22" s="72"/>
      <c r="O22" s="79" t="s">
        <v>313</v>
      </c>
      <c r="P22" s="81">
        <v>43755.420590277776</v>
      </c>
      <c r="Q22" s="79" t="s">
        <v>324</v>
      </c>
      <c r="R22" s="79"/>
      <c r="S22" s="79"/>
      <c r="T22" s="79"/>
      <c r="U22" s="79"/>
      <c r="V22" s="82" t="s">
        <v>452</v>
      </c>
      <c r="W22" s="81">
        <v>43755.420590277776</v>
      </c>
      <c r="X22" s="82" t="s">
        <v>483</v>
      </c>
      <c r="Y22" s="79"/>
      <c r="Z22" s="79"/>
      <c r="AA22" s="85" t="s">
        <v>587</v>
      </c>
      <c r="AB22" s="85" t="s">
        <v>637</v>
      </c>
      <c r="AC22" s="79" t="b">
        <v>0</v>
      </c>
      <c r="AD22" s="79">
        <v>5</v>
      </c>
      <c r="AE22" s="85" t="s">
        <v>741</v>
      </c>
      <c r="AF22" s="79" t="b">
        <v>0</v>
      </c>
      <c r="AG22" s="79" t="s">
        <v>793</v>
      </c>
      <c r="AH22" s="79"/>
      <c r="AI22" s="85" t="s">
        <v>744</v>
      </c>
      <c r="AJ22" s="79" t="b">
        <v>0</v>
      </c>
      <c r="AK22" s="79">
        <v>0</v>
      </c>
      <c r="AL22" s="85" t="s">
        <v>744</v>
      </c>
      <c r="AM22" s="79" t="s">
        <v>797</v>
      </c>
      <c r="AN22" s="79" t="b">
        <v>0</v>
      </c>
      <c r="AO22" s="85" t="s">
        <v>637</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221</v>
      </c>
      <c r="B23" s="64" t="s">
        <v>251</v>
      </c>
      <c r="C23" s="65" t="s">
        <v>2156</v>
      </c>
      <c r="D23" s="66">
        <v>3</v>
      </c>
      <c r="E23" s="67" t="s">
        <v>132</v>
      </c>
      <c r="F23" s="68">
        <v>35</v>
      </c>
      <c r="G23" s="65"/>
      <c r="H23" s="69"/>
      <c r="I23" s="70"/>
      <c r="J23" s="70"/>
      <c r="K23" s="34" t="s">
        <v>65</v>
      </c>
      <c r="L23" s="77">
        <v>23</v>
      </c>
      <c r="M23" s="77"/>
      <c r="N23" s="72"/>
      <c r="O23" s="79" t="s">
        <v>313</v>
      </c>
      <c r="P23" s="81">
        <v>43755.420590277776</v>
      </c>
      <c r="Q23" s="79" t="s">
        <v>324</v>
      </c>
      <c r="R23" s="79"/>
      <c r="S23" s="79"/>
      <c r="T23" s="79"/>
      <c r="U23" s="79"/>
      <c r="V23" s="82" t="s">
        <v>452</v>
      </c>
      <c r="W23" s="81">
        <v>43755.420590277776</v>
      </c>
      <c r="X23" s="82" t="s">
        <v>483</v>
      </c>
      <c r="Y23" s="79"/>
      <c r="Z23" s="79"/>
      <c r="AA23" s="85" t="s">
        <v>587</v>
      </c>
      <c r="AB23" s="85" t="s">
        <v>637</v>
      </c>
      <c r="AC23" s="79" t="b">
        <v>0</v>
      </c>
      <c r="AD23" s="79">
        <v>5</v>
      </c>
      <c r="AE23" s="85" t="s">
        <v>741</v>
      </c>
      <c r="AF23" s="79" t="b">
        <v>0</v>
      </c>
      <c r="AG23" s="79" t="s">
        <v>793</v>
      </c>
      <c r="AH23" s="79"/>
      <c r="AI23" s="85" t="s">
        <v>744</v>
      </c>
      <c r="AJ23" s="79" t="b">
        <v>0</v>
      </c>
      <c r="AK23" s="79">
        <v>0</v>
      </c>
      <c r="AL23" s="85" t="s">
        <v>744</v>
      </c>
      <c r="AM23" s="79" t="s">
        <v>797</v>
      </c>
      <c r="AN23" s="79" t="b">
        <v>0</v>
      </c>
      <c r="AO23" s="85" t="s">
        <v>637</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1</v>
      </c>
      <c r="BE23" s="49">
        <v>14.285714285714286</v>
      </c>
      <c r="BF23" s="48">
        <v>0</v>
      </c>
      <c r="BG23" s="49">
        <v>0</v>
      </c>
      <c r="BH23" s="48">
        <v>0</v>
      </c>
      <c r="BI23" s="49">
        <v>0</v>
      </c>
      <c r="BJ23" s="48">
        <v>6</v>
      </c>
      <c r="BK23" s="49">
        <v>85.71428571428571</v>
      </c>
      <c r="BL23" s="48">
        <v>7</v>
      </c>
    </row>
    <row r="24" spans="1:64" ht="15">
      <c r="A24" s="64" t="s">
        <v>221</v>
      </c>
      <c r="B24" s="64" t="s">
        <v>233</v>
      </c>
      <c r="C24" s="65" t="s">
        <v>2156</v>
      </c>
      <c r="D24" s="66">
        <v>3</v>
      </c>
      <c r="E24" s="67" t="s">
        <v>132</v>
      </c>
      <c r="F24" s="68">
        <v>35</v>
      </c>
      <c r="G24" s="65"/>
      <c r="H24" s="69"/>
      <c r="I24" s="70"/>
      <c r="J24" s="70"/>
      <c r="K24" s="34" t="s">
        <v>65</v>
      </c>
      <c r="L24" s="77">
        <v>24</v>
      </c>
      <c r="M24" s="77"/>
      <c r="N24" s="72"/>
      <c r="O24" s="79" t="s">
        <v>314</v>
      </c>
      <c r="P24" s="81">
        <v>43755.420590277776</v>
      </c>
      <c r="Q24" s="79" t="s">
        <v>324</v>
      </c>
      <c r="R24" s="79"/>
      <c r="S24" s="79"/>
      <c r="T24" s="79"/>
      <c r="U24" s="79"/>
      <c r="V24" s="82" t="s">
        <v>452</v>
      </c>
      <c r="W24" s="81">
        <v>43755.420590277776</v>
      </c>
      <c r="X24" s="82" t="s">
        <v>483</v>
      </c>
      <c r="Y24" s="79"/>
      <c r="Z24" s="79"/>
      <c r="AA24" s="85" t="s">
        <v>587</v>
      </c>
      <c r="AB24" s="85" t="s">
        <v>637</v>
      </c>
      <c r="AC24" s="79" t="b">
        <v>0</v>
      </c>
      <c r="AD24" s="79">
        <v>5</v>
      </c>
      <c r="AE24" s="85" t="s">
        <v>741</v>
      </c>
      <c r="AF24" s="79" t="b">
        <v>0</v>
      </c>
      <c r="AG24" s="79" t="s">
        <v>793</v>
      </c>
      <c r="AH24" s="79"/>
      <c r="AI24" s="85" t="s">
        <v>744</v>
      </c>
      <c r="AJ24" s="79" t="b">
        <v>0</v>
      </c>
      <c r="AK24" s="79">
        <v>0</v>
      </c>
      <c r="AL24" s="85" t="s">
        <v>744</v>
      </c>
      <c r="AM24" s="79" t="s">
        <v>797</v>
      </c>
      <c r="AN24" s="79" t="b">
        <v>0</v>
      </c>
      <c r="AO24" s="85" t="s">
        <v>637</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1</v>
      </c>
      <c r="BD24" s="48"/>
      <c r="BE24" s="49"/>
      <c r="BF24" s="48"/>
      <c r="BG24" s="49"/>
      <c r="BH24" s="48"/>
      <c r="BI24" s="49"/>
      <c r="BJ24" s="48"/>
      <c r="BK24" s="49"/>
      <c r="BL24" s="48"/>
    </row>
    <row r="25" spans="1:64" ht="15">
      <c r="A25" s="64" t="s">
        <v>222</v>
      </c>
      <c r="B25" s="64" t="s">
        <v>250</v>
      </c>
      <c r="C25" s="65" t="s">
        <v>2156</v>
      </c>
      <c r="D25" s="66">
        <v>3</v>
      </c>
      <c r="E25" s="67" t="s">
        <v>132</v>
      </c>
      <c r="F25" s="68">
        <v>35</v>
      </c>
      <c r="G25" s="65"/>
      <c r="H25" s="69"/>
      <c r="I25" s="70"/>
      <c r="J25" s="70"/>
      <c r="K25" s="34" t="s">
        <v>65</v>
      </c>
      <c r="L25" s="77">
        <v>25</v>
      </c>
      <c r="M25" s="77"/>
      <c r="N25" s="72"/>
      <c r="O25" s="79" t="s">
        <v>313</v>
      </c>
      <c r="P25" s="81">
        <v>43755.50925925926</v>
      </c>
      <c r="Q25" s="79" t="s">
        <v>325</v>
      </c>
      <c r="R25" s="79"/>
      <c r="S25" s="79"/>
      <c r="T25" s="79"/>
      <c r="U25" s="79"/>
      <c r="V25" s="82" t="s">
        <v>453</v>
      </c>
      <c r="W25" s="81">
        <v>43755.50925925926</v>
      </c>
      <c r="X25" s="82" t="s">
        <v>484</v>
      </c>
      <c r="Y25" s="79"/>
      <c r="Z25" s="79"/>
      <c r="AA25" s="85" t="s">
        <v>588</v>
      </c>
      <c r="AB25" s="85" t="s">
        <v>637</v>
      </c>
      <c r="AC25" s="79" t="b">
        <v>0</v>
      </c>
      <c r="AD25" s="79">
        <v>0</v>
      </c>
      <c r="AE25" s="85" t="s">
        <v>741</v>
      </c>
      <c r="AF25" s="79" t="b">
        <v>0</v>
      </c>
      <c r="AG25" s="79" t="s">
        <v>794</v>
      </c>
      <c r="AH25" s="79"/>
      <c r="AI25" s="85" t="s">
        <v>744</v>
      </c>
      <c r="AJ25" s="79" t="b">
        <v>0</v>
      </c>
      <c r="AK25" s="79">
        <v>0</v>
      </c>
      <c r="AL25" s="85" t="s">
        <v>744</v>
      </c>
      <c r="AM25" s="79" t="s">
        <v>797</v>
      </c>
      <c r="AN25" s="79" t="b">
        <v>0</v>
      </c>
      <c r="AO25" s="85" t="s">
        <v>637</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222</v>
      </c>
      <c r="B26" s="64" t="s">
        <v>251</v>
      </c>
      <c r="C26" s="65" t="s">
        <v>2156</v>
      </c>
      <c r="D26" s="66">
        <v>3</v>
      </c>
      <c r="E26" s="67" t="s">
        <v>132</v>
      </c>
      <c r="F26" s="68">
        <v>35</v>
      </c>
      <c r="G26" s="65"/>
      <c r="H26" s="69"/>
      <c r="I26" s="70"/>
      <c r="J26" s="70"/>
      <c r="K26" s="34" t="s">
        <v>65</v>
      </c>
      <c r="L26" s="77">
        <v>26</v>
      </c>
      <c r="M26" s="77"/>
      <c r="N26" s="72"/>
      <c r="O26" s="79" t="s">
        <v>313</v>
      </c>
      <c r="P26" s="81">
        <v>43755.50925925926</v>
      </c>
      <c r="Q26" s="79" t="s">
        <v>325</v>
      </c>
      <c r="R26" s="79"/>
      <c r="S26" s="79"/>
      <c r="T26" s="79"/>
      <c r="U26" s="79"/>
      <c r="V26" s="82" t="s">
        <v>453</v>
      </c>
      <c r="W26" s="81">
        <v>43755.50925925926</v>
      </c>
      <c r="X26" s="82" t="s">
        <v>484</v>
      </c>
      <c r="Y26" s="79"/>
      <c r="Z26" s="79"/>
      <c r="AA26" s="85" t="s">
        <v>588</v>
      </c>
      <c r="AB26" s="85" t="s">
        <v>637</v>
      </c>
      <c r="AC26" s="79" t="b">
        <v>0</v>
      </c>
      <c r="AD26" s="79">
        <v>0</v>
      </c>
      <c r="AE26" s="85" t="s">
        <v>741</v>
      </c>
      <c r="AF26" s="79" t="b">
        <v>0</v>
      </c>
      <c r="AG26" s="79" t="s">
        <v>794</v>
      </c>
      <c r="AH26" s="79"/>
      <c r="AI26" s="85" t="s">
        <v>744</v>
      </c>
      <c r="AJ26" s="79" t="b">
        <v>0</v>
      </c>
      <c r="AK26" s="79">
        <v>0</v>
      </c>
      <c r="AL26" s="85" t="s">
        <v>744</v>
      </c>
      <c r="AM26" s="79" t="s">
        <v>797</v>
      </c>
      <c r="AN26" s="79" t="b">
        <v>0</v>
      </c>
      <c r="AO26" s="85" t="s">
        <v>637</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222</v>
      </c>
      <c r="B27" s="64" t="s">
        <v>233</v>
      </c>
      <c r="C27" s="65" t="s">
        <v>2156</v>
      </c>
      <c r="D27" s="66">
        <v>3</v>
      </c>
      <c r="E27" s="67" t="s">
        <v>132</v>
      </c>
      <c r="F27" s="68">
        <v>35</v>
      </c>
      <c r="G27" s="65"/>
      <c r="H27" s="69"/>
      <c r="I27" s="70"/>
      <c r="J27" s="70"/>
      <c r="K27" s="34" t="s">
        <v>65</v>
      </c>
      <c r="L27" s="77">
        <v>27</v>
      </c>
      <c r="M27" s="77"/>
      <c r="N27" s="72"/>
      <c r="O27" s="79" t="s">
        <v>314</v>
      </c>
      <c r="P27" s="81">
        <v>43755.50925925926</v>
      </c>
      <c r="Q27" s="79" t="s">
        <v>325</v>
      </c>
      <c r="R27" s="79"/>
      <c r="S27" s="79"/>
      <c r="T27" s="79"/>
      <c r="U27" s="79"/>
      <c r="V27" s="82" t="s">
        <v>453</v>
      </c>
      <c r="W27" s="81">
        <v>43755.50925925926</v>
      </c>
      <c r="X27" s="82" t="s">
        <v>484</v>
      </c>
      <c r="Y27" s="79"/>
      <c r="Z27" s="79"/>
      <c r="AA27" s="85" t="s">
        <v>588</v>
      </c>
      <c r="AB27" s="85" t="s">
        <v>637</v>
      </c>
      <c r="AC27" s="79" t="b">
        <v>0</v>
      </c>
      <c r="AD27" s="79">
        <v>0</v>
      </c>
      <c r="AE27" s="85" t="s">
        <v>741</v>
      </c>
      <c r="AF27" s="79" t="b">
        <v>0</v>
      </c>
      <c r="AG27" s="79" t="s">
        <v>794</v>
      </c>
      <c r="AH27" s="79"/>
      <c r="AI27" s="85" t="s">
        <v>744</v>
      </c>
      <c r="AJ27" s="79" t="b">
        <v>0</v>
      </c>
      <c r="AK27" s="79">
        <v>0</v>
      </c>
      <c r="AL27" s="85" t="s">
        <v>744</v>
      </c>
      <c r="AM27" s="79" t="s">
        <v>797</v>
      </c>
      <c r="AN27" s="79" t="b">
        <v>0</v>
      </c>
      <c r="AO27" s="85" t="s">
        <v>637</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1</v>
      </c>
      <c r="BD27" s="48">
        <v>0</v>
      </c>
      <c r="BE27" s="49">
        <v>0</v>
      </c>
      <c r="BF27" s="48">
        <v>0</v>
      </c>
      <c r="BG27" s="49">
        <v>0</v>
      </c>
      <c r="BH27" s="48">
        <v>0</v>
      </c>
      <c r="BI27" s="49">
        <v>0</v>
      </c>
      <c r="BJ27" s="48">
        <v>4</v>
      </c>
      <c r="BK27" s="49">
        <v>100</v>
      </c>
      <c r="BL27" s="48">
        <v>4</v>
      </c>
    </row>
    <row r="28" spans="1:64" ht="15">
      <c r="A28" s="64" t="s">
        <v>223</v>
      </c>
      <c r="B28" s="64" t="s">
        <v>222</v>
      </c>
      <c r="C28" s="65" t="s">
        <v>2156</v>
      </c>
      <c r="D28" s="66">
        <v>3</v>
      </c>
      <c r="E28" s="67" t="s">
        <v>132</v>
      </c>
      <c r="F28" s="68">
        <v>35</v>
      </c>
      <c r="G28" s="65"/>
      <c r="H28" s="69"/>
      <c r="I28" s="70"/>
      <c r="J28" s="70"/>
      <c r="K28" s="34" t="s">
        <v>65</v>
      </c>
      <c r="L28" s="77">
        <v>28</v>
      </c>
      <c r="M28" s="77"/>
      <c r="N28" s="72"/>
      <c r="O28" s="79" t="s">
        <v>314</v>
      </c>
      <c r="P28" s="81">
        <v>43755.5856712963</v>
      </c>
      <c r="Q28" s="79" t="s">
        <v>326</v>
      </c>
      <c r="R28" s="79"/>
      <c r="S28" s="79"/>
      <c r="T28" s="79"/>
      <c r="U28" s="79"/>
      <c r="V28" s="82" t="s">
        <v>454</v>
      </c>
      <c r="W28" s="81">
        <v>43755.5856712963</v>
      </c>
      <c r="X28" s="82" t="s">
        <v>485</v>
      </c>
      <c r="Y28" s="79"/>
      <c r="Z28" s="79"/>
      <c r="AA28" s="85" t="s">
        <v>589</v>
      </c>
      <c r="AB28" s="85" t="s">
        <v>588</v>
      </c>
      <c r="AC28" s="79" t="b">
        <v>0</v>
      </c>
      <c r="AD28" s="79">
        <v>0</v>
      </c>
      <c r="AE28" s="85" t="s">
        <v>745</v>
      </c>
      <c r="AF28" s="79" t="b">
        <v>0</v>
      </c>
      <c r="AG28" s="79" t="s">
        <v>793</v>
      </c>
      <c r="AH28" s="79"/>
      <c r="AI28" s="85" t="s">
        <v>744</v>
      </c>
      <c r="AJ28" s="79" t="b">
        <v>0</v>
      </c>
      <c r="AK28" s="79">
        <v>0</v>
      </c>
      <c r="AL28" s="85" t="s">
        <v>744</v>
      </c>
      <c r="AM28" s="79" t="s">
        <v>797</v>
      </c>
      <c r="AN28" s="79" t="b">
        <v>0</v>
      </c>
      <c r="AO28" s="85" t="s">
        <v>588</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223</v>
      </c>
      <c r="B29" s="64" t="s">
        <v>250</v>
      </c>
      <c r="C29" s="65" t="s">
        <v>2156</v>
      </c>
      <c r="D29" s="66">
        <v>3</v>
      </c>
      <c r="E29" s="67" t="s">
        <v>132</v>
      </c>
      <c r="F29" s="68">
        <v>35</v>
      </c>
      <c r="G29" s="65"/>
      <c r="H29" s="69"/>
      <c r="I29" s="70"/>
      <c r="J29" s="70"/>
      <c r="K29" s="34" t="s">
        <v>65</v>
      </c>
      <c r="L29" s="77">
        <v>29</v>
      </c>
      <c r="M29" s="77"/>
      <c r="N29" s="72"/>
      <c r="O29" s="79" t="s">
        <v>313</v>
      </c>
      <c r="P29" s="81">
        <v>43755.5856712963</v>
      </c>
      <c r="Q29" s="79" t="s">
        <v>326</v>
      </c>
      <c r="R29" s="79"/>
      <c r="S29" s="79"/>
      <c r="T29" s="79"/>
      <c r="U29" s="79"/>
      <c r="V29" s="82" t="s">
        <v>454</v>
      </c>
      <c r="W29" s="81">
        <v>43755.5856712963</v>
      </c>
      <c r="X29" s="82" t="s">
        <v>485</v>
      </c>
      <c r="Y29" s="79"/>
      <c r="Z29" s="79"/>
      <c r="AA29" s="85" t="s">
        <v>589</v>
      </c>
      <c r="AB29" s="85" t="s">
        <v>588</v>
      </c>
      <c r="AC29" s="79" t="b">
        <v>0</v>
      </c>
      <c r="AD29" s="79">
        <v>0</v>
      </c>
      <c r="AE29" s="85" t="s">
        <v>745</v>
      </c>
      <c r="AF29" s="79" t="b">
        <v>0</v>
      </c>
      <c r="AG29" s="79" t="s">
        <v>793</v>
      </c>
      <c r="AH29" s="79"/>
      <c r="AI29" s="85" t="s">
        <v>744</v>
      </c>
      <c r="AJ29" s="79" t="b">
        <v>0</v>
      </c>
      <c r="AK29" s="79">
        <v>0</v>
      </c>
      <c r="AL29" s="85" t="s">
        <v>744</v>
      </c>
      <c r="AM29" s="79" t="s">
        <v>797</v>
      </c>
      <c r="AN29" s="79" t="b">
        <v>0</v>
      </c>
      <c r="AO29" s="85" t="s">
        <v>588</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223</v>
      </c>
      <c r="B30" s="64" t="s">
        <v>251</v>
      </c>
      <c r="C30" s="65" t="s">
        <v>2156</v>
      </c>
      <c r="D30" s="66">
        <v>3</v>
      </c>
      <c r="E30" s="67" t="s">
        <v>132</v>
      </c>
      <c r="F30" s="68">
        <v>35</v>
      </c>
      <c r="G30" s="65"/>
      <c r="H30" s="69"/>
      <c r="I30" s="70"/>
      <c r="J30" s="70"/>
      <c r="K30" s="34" t="s">
        <v>65</v>
      </c>
      <c r="L30" s="77">
        <v>30</v>
      </c>
      <c r="M30" s="77"/>
      <c r="N30" s="72"/>
      <c r="O30" s="79" t="s">
        <v>313</v>
      </c>
      <c r="P30" s="81">
        <v>43755.5856712963</v>
      </c>
      <c r="Q30" s="79" t="s">
        <v>326</v>
      </c>
      <c r="R30" s="79"/>
      <c r="S30" s="79"/>
      <c r="T30" s="79"/>
      <c r="U30" s="79"/>
      <c r="V30" s="82" t="s">
        <v>454</v>
      </c>
      <c r="W30" s="81">
        <v>43755.5856712963</v>
      </c>
      <c r="X30" s="82" t="s">
        <v>485</v>
      </c>
      <c r="Y30" s="79"/>
      <c r="Z30" s="79"/>
      <c r="AA30" s="85" t="s">
        <v>589</v>
      </c>
      <c r="AB30" s="85" t="s">
        <v>588</v>
      </c>
      <c r="AC30" s="79" t="b">
        <v>0</v>
      </c>
      <c r="AD30" s="79">
        <v>0</v>
      </c>
      <c r="AE30" s="85" t="s">
        <v>745</v>
      </c>
      <c r="AF30" s="79" t="b">
        <v>0</v>
      </c>
      <c r="AG30" s="79" t="s">
        <v>793</v>
      </c>
      <c r="AH30" s="79"/>
      <c r="AI30" s="85" t="s">
        <v>744</v>
      </c>
      <c r="AJ30" s="79" t="b">
        <v>0</v>
      </c>
      <c r="AK30" s="79">
        <v>0</v>
      </c>
      <c r="AL30" s="85" t="s">
        <v>744</v>
      </c>
      <c r="AM30" s="79" t="s">
        <v>797</v>
      </c>
      <c r="AN30" s="79" t="b">
        <v>0</v>
      </c>
      <c r="AO30" s="85" t="s">
        <v>588</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223</v>
      </c>
      <c r="B31" s="64" t="s">
        <v>233</v>
      </c>
      <c r="C31" s="65" t="s">
        <v>2156</v>
      </c>
      <c r="D31" s="66">
        <v>3</v>
      </c>
      <c r="E31" s="67" t="s">
        <v>132</v>
      </c>
      <c r="F31" s="68">
        <v>35</v>
      </c>
      <c r="G31" s="65"/>
      <c r="H31" s="69"/>
      <c r="I31" s="70"/>
      <c r="J31" s="70"/>
      <c r="K31" s="34" t="s">
        <v>65</v>
      </c>
      <c r="L31" s="77">
        <v>31</v>
      </c>
      <c r="M31" s="77"/>
      <c r="N31" s="72"/>
      <c r="O31" s="79" t="s">
        <v>313</v>
      </c>
      <c r="P31" s="81">
        <v>43755.5856712963</v>
      </c>
      <c r="Q31" s="79" t="s">
        <v>326</v>
      </c>
      <c r="R31" s="79"/>
      <c r="S31" s="79"/>
      <c r="T31" s="79"/>
      <c r="U31" s="79"/>
      <c r="V31" s="82" t="s">
        <v>454</v>
      </c>
      <c r="W31" s="81">
        <v>43755.5856712963</v>
      </c>
      <c r="X31" s="82" t="s">
        <v>485</v>
      </c>
      <c r="Y31" s="79"/>
      <c r="Z31" s="79"/>
      <c r="AA31" s="85" t="s">
        <v>589</v>
      </c>
      <c r="AB31" s="85" t="s">
        <v>588</v>
      </c>
      <c r="AC31" s="79" t="b">
        <v>0</v>
      </c>
      <c r="AD31" s="79">
        <v>0</v>
      </c>
      <c r="AE31" s="85" t="s">
        <v>745</v>
      </c>
      <c r="AF31" s="79" t="b">
        <v>0</v>
      </c>
      <c r="AG31" s="79" t="s">
        <v>793</v>
      </c>
      <c r="AH31" s="79"/>
      <c r="AI31" s="85" t="s">
        <v>744</v>
      </c>
      <c r="AJ31" s="79" t="b">
        <v>0</v>
      </c>
      <c r="AK31" s="79">
        <v>0</v>
      </c>
      <c r="AL31" s="85" t="s">
        <v>744</v>
      </c>
      <c r="AM31" s="79" t="s">
        <v>797</v>
      </c>
      <c r="AN31" s="79" t="b">
        <v>0</v>
      </c>
      <c r="AO31" s="85" t="s">
        <v>588</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1</v>
      </c>
      <c r="BD31" s="48">
        <v>0</v>
      </c>
      <c r="BE31" s="49">
        <v>0</v>
      </c>
      <c r="BF31" s="48">
        <v>1</v>
      </c>
      <c r="BG31" s="49">
        <v>6.25</v>
      </c>
      <c r="BH31" s="48">
        <v>1</v>
      </c>
      <c r="BI31" s="49">
        <v>6.25</v>
      </c>
      <c r="BJ31" s="48">
        <v>14</v>
      </c>
      <c r="BK31" s="49">
        <v>87.5</v>
      </c>
      <c r="BL31" s="48">
        <v>16</v>
      </c>
    </row>
    <row r="32" spans="1:64" ht="15">
      <c r="A32" s="64" t="s">
        <v>224</v>
      </c>
      <c r="B32" s="64" t="s">
        <v>250</v>
      </c>
      <c r="C32" s="65" t="s">
        <v>2156</v>
      </c>
      <c r="D32" s="66">
        <v>3</v>
      </c>
      <c r="E32" s="67" t="s">
        <v>132</v>
      </c>
      <c r="F32" s="68">
        <v>35</v>
      </c>
      <c r="G32" s="65"/>
      <c r="H32" s="69"/>
      <c r="I32" s="70"/>
      <c r="J32" s="70"/>
      <c r="K32" s="34" t="s">
        <v>65</v>
      </c>
      <c r="L32" s="77">
        <v>32</v>
      </c>
      <c r="M32" s="77"/>
      <c r="N32" s="72"/>
      <c r="O32" s="79" t="s">
        <v>313</v>
      </c>
      <c r="P32" s="81">
        <v>43755.622199074074</v>
      </c>
      <c r="Q32" s="79" t="s">
        <v>327</v>
      </c>
      <c r="R32" s="79"/>
      <c r="S32" s="79"/>
      <c r="T32" s="79"/>
      <c r="U32" s="79"/>
      <c r="V32" s="82" t="s">
        <v>455</v>
      </c>
      <c r="W32" s="81">
        <v>43755.622199074074</v>
      </c>
      <c r="X32" s="82" t="s">
        <v>486</v>
      </c>
      <c r="Y32" s="79"/>
      <c r="Z32" s="79"/>
      <c r="AA32" s="85" t="s">
        <v>590</v>
      </c>
      <c r="AB32" s="85" t="s">
        <v>637</v>
      </c>
      <c r="AC32" s="79" t="b">
        <v>0</v>
      </c>
      <c r="AD32" s="79">
        <v>0</v>
      </c>
      <c r="AE32" s="85" t="s">
        <v>741</v>
      </c>
      <c r="AF32" s="79" t="b">
        <v>0</v>
      </c>
      <c r="AG32" s="79" t="s">
        <v>793</v>
      </c>
      <c r="AH32" s="79"/>
      <c r="AI32" s="85" t="s">
        <v>744</v>
      </c>
      <c r="AJ32" s="79" t="b">
        <v>0</v>
      </c>
      <c r="AK32" s="79">
        <v>0</v>
      </c>
      <c r="AL32" s="85" t="s">
        <v>744</v>
      </c>
      <c r="AM32" s="79" t="s">
        <v>800</v>
      </c>
      <c r="AN32" s="79" t="b">
        <v>0</v>
      </c>
      <c r="AO32" s="85" t="s">
        <v>637</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224</v>
      </c>
      <c r="B33" s="64" t="s">
        <v>251</v>
      </c>
      <c r="C33" s="65" t="s">
        <v>2156</v>
      </c>
      <c r="D33" s="66">
        <v>3</v>
      </c>
      <c r="E33" s="67" t="s">
        <v>132</v>
      </c>
      <c r="F33" s="68">
        <v>35</v>
      </c>
      <c r="G33" s="65"/>
      <c r="H33" s="69"/>
      <c r="I33" s="70"/>
      <c r="J33" s="70"/>
      <c r="K33" s="34" t="s">
        <v>65</v>
      </c>
      <c r="L33" s="77">
        <v>33</v>
      </c>
      <c r="M33" s="77"/>
      <c r="N33" s="72"/>
      <c r="O33" s="79" t="s">
        <v>313</v>
      </c>
      <c r="P33" s="81">
        <v>43755.622199074074</v>
      </c>
      <c r="Q33" s="79" t="s">
        <v>327</v>
      </c>
      <c r="R33" s="79"/>
      <c r="S33" s="79"/>
      <c r="T33" s="79"/>
      <c r="U33" s="79"/>
      <c r="V33" s="82" t="s">
        <v>455</v>
      </c>
      <c r="W33" s="81">
        <v>43755.622199074074</v>
      </c>
      <c r="X33" s="82" t="s">
        <v>486</v>
      </c>
      <c r="Y33" s="79"/>
      <c r="Z33" s="79"/>
      <c r="AA33" s="85" t="s">
        <v>590</v>
      </c>
      <c r="AB33" s="85" t="s">
        <v>637</v>
      </c>
      <c r="AC33" s="79" t="b">
        <v>0</v>
      </c>
      <c r="AD33" s="79">
        <v>0</v>
      </c>
      <c r="AE33" s="85" t="s">
        <v>741</v>
      </c>
      <c r="AF33" s="79" t="b">
        <v>0</v>
      </c>
      <c r="AG33" s="79" t="s">
        <v>793</v>
      </c>
      <c r="AH33" s="79"/>
      <c r="AI33" s="85" t="s">
        <v>744</v>
      </c>
      <c r="AJ33" s="79" t="b">
        <v>0</v>
      </c>
      <c r="AK33" s="79">
        <v>0</v>
      </c>
      <c r="AL33" s="85" t="s">
        <v>744</v>
      </c>
      <c r="AM33" s="79" t="s">
        <v>800</v>
      </c>
      <c r="AN33" s="79" t="b">
        <v>0</v>
      </c>
      <c r="AO33" s="85" t="s">
        <v>637</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224</v>
      </c>
      <c r="B34" s="64" t="s">
        <v>233</v>
      </c>
      <c r="C34" s="65" t="s">
        <v>2156</v>
      </c>
      <c r="D34" s="66">
        <v>3</v>
      </c>
      <c r="E34" s="67" t="s">
        <v>132</v>
      </c>
      <c r="F34" s="68">
        <v>35</v>
      </c>
      <c r="G34" s="65"/>
      <c r="H34" s="69"/>
      <c r="I34" s="70"/>
      <c r="J34" s="70"/>
      <c r="K34" s="34" t="s">
        <v>65</v>
      </c>
      <c r="L34" s="77">
        <v>34</v>
      </c>
      <c r="M34" s="77"/>
      <c r="N34" s="72"/>
      <c r="O34" s="79" t="s">
        <v>314</v>
      </c>
      <c r="P34" s="81">
        <v>43755.622199074074</v>
      </c>
      <c r="Q34" s="79" t="s">
        <v>327</v>
      </c>
      <c r="R34" s="79"/>
      <c r="S34" s="79"/>
      <c r="T34" s="79"/>
      <c r="U34" s="79"/>
      <c r="V34" s="82" t="s">
        <v>455</v>
      </c>
      <c r="W34" s="81">
        <v>43755.622199074074</v>
      </c>
      <c r="X34" s="82" t="s">
        <v>486</v>
      </c>
      <c r="Y34" s="79"/>
      <c r="Z34" s="79"/>
      <c r="AA34" s="85" t="s">
        <v>590</v>
      </c>
      <c r="AB34" s="85" t="s">
        <v>637</v>
      </c>
      <c r="AC34" s="79" t="b">
        <v>0</v>
      </c>
      <c r="AD34" s="79">
        <v>0</v>
      </c>
      <c r="AE34" s="85" t="s">
        <v>741</v>
      </c>
      <c r="AF34" s="79" t="b">
        <v>0</v>
      </c>
      <c r="AG34" s="79" t="s">
        <v>793</v>
      </c>
      <c r="AH34" s="79"/>
      <c r="AI34" s="85" t="s">
        <v>744</v>
      </c>
      <c r="AJ34" s="79" t="b">
        <v>0</v>
      </c>
      <c r="AK34" s="79">
        <v>0</v>
      </c>
      <c r="AL34" s="85" t="s">
        <v>744</v>
      </c>
      <c r="AM34" s="79" t="s">
        <v>800</v>
      </c>
      <c r="AN34" s="79" t="b">
        <v>0</v>
      </c>
      <c r="AO34" s="85" t="s">
        <v>637</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1</v>
      </c>
      <c r="BD34" s="48">
        <v>0</v>
      </c>
      <c r="BE34" s="49">
        <v>0</v>
      </c>
      <c r="BF34" s="48">
        <v>0</v>
      </c>
      <c r="BG34" s="49">
        <v>0</v>
      </c>
      <c r="BH34" s="48">
        <v>0</v>
      </c>
      <c r="BI34" s="49">
        <v>0</v>
      </c>
      <c r="BJ34" s="48">
        <v>9</v>
      </c>
      <c r="BK34" s="49">
        <v>100</v>
      </c>
      <c r="BL34" s="48">
        <v>9</v>
      </c>
    </row>
    <row r="35" spans="1:64" ht="15">
      <c r="A35" s="64" t="s">
        <v>225</v>
      </c>
      <c r="B35" s="64" t="s">
        <v>233</v>
      </c>
      <c r="C35" s="65" t="s">
        <v>2156</v>
      </c>
      <c r="D35" s="66">
        <v>3</v>
      </c>
      <c r="E35" s="67" t="s">
        <v>132</v>
      </c>
      <c r="F35" s="68">
        <v>35</v>
      </c>
      <c r="G35" s="65"/>
      <c r="H35" s="69"/>
      <c r="I35" s="70"/>
      <c r="J35" s="70"/>
      <c r="K35" s="34" t="s">
        <v>65</v>
      </c>
      <c r="L35" s="77">
        <v>35</v>
      </c>
      <c r="M35" s="77"/>
      <c r="N35" s="72"/>
      <c r="O35" s="79" t="s">
        <v>314</v>
      </c>
      <c r="P35" s="81">
        <v>43757.85258101852</v>
      </c>
      <c r="Q35" s="79" t="s">
        <v>328</v>
      </c>
      <c r="R35" s="79"/>
      <c r="S35" s="79"/>
      <c r="T35" s="79"/>
      <c r="U35" s="79"/>
      <c r="V35" s="82" t="s">
        <v>456</v>
      </c>
      <c r="W35" s="81">
        <v>43757.85258101852</v>
      </c>
      <c r="X35" s="82" t="s">
        <v>487</v>
      </c>
      <c r="Y35" s="79"/>
      <c r="Z35" s="79"/>
      <c r="AA35" s="85" t="s">
        <v>591</v>
      </c>
      <c r="AB35" s="79"/>
      <c r="AC35" s="79" t="b">
        <v>0</v>
      </c>
      <c r="AD35" s="79">
        <v>0</v>
      </c>
      <c r="AE35" s="85" t="s">
        <v>741</v>
      </c>
      <c r="AF35" s="79" t="b">
        <v>0</v>
      </c>
      <c r="AG35" s="79" t="s">
        <v>793</v>
      </c>
      <c r="AH35" s="79"/>
      <c r="AI35" s="85" t="s">
        <v>744</v>
      </c>
      <c r="AJ35" s="79" t="b">
        <v>0</v>
      </c>
      <c r="AK35" s="79">
        <v>0</v>
      </c>
      <c r="AL35" s="85" t="s">
        <v>744</v>
      </c>
      <c r="AM35" s="79" t="s">
        <v>800</v>
      </c>
      <c r="AN35" s="79" t="b">
        <v>0</v>
      </c>
      <c r="AO35" s="85" t="s">
        <v>591</v>
      </c>
      <c r="AP35" s="79" t="s">
        <v>176</v>
      </c>
      <c r="AQ35" s="79">
        <v>0</v>
      </c>
      <c r="AR35" s="79">
        <v>0</v>
      </c>
      <c r="AS35" s="79" t="s">
        <v>805</v>
      </c>
      <c r="AT35" s="79" t="s">
        <v>815</v>
      </c>
      <c r="AU35" s="79" t="s">
        <v>816</v>
      </c>
      <c r="AV35" s="79" t="s">
        <v>818</v>
      </c>
      <c r="AW35" s="79" t="s">
        <v>828</v>
      </c>
      <c r="AX35" s="79" t="s">
        <v>838</v>
      </c>
      <c r="AY35" s="79" t="s">
        <v>848</v>
      </c>
      <c r="AZ35" s="82" t="s">
        <v>850</v>
      </c>
      <c r="BA35">
        <v>1</v>
      </c>
      <c r="BB35" s="78" t="str">
        <f>REPLACE(INDEX(GroupVertices[Group],MATCH(Edges[[#This Row],[Vertex 1]],GroupVertices[Vertex],0)),1,1,"")</f>
        <v>1</v>
      </c>
      <c r="BC35" s="78" t="str">
        <f>REPLACE(INDEX(GroupVertices[Group],MATCH(Edges[[#This Row],[Vertex 2]],GroupVertices[Vertex],0)),1,1,"")</f>
        <v>1</v>
      </c>
      <c r="BD35" s="48">
        <v>1</v>
      </c>
      <c r="BE35" s="49">
        <v>2.857142857142857</v>
      </c>
      <c r="BF35" s="48">
        <v>0</v>
      </c>
      <c r="BG35" s="49">
        <v>0</v>
      </c>
      <c r="BH35" s="48">
        <v>0</v>
      </c>
      <c r="BI35" s="49">
        <v>0</v>
      </c>
      <c r="BJ35" s="48">
        <v>34</v>
      </c>
      <c r="BK35" s="49">
        <v>97.14285714285714</v>
      </c>
      <c r="BL35" s="48">
        <v>35</v>
      </c>
    </row>
    <row r="36" spans="1:64" ht="15">
      <c r="A36" s="64" t="s">
        <v>226</v>
      </c>
      <c r="B36" s="64" t="s">
        <v>252</v>
      </c>
      <c r="C36" s="65" t="s">
        <v>2156</v>
      </c>
      <c r="D36" s="66">
        <v>3</v>
      </c>
      <c r="E36" s="67" t="s">
        <v>132</v>
      </c>
      <c r="F36" s="68">
        <v>35</v>
      </c>
      <c r="G36" s="65"/>
      <c r="H36" s="69"/>
      <c r="I36" s="70"/>
      <c r="J36" s="70"/>
      <c r="K36" s="34" t="s">
        <v>65</v>
      </c>
      <c r="L36" s="77">
        <v>36</v>
      </c>
      <c r="M36" s="77"/>
      <c r="N36" s="72"/>
      <c r="O36" s="79" t="s">
        <v>313</v>
      </c>
      <c r="P36" s="81">
        <v>43726.6421412037</v>
      </c>
      <c r="Q36" s="79" t="s">
        <v>329</v>
      </c>
      <c r="R36" s="79"/>
      <c r="S36" s="79"/>
      <c r="T36" s="79" t="s">
        <v>435</v>
      </c>
      <c r="U36" s="82" t="s">
        <v>438</v>
      </c>
      <c r="V36" s="82" t="s">
        <v>438</v>
      </c>
      <c r="W36" s="81">
        <v>43726.6421412037</v>
      </c>
      <c r="X36" s="82" t="s">
        <v>488</v>
      </c>
      <c r="Y36" s="79"/>
      <c r="Z36" s="79"/>
      <c r="AA36" s="85" t="s">
        <v>592</v>
      </c>
      <c r="AB36" s="79"/>
      <c r="AC36" s="79" t="b">
        <v>0</v>
      </c>
      <c r="AD36" s="79">
        <v>0</v>
      </c>
      <c r="AE36" s="85" t="s">
        <v>744</v>
      </c>
      <c r="AF36" s="79" t="b">
        <v>0</v>
      </c>
      <c r="AG36" s="79" t="s">
        <v>794</v>
      </c>
      <c r="AH36" s="79"/>
      <c r="AI36" s="85" t="s">
        <v>744</v>
      </c>
      <c r="AJ36" s="79" t="b">
        <v>0</v>
      </c>
      <c r="AK36" s="79">
        <v>0</v>
      </c>
      <c r="AL36" s="85" t="s">
        <v>744</v>
      </c>
      <c r="AM36" s="79" t="s">
        <v>797</v>
      </c>
      <c r="AN36" s="79" t="b">
        <v>0</v>
      </c>
      <c r="AO36" s="85" t="s">
        <v>592</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4</v>
      </c>
      <c r="BK36" s="49">
        <v>100</v>
      </c>
      <c r="BL36" s="48">
        <v>4</v>
      </c>
    </row>
    <row r="37" spans="1:64" ht="15">
      <c r="A37" s="64" t="s">
        <v>226</v>
      </c>
      <c r="B37" s="64" t="s">
        <v>253</v>
      </c>
      <c r="C37" s="65" t="s">
        <v>2156</v>
      </c>
      <c r="D37" s="66">
        <v>3</v>
      </c>
      <c r="E37" s="67" t="s">
        <v>132</v>
      </c>
      <c r="F37" s="68">
        <v>35</v>
      </c>
      <c r="G37" s="65"/>
      <c r="H37" s="69"/>
      <c r="I37" s="70"/>
      <c r="J37" s="70"/>
      <c r="K37" s="34" t="s">
        <v>65</v>
      </c>
      <c r="L37" s="77">
        <v>37</v>
      </c>
      <c r="M37" s="77"/>
      <c r="N37" s="72"/>
      <c r="O37" s="79" t="s">
        <v>313</v>
      </c>
      <c r="P37" s="81">
        <v>43731.79684027778</v>
      </c>
      <c r="Q37" s="79" t="s">
        <v>330</v>
      </c>
      <c r="R37" s="79"/>
      <c r="S37" s="79"/>
      <c r="T37" s="79" t="s">
        <v>436</v>
      </c>
      <c r="U37" s="79"/>
      <c r="V37" s="82" t="s">
        <v>457</v>
      </c>
      <c r="W37" s="81">
        <v>43731.79684027778</v>
      </c>
      <c r="X37" s="82" t="s">
        <v>489</v>
      </c>
      <c r="Y37" s="79"/>
      <c r="Z37" s="79"/>
      <c r="AA37" s="85" t="s">
        <v>593</v>
      </c>
      <c r="AB37" s="85" t="s">
        <v>683</v>
      </c>
      <c r="AC37" s="79" t="b">
        <v>0</v>
      </c>
      <c r="AD37" s="79">
        <v>0</v>
      </c>
      <c r="AE37" s="85" t="s">
        <v>746</v>
      </c>
      <c r="AF37" s="79" t="b">
        <v>0</v>
      </c>
      <c r="AG37" s="79" t="s">
        <v>793</v>
      </c>
      <c r="AH37" s="79"/>
      <c r="AI37" s="85" t="s">
        <v>744</v>
      </c>
      <c r="AJ37" s="79" t="b">
        <v>0</v>
      </c>
      <c r="AK37" s="79">
        <v>0</v>
      </c>
      <c r="AL37" s="85" t="s">
        <v>744</v>
      </c>
      <c r="AM37" s="79" t="s">
        <v>797</v>
      </c>
      <c r="AN37" s="79" t="b">
        <v>0</v>
      </c>
      <c r="AO37" s="85" t="s">
        <v>683</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3.8461538461538463</v>
      </c>
      <c r="BF37" s="48">
        <v>0</v>
      </c>
      <c r="BG37" s="49">
        <v>0</v>
      </c>
      <c r="BH37" s="48">
        <v>0</v>
      </c>
      <c r="BI37" s="49">
        <v>0</v>
      </c>
      <c r="BJ37" s="48">
        <v>25</v>
      </c>
      <c r="BK37" s="49">
        <v>96.15384615384616</v>
      </c>
      <c r="BL37" s="48">
        <v>26</v>
      </c>
    </row>
    <row r="38" spans="1:64" ht="15">
      <c r="A38" s="64" t="s">
        <v>226</v>
      </c>
      <c r="B38" s="64" t="s">
        <v>254</v>
      </c>
      <c r="C38" s="65" t="s">
        <v>2156</v>
      </c>
      <c r="D38" s="66">
        <v>3</v>
      </c>
      <c r="E38" s="67" t="s">
        <v>132</v>
      </c>
      <c r="F38" s="68">
        <v>35</v>
      </c>
      <c r="G38" s="65"/>
      <c r="H38" s="69"/>
      <c r="I38" s="70"/>
      <c r="J38" s="70"/>
      <c r="K38" s="34" t="s">
        <v>65</v>
      </c>
      <c r="L38" s="77">
        <v>38</v>
      </c>
      <c r="M38" s="77"/>
      <c r="N38" s="72"/>
      <c r="O38" s="79" t="s">
        <v>313</v>
      </c>
      <c r="P38" s="81">
        <v>43758.94247685185</v>
      </c>
      <c r="Q38" s="79" t="s">
        <v>331</v>
      </c>
      <c r="R38" s="79"/>
      <c r="S38" s="79"/>
      <c r="T38" s="79"/>
      <c r="U38" s="79"/>
      <c r="V38" s="82" t="s">
        <v>457</v>
      </c>
      <c r="W38" s="81">
        <v>43758.94247685185</v>
      </c>
      <c r="X38" s="82" t="s">
        <v>490</v>
      </c>
      <c r="Y38" s="79"/>
      <c r="Z38" s="79"/>
      <c r="AA38" s="85" t="s">
        <v>594</v>
      </c>
      <c r="AB38" s="79"/>
      <c r="AC38" s="79" t="b">
        <v>0</v>
      </c>
      <c r="AD38" s="79">
        <v>3</v>
      </c>
      <c r="AE38" s="85" t="s">
        <v>744</v>
      </c>
      <c r="AF38" s="79" t="b">
        <v>0</v>
      </c>
      <c r="AG38" s="79" t="s">
        <v>793</v>
      </c>
      <c r="AH38" s="79"/>
      <c r="AI38" s="85" t="s">
        <v>744</v>
      </c>
      <c r="AJ38" s="79" t="b">
        <v>0</v>
      </c>
      <c r="AK38" s="79">
        <v>0</v>
      </c>
      <c r="AL38" s="85" t="s">
        <v>744</v>
      </c>
      <c r="AM38" s="79" t="s">
        <v>797</v>
      </c>
      <c r="AN38" s="79" t="b">
        <v>0</v>
      </c>
      <c r="AO38" s="85" t="s">
        <v>594</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226</v>
      </c>
      <c r="B39" s="64" t="s">
        <v>255</v>
      </c>
      <c r="C39" s="65" t="s">
        <v>2156</v>
      </c>
      <c r="D39" s="66">
        <v>3</v>
      </c>
      <c r="E39" s="67" t="s">
        <v>132</v>
      </c>
      <c r="F39" s="68">
        <v>35</v>
      </c>
      <c r="G39" s="65"/>
      <c r="H39" s="69"/>
      <c r="I39" s="70"/>
      <c r="J39" s="70"/>
      <c r="K39" s="34" t="s">
        <v>65</v>
      </c>
      <c r="L39" s="77">
        <v>39</v>
      </c>
      <c r="M39" s="77"/>
      <c r="N39" s="72"/>
      <c r="O39" s="79" t="s">
        <v>313</v>
      </c>
      <c r="P39" s="81">
        <v>43758.94247685185</v>
      </c>
      <c r="Q39" s="79" t="s">
        <v>331</v>
      </c>
      <c r="R39" s="79"/>
      <c r="S39" s="79"/>
      <c r="T39" s="79"/>
      <c r="U39" s="79"/>
      <c r="V39" s="82" t="s">
        <v>457</v>
      </c>
      <c r="W39" s="81">
        <v>43758.94247685185</v>
      </c>
      <c r="X39" s="82" t="s">
        <v>490</v>
      </c>
      <c r="Y39" s="79"/>
      <c r="Z39" s="79"/>
      <c r="AA39" s="85" t="s">
        <v>594</v>
      </c>
      <c r="AB39" s="79"/>
      <c r="AC39" s="79" t="b">
        <v>0</v>
      </c>
      <c r="AD39" s="79">
        <v>3</v>
      </c>
      <c r="AE39" s="85" t="s">
        <v>744</v>
      </c>
      <c r="AF39" s="79" t="b">
        <v>0</v>
      </c>
      <c r="AG39" s="79" t="s">
        <v>793</v>
      </c>
      <c r="AH39" s="79"/>
      <c r="AI39" s="85" t="s">
        <v>744</v>
      </c>
      <c r="AJ39" s="79" t="b">
        <v>0</v>
      </c>
      <c r="AK39" s="79">
        <v>0</v>
      </c>
      <c r="AL39" s="85" t="s">
        <v>744</v>
      </c>
      <c r="AM39" s="79" t="s">
        <v>797</v>
      </c>
      <c r="AN39" s="79" t="b">
        <v>0</v>
      </c>
      <c r="AO39" s="85" t="s">
        <v>594</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226</v>
      </c>
      <c r="B40" s="64" t="s">
        <v>256</v>
      </c>
      <c r="C40" s="65" t="s">
        <v>2156</v>
      </c>
      <c r="D40" s="66">
        <v>3</v>
      </c>
      <c r="E40" s="67" t="s">
        <v>132</v>
      </c>
      <c r="F40" s="68">
        <v>35</v>
      </c>
      <c r="G40" s="65"/>
      <c r="H40" s="69"/>
      <c r="I40" s="70"/>
      <c r="J40" s="70"/>
      <c r="K40" s="34" t="s">
        <v>65</v>
      </c>
      <c r="L40" s="77">
        <v>40</v>
      </c>
      <c r="M40" s="77"/>
      <c r="N40" s="72"/>
      <c r="O40" s="79" t="s">
        <v>313</v>
      </c>
      <c r="P40" s="81">
        <v>43758.94247685185</v>
      </c>
      <c r="Q40" s="79" t="s">
        <v>331</v>
      </c>
      <c r="R40" s="79"/>
      <c r="S40" s="79"/>
      <c r="T40" s="79"/>
      <c r="U40" s="79"/>
      <c r="V40" s="82" t="s">
        <v>457</v>
      </c>
      <c r="W40" s="81">
        <v>43758.94247685185</v>
      </c>
      <c r="X40" s="82" t="s">
        <v>490</v>
      </c>
      <c r="Y40" s="79"/>
      <c r="Z40" s="79"/>
      <c r="AA40" s="85" t="s">
        <v>594</v>
      </c>
      <c r="AB40" s="79"/>
      <c r="AC40" s="79" t="b">
        <v>0</v>
      </c>
      <c r="AD40" s="79">
        <v>3</v>
      </c>
      <c r="AE40" s="85" t="s">
        <v>744</v>
      </c>
      <c r="AF40" s="79" t="b">
        <v>0</v>
      </c>
      <c r="AG40" s="79" t="s">
        <v>793</v>
      </c>
      <c r="AH40" s="79"/>
      <c r="AI40" s="85" t="s">
        <v>744</v>
      </c>
      <c r="AJ40" s="79" t="b">
        <v>0</v>
      </c>
      <c r="AK40" s="79">
        <v>0</v>
      </c>
      <c r="AL40" s="85" t="s">
        <v>744</v>
      </c>
      <c r="AM40" s="79" t="s">
        <v>797</v>
      </c>
      <c r="AN40" s="79" t="b">
        <v>0</v>
      </c>
      <c r="AO40" s="85" t="s">
        <v>594</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226</v>
      </c>
      <c r="B41" s="64" t="s">
        <v>257</v>
      </c>
      <c r="C41" s="65" t="s">
        <v>2156</v>
      </c>
      <c r="D41" s="66">
        <v>3</v>
      </c>
      <c r="E41" s="67" t="s">
        <v>132</v>
      </c>
      <c r="F41" s="68">
        <v>35</v>
      </c>
      <c r="G41" s="65"/>
      <c r="H41" s="69"/>
      <c r="I41" s="70"/>
      <c r="J41" s="70"/>
      <c r="K41" s="34" t="s">
        <v>65</v>
      </c>
      <c r="L41" s="77">
        <v>41</v>
      </c>
      <c r="M41" s="77"/>
      <c r="N41" s="72"/>
      <c r="O41" s="79" t="s">
        <v>313</v>
      </c>
      <c r="P41" s="81">
        <v>43758.94247685185</v>
      </c>
      <c r="Q41" s="79" t="s">
        <v>331</v>
      </c>
      <c r="R41" s="79"/>
      <c r="S41" s="79"/>
      <c r="T41" s="79"/>
      <c r="U41" s="79"/>
      <c r="V41" s="82" t="s">
        <v>457</v>
      </c>
      <c r="W41" s="81">
        <v>43758.94247685185</v>
      </c>
      <c r="X41" s="82" t="s">
        <v>490</v>
      </c>
      <c r="Y41" s="79"/>
      <c r="Z41" s="79"/>
      <c r="AA41" s="85" t="s">
        <v>594</v>
      </c>
      <c r="AB41" s="79"/>
      <c r="AC41" s="79" t="b">
        <v>0</v>
      </c>
      <c r="AD41" s="79">
        <v>3</v>
      </c>
      <c r="AE41" s="85" t="s">
        <v>744</v>
      </c>
      <c r="AF41" s="79" t="b">
        <v>0</v>
      </c>
      <c r="AG41" s="79" t="s">
        <v>793</v>
      </c>
      <c r="AH41" s="79"/>
      <c r="AI41" s="85" t="s">
        <v>744</v>
      </c>
      <c r="AJ41" s="79" t="b">
        <v>0</v>
      </c>
      <c r="AK41" s="79">
        <v>0</v>
      </c>
      <c r="AL41" s="85" t="s">
        <v>744</v>
      </c>
      <c r="AM41" s="79" t="s">
        <v>797</v>
      </c>
      <c r="AN41" s="79" t="b">
        <v>0</v>
      </c>
      <c r="AO41" s="85" t="s">
        <v>594</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227</v>
      </c>
      <c r="B42" s="64" t="s">
        <v>257</v>
      </c>
      <c r="C42" s="65" t="s">
        <v>2156</v>
      </c>
      <c r="D42" s="66">
        <v>3</v>
      </c>
      <c r="E42" s="67" t="s">
        <v>132</v>
      </c>
      <c r="F42" s="68">
        <v>35</v>
      </c>
      <c r="G42" s="65"/>
      <c r="H42" s="69"/>
      <c r="I42" s="70"/>
      <c r="J42" s="70"/>
      <c r="K42" s="34" t="s">
        <v>65</v>
      </c>
      <c r="L42" s="77">
        <v>42</v>
      </c>
      <c r="M42" s="77"/>
      <c r="N42" s="72"/>
      <c r="O42" s="79" t="s">
        <v>313</v>
      </c>
      <c r="P42" s="81">
        <v>43759.03637731481</v>
      </c>
      <c r="Q42" s="79" t="s">
        <v>332</v>
      </c>
      <c r="R42" s="82" t="s">
        <v>424</v>
      </c>
      <c r="S42" s="79" t="s">
        <v>433</v>
      </c>
      <c r="T42" s="79"/>
      <c r="U42" s="79"/>
      <c r="V42" s="82" t="s">
        <v>458</v>
      </c>
      <c r="W42" s="81">
        <v>43759.03637731481</v>
      </c>
      <c r="X42" s="82" t="s">
        <v>491</v>
      </c>
      <c r="Y42" s="79"/>
      <c r="Z42" s="79"/>
      <c r="AA42" s="85" t="s">
        <v>595</v>
      </c>
      <c r="AB42" s="85" t="s">
        <v>594</v>
      </c>
      <c r="AC42" s="79" t="b">
        <v>0</v>
      </c>
      <c r="AD42" s="79">
        <v>0</v>
      </c>
      <c r="AE42" s="85" t="s">
        <v>746</v>
      </c>
      <c r="AF42" s="79" t="b">
        <v>0</v>
      </c>
      <c r="AG42" s="79" t="s">
        <v>793</v>
      </c>
      <c r="AH42" s="79"/>
      <c r="AI42" s="85" t="s">
        <v>744</v>
      </c>
      <c r="AJ42" s="79" t="b">
        <v>0</v>
      </c>
      <c r="AK42" s="79">
        <v>0</v>
      </c>
      <c r="AL42" s="85" t="s">
        <v>744</v>
      </c>
      <c r="AM42" s="79" t="s">
        <v>797</v>
      </c>
      <c r="AN42" s="79" t="b">
        <v>1</v>
      </c>
      <c r="AO42" s="85" t="s">
        <v>594</v>
      </c>
      <c r="AP42" s="79" t="s">
        <v>176</v>
      </c>
      <c r="AQ42" s="79">
        <v>0</v>
      </c>
      <c r="AR42" s="79">
        <v>0</v>
      </c>
      <c r="AS42" s="79" t="s">
        <v>806</v>
      </c>
      <c r="AT42" s="79" t="s">
        <v>815</v>
      </c>
      <c r="AU42" s="79" t="s">
        <v>816</v>
      </c>
      <c r="AV42" s="79" t="s">
        <v>819</v>
      </c>
      <c r="AW42" s="79" t="s">
        <v>829</v>
      </c>
      <c r="AX42" s="79" t="s">
        <v>839</v>
      </c>
      <c r="AY42" s="79" t="s">
        <v>848</v>
      </c>
      <c r="AZ42" s="82" t="s">
        <v>851</v>
      </c>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226</v>
      </c>
      <c r="B43" s="64" t="s">
        <v>258</v>
      </c>
      <c r="C43" s="65" t="s">
        <v>2156</v>
      </c>
      <c r="D43" s="66">
        <v>3</v>
      </c>
      <c r="E43" s="67" t="s">
        <v>132</v>
      </c>
      <c r="F43" s="68">
        <v>35</v>
      </c>
      <c r="G43" s="65"/>
      <c r="H43" s="69"/>
      <c r="I43" s="70"/>
      <c r="J43" s="70"/>
      <c r="K43" s="34" t="s">
        <v>65</v>
      </c>
      <c r="L43" s="77">
        <v>43</v>
      </c>
      <c r="M43" s="77"/>
      <c r="N43" s="72"/>
      <c r="O43" s="79" t="s">
        <v>313</v>
      </c>
      <c r="P43" s="81">
        <v>43758.94247685185</v>
      </c>
      <c r="Q43" s="79" t="s">
        <v>331</v>
      </c>
      <c r="R43" s="79"/>
      <c r="S43" s="79"/>
      <c r="T43" s="79"/>
      <c r="U43" s="79"/>
      <c r="V43" s="82" t="s">
        <v>457</v>
      </c>
      <c r="W43" s="81">
        <v>43758.94247685185</v>
      </c>
      <c r="X43" s="82" t="s">
        <v>490</v>
      </c>
      <c r="Y43" s="79"/>
      <c r="Z43" s="79"/>
      <c r="AA43" s="85" t="s">
        <v>594</v>
      </c>
      <c r="AB43" s="79"/>
      <c r="AC43" s="79" t="b">
        <v>0</v>
      </c>
      <c r="AD43" s="79">
        <v>3</v>
      </c>
      <c r="AE43" s="85" t="s">
        <v>744</v>
      </c>
      <c r="AF43" s="79" t="b">
        <v>0</v>
      </c>
      <c r="AG43" s="79" t="s">
        <v>793</v>
      </c>
      <c r="AH43" s="79"/>
      <c r="AI43" s="85" t="s">
        <v>744</v>
      </c>
      <c r="AJ43" s="79" t="b">
        <v>0</v>
      </c>
      <c r="AK43" s="79">
        <v>0</v>
      </c>
      <c r="AL43" s="85" t="s">
        <v>744</v>
      </c>
      <c r="AM43" s="79" t="s">
        <v>797</v>
      </c>
      <c r="AN43" s="79" t="b">
        <v>0</v>
      </c>
      <c r="AO43" s="85" t="s">
        <v>594</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227</v>
      </c>
      <c r="B44" s="64" t="s">
        <v>258</v>
      </c>
      <c r="C44" s="65" t="s">
        <v>2156</v>
      </c>
      <c r="D44" s="66">
        <v>3</v>
      </c>
      <c r="E44" s="67" t="s">
        <v>132</v>
      </c>
      <c r="F44" s="68">
        <v>35</v>
      </c>
      <c r="G44" s="65"/>
      <c r="H44" s="69"/>
      <c r="I44" s="70"/>
      <c r="J44" s="70"/>
      <c r="K44" s="34" t="s">
        <v>65</v>
      </c>
      <c r="L44" s="77">
        <v>44</v>
      </c>
      <c r="M44" s="77"/>
      <c r="N44" s="72"/>
      <c r="O44" s="79" t="s">
        <v>313</v>
      </c>
      <c r="P44" s="81">
        <v>43759.03637731481</v>
      </c>
      <c r="Q44" s="79" t="s">
        <v>332</v>
      </c>
      <c r="R44" s="82" t="s">
        <v>424</v>
      </c>
      <c r="S44" s="79" t="s">
        <v>433</v>
      </c>
      <c r="T44" s="79"/>
      <c r="U44" s="79"/>
      <c r="V44" s="82" t="s">
        <v>458</v>
      </c>
      <c r="W44" s="81">
        <v>43759.03637731481</v>
      </c>
      <c r="X44" s="82" t="s">
        <v>491</v>
      </c>
      <c r="Y44" s="79"/>
      <c r="Z44" s="79"/>
      <c r="AA44" s="85" t="s">
        <v>595</v>
      </c>
      <c r="AB44" s="85" t="s">
        <v>594</v>
      </c>
      <c r="AC44" s="79" t="b">
        <v>0</v>
      </c>
      <c r="AD44" s="79">
        <v>0</v>
      </c>
      <c r="AE44" s="85" t="s">
        <v>746</v>
      </c>
      <c r="AF44" s="79" t="b">
        <v>0</v>
      </c>
      <c r="AG44" s="79" t="s">
        <v>793</v>
      </c>
      <c r="AH44" s="79"/>
      <c r="AI44" s="85" t="s">
        <v>744</v>
      </c>
      <c r="AJ44" s="79" t="b">
        <v>0</v>
      </c>
      <c r="AK44" s="79">
        <v>0</v>
      </c>
      <c r="AL44" s="85" t="s">
        <v>744</v>
      </c>
      <c r="AM44" s="79" t="s">
        <v>797</v>
      </c>
      <c r="AN44" s="79" t="b">
        <v>1</v>
      </c>
      <c r="AO44" s="85" t="s">
        <v>594</v>
      </c>
      <c r="AP44" s="79" t="s">
        <v>176</v>
      </c>
      <c r="AQ44" s="79">
        <v>0</v>
      </c>
      <c r="AR44" s="79">
        <v>0</v>
      </c>
      <c r="AS44" s="79" t="s">
        <v>806</v>
      </c>
      <c r="AT44" s="79" t="s">
        <v>815</v>
      </c>
      <c r="AU44" s="79" t="s">
        <v>816</v>
      </c>
      <c r="AV44" s="79" t="s">
        <v>819</v>
      </c>
      <c r="AW44" s="79" t="s">
        <v>829</v>
      </c>
      <c r="AX44" s="79" t="s">
        <v>839</v>
      </c>
      <c r="AY44" s="79" t="s">
        <v>848</v>
      </c>
      <c r="AZ44" s="82" t="s">
        <v>851</v>
      </c>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226</v>
      </c>
      <c r="B45" s="64" t="s">
        <v>259</v>
      </c>
      <c r="C45" s="65" t="s">
        <v>2156</v>
      </c>
      <c r="D45" s="66">
        <v>3</v>
      </c>
      <c r="E45" s="67" t="s">
        <v>132</v>
      </c>
      <c r="F45" s="68">
        <v>35</v>
      </c>
      <c r="G45" s="65"/>
      <c r="H45" s="69"/>
      <c r="I45" s="70"/>
      <c r="J45" s="70"/>
      <c r="K45" s="34" t="s">
        <v>65</v>
      </c>
      <c r="L45" s="77">
        <v>45</v>
      </c>
      <c r="M45" s="77"/>
      <c r="N45" s="72"/>
      <c r="O45" s="79" t="s">
        <v>313</v>
      </c>
      <c r="P45" s="81">
        <v>43758.94247685185</v>
      </c>
      <c r="Q45" s="79" t="s">
        <v>331</v>
      </c>
      <c r="R45" s="79"/>
      <c r="S45" s="79"/>
      <c r="T45" s="79"/>
      <c r="U45" s="79"/>
      <c r="V45" s="82" t="s">
        <v>457</v>
      </c>
      <c r="W45" s="81">
        <v>43758.94247685185</v>
      </c>
      <c r="X45" s="82" t="s">
        <v>490</v>
      </c>
      <c r="Y45" s="79"/>
      <c r="Z45" s="79"/>
      <c r="AA45" s="85" t="s">
        <v>594</v>
      </c>
      <c r="AB45" s="79"/>
      <c r="AC45" s="79" t="b">
        <v>0</v>
      </c>
      <c r="AD45" s="79">
        <v>3</v>
      </c>
      <c r="AE45" s="85" t="s">
        <v>744</v>
      </c>
      <c r="AF45" s="79" t="b">
        <v>0</v>
      </c>
      <c r="AG45" s="79" t="s">
        <v>793</v>
      </c>
      <c r="AH45" s="79"/>
      <c r="AI45" s="85" t="s">
        <v>744</v>
      </c>
      <c r="AJ45" s="79" t="b">
        <v>0</v>
      </c>
      <c r="AK45" s="79">
        <v>0</v>
      </c>
      <c r="AL45" s="85" t="s">
        <v>744</v>
      </c>
      <c r="AM45" s="79" t="s">
        <v>797</v>
      </c>
      <c r="AN45" s="79" t="b">
        <v>0</v>
      </c>
      <c r="AO45" s="85" t="s">
        <v>594</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227</v>
      </c>
      <c r="B46" s="64" t="s">
        <v>259</v>
      </c>
      <c r="C46" s="65" t="s">
        <v>2156</v>
      </c>
      <c r="D46" s="66">
        <v>3</v>
      </c>
      <c r="E46" s="67" t="s">
        <v>132</v>
      </c>
      <c r="F46" s="68">
        <v>35</v>
      </c>
      <c r="G46" s="65"/>
      <c r="H46" s="69"/>
      <c r="I46" s="70"/>
      <c r="J46" s="70"/>
      <c r="K46" s="34" t="s">
        <v>65</v>
      </c>
      <c r="L46" s="77">
        <v>46</v>
      </c>
      <c r="M46" s="77"/>
      <c r="N46" s="72"/>
      <c r="O46" s="79" t="s">
        <v>313</v>
      </c>
      <c r="P46" s="81">
        <v>43759.03637731481</v>
      </c>
      <c r="Q46" s="79" t="s">
        <v>332</v>
      </c>
      <c r="R46" s="82" t="s">
        <v>424</v>
      </c>
      <c r="S46" s="79" t="s">
        <v>433</v>
      </c>
      <c r="T46" s="79"/>
      <c r="U46" s="79"/>
      <c r="V46" s="82" t="s">
        <v>458</v>
      </c>
      <c r="W46" s="81">
        <v>43759.03637731481</v>
      </c>
      <c r="X46" s="82" t="s">
        <v>491</v>
      </c>
      <c r="Y46" s="79"/>
      <c r="Z46" s="79"/>
      <c r="AA46" s="85" t="s">
        <v>595</v>
      </c>
      <c r="AB46" s="85" t="s">
        <v>594</v>
      </c>
      <c r="AC46" s="79" t="b">
        <v>0</v>
      </c>
      <c r="AD46" s="79">
        <v>0</v>
      </c>
      <c r="AE46" s="85" t="s">
        <v>746</v>
      </c>
      <c r="AF46" s="79" t="b">
        <v>0</v>
      </c>
      <c r="AG46" s="79" t="s">
        <v>793</v>
      </c>
      <c r="AH46" s="79"/>
      <c r="AI46" s="85" t="s">
        <v>744</v>
      </c>
      <c r="AJ46" s="79" t="b">
        <v>0</v>
      </c>
      <c r="AK46" s="79">
        <v>0</v>
      </c>
      <c r="AL46" s="85" t="s">
        <v>744</v>
      </c>
      <c r="AM46" s="79" t="s">
        <v>797</v>
      </c>
      <c r="AN46" s="79" t="b">
        <v>1</v>
      </c>
      <c r="AO46" s="85" t="s">
        <v>594</v>
      </c>
      <c r="AP46" s="79" t="s">
        <v>176</v>
      </c>
      <c r="AQ46" s="79">
        <v>0</v>
      </c>
      <c r="AR46" s="79">
        <v>0</v>
      </c>
      <c r="AS46" s="79" t="s">
        <v>806</v>
      </c>
      <c r="AT46" s="79" t="s">
        <v>815</v>
      </c>
      <c r="AU46" s="79" t="s">
        <v>816</v>
      </c>
      <c r="AV46" s="79" t="s">
        <v>819</v>
      </c>
      <c r="AW46" s="79" t="s">
        <v>829</v>
      </c>
      <c r="AX46" s="79" t="s">
        <v>839</v>
      </c>
      <c r="AY46" s="79" t="s">
        <v>848</v>
      </c>
      <c r="AZ46" s="82" t="s">
        <v>851</v>
      </c>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226</v>
      </c>
      <c r="B47" s="64" t="s">
        <v>260</v>
      </c>
      <c r="C47" s="65" t="s">
        <v>2156</v>
      </c>
      <c r="D47" s="66">
        <v>3</v>
      </c>
      <c r="E47" s="67" t="s">
        <v>132</v>
      </c>
      <c r="F47" s="68">
        <v>35</v>
      </c>
      <c r="G47" s="65"/>
      <c r="H47" s="69"/>
      <c r="I47" s="70"/>
      <c r="J47" s="70"/>
      <c r="K47" s="34" t="s">
        <v>65</v>
      </c>
      <c r="L47" s="77">
        <v>47</v>
      </c>
      <c r="M47" s="77"/>
      <c r="N47" s="72"/>
      <c r="O47" s="79" t="s">
        <v>313</v>
      </c>
      <c r="P47" s="81">
        <v>43758.94247685185</v>
      </c>
      <c r="Q47" s="79" t="s">
        <v>331</v>
      </c>
      <c r="R47" s="79"/>
      <c r="S47" s="79"/>
      <c r="T47" s="79"/>
      <c r="U47" s="79"/>
      <c r="V47" s="82" t="s">
        <v>457</v>
      </c>
      <c r="W47" s="81">
        <v>43758.94247685185</v>
      </c>
      <c r="X47" s="82" t="s">
        <v>490</v>
      </c>
      <c r="Y47" s="79"/>
      <c r="Z47" s="79"/>
      <c r="AA47" s="85" t="s">
        <v>594</v>
      </c>
      <c r="AB47" s="79"/>
      <c r="AC47" s="79" t="b">
        <v>0</v>
      </c>
      <c r="AD47" s="79">
        <v>3</v>
      </c>
      <c r="AE47" s="85" t="s">
        <v>744</v>
      </c>
      <c r="AF47" s="79" t="b">
        <v>0</v>
      </c>
      <c r="AG47" s="79" t="s">
        <v>793</v>
      </c>
      <c r="AH47" s="79"/>
      <c r="AI47" s="85" t="s">
        <v>744</v>
      </c>
      <c r="AJ47" s="79" t="b">
        <v>0</v>
      </c>
      <c r="AK47" s="79">
        <v>0</v>
      </c>
      <c r="AL47" s="85" t="s">
        <v>744</v>
      </c>
      <c r="AM47" s="79" t="s">
        <v>797</v>
      </c>
      <c r="AN47" s="79" t="b">
        <v>0</v>
      </c>
      <c r="AO47" s="85" t="s">
        <v>594</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0</v>
      </c>
      <c r="BE47" s="49">
        <v>0</v>
      </c>
      <c r="BF47" s="48">
        <v>3</v>
      </c>
      <c r="BG47" s="49">
        <v>8.108108108108109</v>
      </c>
      <c r="BH47" s="48">
        <v>0</v>
      </c>
      <c r="BI47" s="49">
        <v>0</v>
      </c>
      <c r="BJ47" s="48">
        <v>34</v>
      </c>
      <c r="BK47" s="49">
        <v>91.89189189189189</v>
      </c>
      <c r="BL47" s="48">
        <v>37</v>
      </c>
    </row>
    <row r="48" spans="1:64" ht="15">
      <c r="A48" s="64" t="s">
        <v>227</v>
      </c>
      <c r="B48" s="64" t="s">
        <v>260</v>
      </c>
      <c r="C48" s="65" t="s">
        <v>2156</v>
      </c>
      <c r="D48" s="66">
        <v>3</v>
      </c>
      <c r="E48" s="67" t="s">
        <v>132</v>
      </c>
      <c r="F48" s="68">
        <v>35</v>
      </c>
      <c r="G48" s="65"/>
      <c r="H48" s="69"/>
      <c r="I48" s="70"/>
      <c r="J48" s="70"/>
      <c r="K48" s="34" t="s">
        <v>65</v>
      </c>
      <c r="L48" s="77">
        <v>48</v>
      </c>
      <c r="M48" s="77"/>
      <c r="N48" s="72"/>
      <c r="O48" s="79" t="s">
        <v>313</v>
      </c>
      <c r="P48" s="81">
        <v>43759.03637731481</v>
      </c>
      <c r="Q48" s="79" t="s">
        <v>332</v>
      </c>
      <c r="R48" s="82" t="s">
        <v>424</v>
      </c>
      <c r="S48" s="79" t="s">
        <v>433</v>
      </c>
      <c r="T48" s="79"/>
      <c r="U48" s="79"/>
      <c r="V48" s="82" t="s">
        <v>458</v>
      </c>
      <c r="W48" s="81">
        <v>43759.03637731481</v>
      </c>
      <c r="X48" s="82" t="s">
        <v>491</v>
      </c>
      <c r="Y48" s="79"/>
      <c r="Z48" s="79"/>
      <c r="AA48" s="85" t="s">
        <v>595</v>
      </c>
      <c r="AB48" s="85" t="s">
        <v>594</v>
      </c>
      <c r="AC48" s="79" t="b">
        <v>0</v>
      </c>
      <c r="AD48" s="79">
        <v>0</v>
      </c>
      <c r="AE48" s="85" t="s">
        <v>746</v>
      </c>
      <c r="AF48" s="79" t="b">
        <v>0</v>
      </c>
      <c r="AG48" s="79" t="s">
        <v>793</v>
      </c>
      <c r="AH48" s="79"/>
      <c r="AI48" s="85" t="s">
        <v>744</v>
      </c>
      <c r="AJ48" s="79" t="b">
        <v>0</v>
      </c>
      <c r="AK48" s="79">
        <v>0</v>
      </c>
      <c r="AL48" s="85" t="s">
        <v>744</v>
      </c>
      <c r="AM48" s="79" t="s">
        <v>797</v>
      </c>
      <c r="AN48" s="79" t="b">
        <v>1</v>
      </c>
      <c r="AO48" s="85" t="s">
        <v>594</v>
      </c>
      <c r="AP48" s="79" t="s">
        <v>176</v>
      </c>
      <c r="AQ48" s="79">
        <v>0</v>
      </c>
      <c r="AR48" s="79">
        <v>0</v>
      </c>
      <c r="AS48" s="79" t="s">
        <v>806</v>
      </c>
      <c r="AT48" s="79" t="s">
        <v>815</v>
      </c>
      <c r="AU48" s="79" t="s">
        <v>816</v>
      </c>
      <c r="AV48" s="79" t="s">
        <v>819</v>
      </c>
      <c r="AW48" s="79" t="s">
        <v>829</v>
      </c>
      <c r="AX48" s="79" t="s">
        <v>839</v>
      </c>
      <c r="AY48" s="79" t="s">
        <v>848</v>
      </c>
      <c r="AZ48" s="82" t="s">
        <v>851</v>
      </c>
      <c r="BA48">
        <v>1</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7</v>
      </c>
      <c r="BK48" s="49">
        <v>100</v>
      </c>
      <c r="BL48" s="48">
        <v>7</v>
      </c>
    </row>
    <row r="49" spans="1:64" ht="15">
      <c r="A49" s="64" t="s">
        <v>226</v>
      </c>
      <c r="B49" s="64" t="s">
        <v>233</v>
      </c>
      <c r="C49" s="65" t="s">
        <v>2157</v>
      </c>
      <c r="D49" s="66">
        <v>10</v>
      </c>
      <c r="E49" s="67" t="s">
        <v>136</v>
      </c>
      <c r="F49" s="68">
        <v>12</v>
      </c>
      <c r="G49" s="65"/>
      <c r="H49" s="69"/>
      <c r="I49" s="70"/>
      <c r="J49" s="70"/>
      <c r="K49" s="34" t="s">
        <v>65</v>
      </c>
      <c r="L49" s="77">
        <v>49</v>
      </c>
      <c r="M49" s="77"/>
      <c r="N49" s="72"/>
      <c r="O49" s="79" t="s">
        <v>313</v>
      </c>
      <c r="P49" s="81">
        <v>43726.6421412037</v>
      </c>
      <c r="Q49" s="79" t="s">
        <v>329</v>
      </c>
      <c r="R49" s="79"/>
      <c r="S49" s="79"/>
      <c r="T49" s="79" t="s">
        <v>435</v>
      </c>
      <c r="U49" s="82" t="s">
        <v>438</v>
      </c>
      <c r="V49" s="82" t="s">
        <v>438</v>
      </c>
      <c r="W49" s="81">
        <v>43726.6421412037</v>
      </c>
      <c r="X49" s="82" t="s">
        <v>488</v>
      </c>
      <c r="Y49" s="79"/>
      <c r="Z49" s="79"/>
      <c r="AA49" s="85" t="s">
        <v>592</v>
      </c>
      <c r="AB49" s="79"/>
      <c r="AC49" s="79" t="b">
        <v>0</v>
      </c>
      <c r="AD49" s="79">
        <v>0</v>
      </c>
      <c r="AE49" s="85" t="s">
        <v>744</v>
      </c>
      <c r="AF49" s="79" t="b">
        <v>0</v>
      </c>
      <c r="AG49" s="79" t="s">
        <v>794</v>
      </c>
      <c r="AH49" s="79"/>
      <c r="AI49" s="85" t="s">
        <v>744</v>
      </c>
      <c r="AJ49" s="79" t="b">
        <v>0</v>
      </c>
      <c r="AK49" s="79">
        <v>0</v>
      </c>
      <c r="AL49" s="85" t="s">
        <v>744</v>
      </c>
      <c r="AM49" s="79" t="s">
        <v>797</v>
      </c>
      <c r="AN49" s="79" t="b">
        <v>0</v>
      </c>
      <c r="AO49" s="85" t="s">
        <v>592</v>
      </c>
      <c r="AP49" s="79" t="s">
        <v>176</v>
      </c>
      <c r="AQ49" s="79">
        <v>0</v>
      </c>
      <c r="AR49" s="79">
        <v>0</v>
      </c>
      <c r="AS49" s="79"/>
      <c r="AT49" s="79"/>
      <c r="AU49" s="79"/>
      <c r="AV49" s="79"/>
      <c r="AW49" s="79"/>
      <c r="AX49" s="79"/>
      <c r="AY49" s="79"/>
      <c r="AZ49" s="79"/>
      <c r="BA49">
        <v>3</v>
      </c>
      <c r="BB49" s="78" t="str">
        <f>REPLACE(INDEX(GroupVertices[Group],MATCH(Edges[[#This Row],[Vertex 1]],GroupVertices[Vertex],0)),1,1,"")</f>
        <v>2</v>
      </c>
      <c r="BC49" s="78" t="str">
        <f>REPLACE(INDEX(GroupVertices[Group],MATCH(Edges[[#This Row],[Vertex 2]],GroupVertices[Vertex],0)),1,1,"")</f>
        <v>1</v>
      </c>
      <c r="BD49" s="48"/>
      <c r="BE49" s="49"/>
      <c r="BF49" s="48"/>
      <c r="BG49" s="49"/>
      <c r="BH49" s="48"/>
      <c r="BI49" s="49"/>
      <c r="BJ49" s="48"/>
      <c r="BK49" s="49"/>
      <c r="BL49" s="48"/>
    </row>
    <row r="50" spans="1:64" ht="15">
      <c r="A50" s="64" t="s">
        <v>226</v>
      </c>
      <c r="B50" s="64" t="s">
        <v>239</v>
      </c>
      <c r="C50" s="65" t="s">
        <v>2157</v>
      </c>
      <c r="D50" s="66">
        <v>10</v>
      </c>
      <c r="E50" s="67" t="s">
        <v>136</v>
      </c>
      <c r="F50" s="68">
        <v>12</v>
      </c>
      <c r="G50" s="65"/>
      <c r="H50" s="69"/>
      <c r="I50" s="70"/>
      <c r="J50" s="70"/>
      <c r="K50" s="34" t="s">
        <v>65</v>
      </c>
      <c r="L50" s="77">
        <v>50</v>
      </c>
      <c r="M50" s="77"/>
      <c r="N50" s="72"/>
      <c r="O50" s="79" t="s">
        <v>313</v>
      </c>
      <c r="P50" s="81">
        <v>43726.6421412037</v>
      </c>
      <c r="Q50" s="79" t="s">
        <v>329</v>
      </c>
      <c r="R50" s="79"/>
      <c r="S50" s="79"/>
      <c r="T50" s="79" t="s">
        <v>435</v>
      </c>
      <c r="U50" s="82" t="s">
        <v>438</v>
      </c>
      <c r="V50" s="82" t="s">
        <v>438</v>
      </c>
      <c r="W50" s="81">
        <v>43726.6421412037</v>
      </c>
      <c r="X50" s="82" t="s">
        <v>488</v>
      </c>
      <c r="Y50" s="79"/>
      <c r="Z50" s="79"/>
      <c r="AA50" s="85" t="s">
        <v>592</v>
      </c>
      <c r="AB50" s="79"/>
      <c r="AC50" s="79" t="b">
        <v>0</v>
      </c>
      <c r="AD50" s="79">
        <v>0</v>
      </c>
      <c r="AE50" s="85" t="s">
        <v>744</v>
      </c>
      <c r="AF50" s="79" t="b">
        <v>0</v>
      </c>
      <c r="AG50" s="79" t="s">
        <v>794</v>
      </c>
      <c r="AH50" s="79"/>
      <c r="AI50" s="85" t="s">
        <v>744</v>
      </c>
      <c r="AJ50" s="79" t="b">
        <v>0</v>
      </c>
      <c r="AK50" s="79">
        <v>0</v>
      </c>
      <c r="AL50" s="85" t="s">
        <v>744</v>
      </c>
      <c r="AM50" s="79" t="s">
        <v>797</v>
      </c>
      <c r="AN50" s="79" t="b">
        <v>0</v>
      </c>
      <c r="AO50" s="85" t="s">
        <v>592</v>
      </c>
      <c r="AP50" s="79" t="s">
        <v>176</v>
      </c>
      <c r="AQ50" s="79">
        <v>0</v>
      </c>
      <c r="AR50" s="79">
        <v>0</v>
      </c>
      <c r="AS50" s="79"/>
      <c r="AT50" s="79"/>
      <c r="AU50" s="79"/>
      <c r="AV50" s="79"/>
      <c r="AW50" s="79"/>
      <c r="AX50" s="79"/>
      <c r="AY50" s="79"/>
      <c r="AZ50" s="79"/>
      <c r="BA50">
        <v>2</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226</v>
      </c>
      <c r="B51" s="64" t="s">
        <v>233</v>
      </c>
      <c r="C51" s="65" t="s">
        <v>2157</v>
      </c>
      <c r="D51" s="66">
        <v>10</v>
      </c>
      <c r="E51" s="67" t="s">
        <v>136</v>
      </c>
      <c r="F51" s="68">
        <v>12</v>
      </c>
      <c r="G51" s="65"/>
      <c r="H51" s="69"/>
      <c r="I51" s="70"/>
      <c r="J51" s="70"/>
      <c r="K51" s="34" t="s">
        <v>65</v>
      </c>
      <c r="L51" s="77">
        <v>51</v>
      </c>
      <c r="M51" s="77"/>
      <c r="N51" s="72"/>
      <c r="O51" s="79" t="s">
        <v>313</v>
      </c>
      <c r="P51" s="81">
        <v>43731.79684027778</v>
      </c>
      <c r="Q51" s="79" t="s">
        <v>330</v>
      </c>
      <c r="R51" s="79"/>
      <c r="S51" s="79"/>
      <c r="T51" s="79" t="s">
        <v>436</v>
      </c>
      <c r="U51" s="79"/>
      <c r="V51" s="82" t="s">
        <v>457</v>
      </c>
      <c r="W51" s="81">
        <v>43731.79684027778</v>
      </c>
      <c r="X51" s="82" t="s">
        <v>489</v>
      </c>
      <c r="Y51" s="79"/>
      <c r="Z51" s="79"/>
      <c r="AA51" s="85" t="s">
        <v>593</v>
      </c>
      <c r="AB51" s="85" t="s">
        <v>683</v>
      </c>
      <c r="AC51" s="79" t="b">
        <v>0</v>
      </c>
      <c r="AD51" s="79">
        <v>0</v>
      </c>
      <c r="AE51" s="85" t="s">
        <v>746</v>
      </c>
      <c r="AF51" s="79" t="b">
        <v>0</v>
      </c>
      <c r="AG51" s="79" t="s">
        <v>793</v>
      </c>
      <c r="AH51" s="79"/>
      <c r="AI51" s="85" t="s">
        <v>744</v>
      </c>
      <c r="AJ51" s="79" t="b">
        <v>0</v>
      </c>
      <c r="AK51" s="79">
        <v>0</v>
      </c>
      <c r="AL51" s="85" t="s">
        <v>744</v>
      </c>
      <c r="AM51" s="79" t="s">
        <v>797</v>
      </c>
      <c r="AN51" s="79" t="b">
        <v>0</v>
      </c>
      <c r="AO51" s="85" t="s">
        <v>683</v>
      </c>
      <c r="AP51" s="79" t="s">
        <v>176</v>
      </c>
      <c r="AQ51" s="79">
        <v>0</v>
      </c>
      <c r="AR51" s="79">
        <v>0</v>
      </c>
      <c r="AS51" s="79"/>
      <c r="AT51" s="79"/>
      <c r="AU51" s="79"/>
      <c r="AV51" s="79"/>
      <c r="AW51" s="79"/>
      <c r="AX51" s="79"/>
      <c r="AY51" s="79"/>
      <c r="AZ51" s="79"/>
      <c r="BA51">
        <v>3</v>
      </c>
      <c r="BB51" s="78" t="str">
        <f>REPLACE(INDEX(GroupVertices[Group],MATCH(Edges[[#This Row],[Vertex 1]],GroupVertices[Vertex],0)),1,1,"")</f>
        <v>2</v>
      </c>
      <c r="BC51" s="78" t="str">
        <f>REPLACE(INDEX(GroupVertices[Group],MATCH(Edges[[#This Row],[Vertex 2]],GroupVertices[Vertex],0)),1,1,"")</f>
        <v>1</v>
      </c>
      <c r="BD51" s="48"/>
      <c r="BE51" s="49"/>
      <c r="BF51" s="48"/>
      <c r="BG51" s="49"/>
      <c r="BH51" s="48"/>
      <c r="BI51" s="49"/>
      <c r="BJ51" s="48"/>
      <c r="BK51" s="49"/>
      <c r="BL51" s="48"/>
    </row>
    <row r="52" spans="1:64" ht="15">
      <c r="A52" s="64" t="s">
        <v>226</v>
      </c>
      <c r="B52" s="64" t="s">
        <v>239</v>
      </c>
      <c r="C52" s="65" t="s">
        <v>2156</v>
      </c>
      <c r="D52" s="66">
        <v>3</v>
      </c>
      <c r="E52" s="67" t="s">
        <v>132</v>
      </c>
      <c r="F52" s="68">
        <v>35</v>
      </c>
      <c r="G52" s="65"/>
      <c r="H52" s="69"/>
      <c r="I52" s="70"/>
      <c r="J52" s="70"/>
      <c r="K52" s="34" t="s">
        <v>65</v>
      </c>
      <c r="L52" s="77">
        <v>52</v>
      </c>
      <c r="M52" s="77"/>
      <c r="N52" s="72"/>
      <c r="O52" s="79" t="s">
        <v>314</v>
      </c>
      <c r="P52" s="81">
        <v>43731.79684027778</v>
      </c>
      <c r="Q52" s="79" t="s">
        <v>330</v>
      </c>
      <c r="R52" s="79"/>
      <c r="S52" s="79"/>
      <c r="T52" s="79" t="s">
        <v>436</v>
      </c>
      <c r="U52" s="79"/>
      <c r="V52" s="82" t="s">
        <v>457</v>
      </c>
      <c r="W52" s="81">
        <v>43731.79684027778</v>
      </c>
      <c r="X52" s="82" t="s">
        <v>489</v>
      </c>
      <c r="Y52" s="79"/>
      <c r="Z52" s="79"/>
      <c r="AA52" s="85" t="s">
        <v>593</v>
      </c>
      <c r="AB52" s="85" t="s">
        <v>683</v>
      </c>
      <c r="AC52" s="79" t="b">
        <v>0</v>
      </c>
      <c r="AD52" s="79">
        <v>0</v>
      </c>
      <c r="AE52" s="85" t="s">
        <v>746</v>
      </c>
      <c r="AF52" s="79" t="b">
        <v>0</v>
      </c>
      <c r="AG52" s="79" t="s">
        <v>793</v>
      </c>
      <c r="AH52" s="79"/>
      <c r="AI52" s="85" t="s">
        <v>744</v>
      </c>
      <c r="AJ52" s="79" t="b">
        <v>0</v>
      </c>
      <c r="AK52" s="79">
        <v>0</v>
      </c>
      <c r="AL52" s="85" t="s">
        <v>744</v>
      </c>
      <c r="AM52" s="79" t="s">
        <v>797</v>
      </c>
      <c r="AN52" s="79" t="b">
        <v>0</v>
      </c>
      <c r="AO52" s="85" t="s">
        <v>683</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226</v>
      </c>
      <c r="B53" s="64" t="s">
        <v>233</v>
      </c>
      <c r="C53" s="65" t="s">
        <v>2157</v>
      </c>
      <c r="D53" s="66">
        <v>10</v>
      </c>
      <c r="E53" s="67" t="s">
        <v>136</v>
      </c>
      <c r="F53" s="68">
        <v>12</v>
      </c>
      <c r="G53" s="65"/>
      <c r="H53" s="69"/>
      <c r="I53" s="70"/>
      <c r="J53" s="70"/>
      <c r="K53" s="34" t="s">
        <v>65</v>
      </c>
      <c r="L53" s="77">
        <v>53</v>
      </c>
      <c r="M53" s="77"/>
      <c r="N53" s="72"/>
      <c r="O53" s="79" t="s">
        <v>313</v>
      </c>
      <c r="P53" s="81">
        <v>43758.94247685185</v>
      </c>
      <c r="Q53" s="79" t="s">
        <v>331</v>
      </c>
      <c r="R53" s="79"/>
      <c r="S53" s="79"/>
      <c r="T53" s="79"/>
      <c r="U53" s="79"/>
      <c r="V53" s="82" t="s">
        <v>457</v>
      </c>
      <c r="W53" s="81">
        <v>43758.94247685185</v>
      </c>
      <c r="X53" s="82" t="s">
        <v>490</v>
      </c>
      <c r="Y53" s="79"/>
      <c r="Z53" s="79"/>
      <c r="AA53" s="85" t="s">
        <v>594</v>
      </c>
      <c r="AB53" s="79"/>
      <c r="AC53" s="79" t="b">
        <v>0</v>
      </c>
      <c r="AD53" s="79">
        <v>3</v>
      </c>
      <c r="AE53" s="85" t="s">
        <v>744</v>
      </c>
      <c r="AF53" s="79" t="b">
        <v>0</v>
      </c>
      <c r="AG53" s="79" t="s">
        <v>793</v>
      </c>
      <c r="AH53" s="79"/>
      <c r="AI53" s="85" t="s">
        <v>744</v>
      </c>
      <c r="AJ53" s="79" t="b">
        <v>0</v>
      </c>
      <c r="AK53" s="79">
        <v>0</v>
      </c>
      <c r="AL53" s="85" t="s">
        <v>744</v>
      </c>
      <c r="AM53" s="79" t="s">
        <v>797</v>
      </c>
      <c r="AN53" s="79" t="b">
        <v>0</v>
      </c>
      <c r="AO53" s="85" t="s">
        <v>594</v>
      </c>
      <c r="AP53" s="79" t="s">
        <v>176</v>
      </c>
      <c r="AQ53" s="79">
        <v>0</v>
      </c>
      <c r="AR53" s="79">
        <v>0</v>
      </c>
      <c r="AS53" s="79"/>
      <c r="AT53" s="79"/>
      <c r="AU53" s="79"/>
      <c r="AV53" s="79"/>
      <c r="AW53" s="79"/>
      <c r="AX53" s="79"/>
      <c r="AY53" s="79"/>
      <c r="AZ53" s="79"/>
      <c r="BA53">
        <v>3</v>
      </c>
      <c r="BB53" s="78" t="str">
        <f>REPLACE(INDEX(GroupVertices[Group],MATCH(Edges[[#This Row],[Vertex 1]],GroupVertices[Vertex],0)),1,1,"")</f>
        <v>2</v>
      </c>
      <c r="BC53" s="78" t="str">
        <f>REPLACE(INDEX(GroupVertices[Group],MATCH(Edges[[#This Row],[Vertex 2]],GroupVertices[Vertex],0)),1,1,"")</f>
        <v>1</v>
      </c>
      <c r="BD53" s="48"/>
      <c r="BE53" s="49"/>
      <c r="BF53" s="48"/>
      <c r="BG53" s="49"/>
      <c r="BH53" s="48"/>
      <c r="BI53" s="49"/>
      <c r="BJ53" s="48"/>
      <c r="BK53" s="49"/>
      <c r="BL53" s="48"/>
    </row>
    <row r="54" spans="1:64" ht="15">
      <c r="A54" s="64" t="s">
        <v>226</v>
      </c>
      <c r="B54" s="64" t="s">
        <v>239</v>
      </c>
      <c r="C54" s="65" t="s">
        <v>2157</v>
      </c>
      <c r="D54" s="66">
        <v>10</v>
      </c>
      <c r="E54" s="67" t="s">
        <v>136</v>
      </c>
      <c r="F54" s="68">
        <v>12</v>
      </c>
      <c r="G54" s="65"/>
      <c r="H54" s="69"/>
      <c r="I54" s="70"/>
      <c r="J54" s="70"/>
      <c r="K54" s="34" t="s">
        <v>65</v>
      </c>
      <c r="L54" s="77">
        <v>54</v>
      </c>
      <c r="M54" s="77"/>
      <c r="N54" s="72"/>
      <c r="O54" s="79" t="s">
        <v>313</v>
      </c>
      <c r="P54" s="81">
        <v>43758.94247685185</v>
      </c>
      <c r="Q54" s="79" t="s">
        <v>331</v>
      </c>
      <c r="R54" s="79"/>
      <c r="S54" s="79"/>
      <c r="T54" s="79"/>
      <c r="U54" s="79"/>
      <c r="V54" s="82" t="s">
        <v>457</v>
      </c>
      <c r="W54" s="81">
        <v>43758.94247685185</v>
      </c>
      <c r="X54" s="82" t="s">
        <v>490</v>
      </c>
      <c r="Y54" s="79"/>
      <c r="Z54" s="79"/>
      <c r="AA54" s="85" t="s">
        <v>594</v>
      </c>
      <c r="AB54" s="79"/>
      <c r="AC54" s="79" t="b">
        <v>0</v>
      </c>
      <c r="AD54" s="79">
        <v>3</v>
      </c>
      <c r="AE54" s="85" t="s">
        <v>744</v>
      </c>
      <c r="AF54" s="79" t="b">
        <v>0</v>
      </c>
      <c r="AG54" s="79" t="s">
        <v>793</v>
      </c>
      <c r="AH54" s="79"/>
      <c r="AI54" s="85" t="s">
        <v>744</v>
      </c>
      <c r="AJ54" s="79" t="b">
        <v>0</v>
      </c>
      <c r="AK54" s="79">
        <v>0</v>
      </c>
      <c r="AL54" s="85" t="s">
        <v>744</v>
      </c>
      <c r="AM54" s="79" t="s">
        <v>797</v>
      </c>
      <c r="AN54" s="79" t="b">
        <v>0</v>
      </c>
      <c r="AO54" s="85" t="s">
        <v>594</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226</v>
      </c>
      <c r="B55" s="64" t="s">
        <v>227</v>
      </c>
      <c r="C55" s="65" t="s">
        <v>2156</v>
      </c>
      <c r="D55" s="66">
        <v>3</v>
      </c>
      <c r="E55" s="67" t="s">
        <v>132</v>
      </c>
      <c r="F55" s="68">
        <v>35</v>
      </c>
      <c r="G55" s="65"/>
      <c r="H55" s="69"/>
      <c r="I55" s="70"/>
      <c r="J55" s="70"/>
      <c r="K55" s="34" t="s">
        <v>66</v>
      </c>
      <c r="L55" s="77">
        <v>55</v>
      </c>
      <c r="M55" s="77"/>
      <c r="N55" s="72"/>
      <c r="O55" s="79" t="s">
        <v>313</v>
      </c>
      <c r="P55" s="81">
        <v>43758.94247685185</v>
      </c>
      <c r="Q55" s="79" t="s">
        <v>331</v>
      </c>
      <c r="R55" s="79"/>
      <c r="S55" s="79"/>
      <c r="T55" s="79"/>
      <c r="U55" s="79"/>
      <c r="V55" s="82" t="s">
        <v>457</v>
      </c>
      <c r="W55" s="81">
        <v>43758.94247685185</v>
      </c>
      <c r="X55" s="82" t="s">
        <v>490</v>
      </c>
      <c r="Y55" s="79"/>
      <c r="Z55" s="79"/>
      <c r="AA55" s="85" t="s">
        <v>594</v>
      </c>
      <c r="AB55" s="79"/>
      <c r="AC55" s="79" t="b">
        <v>0</v>
      </c>
      <c r="AD55" s="79">
        <v>3</v>
      </c>
      <c r="AE55" s="85" t="s">
        <v>744</v>
      </c>
      <c r="AF55" s="79" t="b">
        <v>0</v>
      </c>
      <c r="AG55" s="79" t="s">
        <v>793</v>
      </c>
      <c r="AH55" s="79"/>
      <c r="AI55" s="85" t="s">
        <v>744</v>
      </c>
      <c r="AJ55" s="79" t="b">
        <v>0</v>
      </c>
      <c r="AK55" s="79">
        <v>0</v>
      </c>
      <c r="AL55" s="85" t="s">
        <v>744</v>
      </c>
      <c r="AM55" s="79" t="s">
        <v>797</v>
      </c>
      <c r="AN55" s="79" t="b">
        <v>0</v>
      </c>
      <c r="AO55" s="85" t="s">
        <v>594</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227</v>
      </c>
      <c r="B56" s="64" t="s">
        <v>226</v>
      </c>
      <c r="C56" s="65" t="s">
        <v>2156</v>
      </c>
      <c r="D56" s="66">
        <v>3</v>
      </c>
      <c r="E56" s="67" t="s">
        <v>132</v>
      </c>
      <c r="F56" s="68">
        <v>35</v>
      </c>
      <c r="G56" s="65"/>
      <c r="H56" s="69"/>
      <c r="I56" s="70"/>
      <c r="J56" s="70"/>
      <c r="K56" s="34" t="s">
        <v>66</v>
      </c>
      <c r="L56" s="77">
        <v>56</v>
      </c>
      <c r="M56" s="77"/>
      <c r="N56" s="72"/>
      <c r="O56" s="79" t="s">
        <v>314</v>
      </c>
      <c r="P56" s="81">
        <v>43759.03637731481</v>
      </c>
      <c r="Q56" s="79" t="s">
        <v>332</v>
      </c>
      <c r="R56" s="82" t="s">
        <v>424</v>
      </c>
      <c r="S56" s="79" t="s">
        <v>433</v>
      </c>
      <c r="T56" s="79"/>
      <c r="U56" s="79"/>
      <c r="V56" s="82" t="s">
        <v>458</v>
      </c>
      <c r="W56" s="81">
        <v>43759.03637731481</v>
      </c>
      <c r="X56" s="82" t="s">
        <v>491</v>
      </c>
      <c r="Y56" s="79"/>
      <c r="Z56" s="79"/>
      <c r="AA56" s="85" t="s">
        <v>595</v>
      </c>
      <c r="AB56" s="85" t="s">
        <v>594</v>
      </c>
      <c r="AC56" s="79" t="b">
        <v>0</v>
      </c>
      <c r="AD56" s="79">
        <v>0</v>
      </c>
      <c r="AE56" s="85" t="s">
        <v>746</v>
      </c>
      <c r="AF56" s="79" t="b">
        <v>0</v>
      </c>
      <c r="AG56" s="79" t="s">
        <v>793</v>
      </c>
      <c r="AH56" s="79"/>
      <c r="AI56" s="85" t="s">
        <v>744</v>
      </c>
      <c r="AJ56" s="79" t="b">
        <v>0</v>
      </c>
      <c r="AK56" s="79">
        <v>0</v>
      </c>
      <c r="AL56" s="85" t="s">
        <v>744</v>
      </c>
      <c r="AM56" s="79" t="s">
        <v>797</v>
      </c>
      <c r="AN56" s="79" t="b">
        <v>1</v>
      </c>
      <c r="AO56" s="85" t="s">
        <v>594</v>
      </c>
      <c r="AP56" s="79" t="s">
        <v>176</v>
      </c>
      <c r="AQ56" s="79">
        <v>0</v>
      </c>
      <c r="AR56" s="79">
        <v>0</v>
      </c>
      <c r="AS56" s="79" t="s">
        <v>806</v>
      </c>
      <c r="AT56" s="79" t="s">
        <v>815</v>
      </c>
      <c r="AU56" s="79" t="s">
        <v>816</v>
      </c>
      <c r="AV56" s="79" t="s">
        <v>819</v>
      </c>
      <c r="AW56" s="79" t="s">
        <v>829</v>
      </c>
      <c r="AX56" s="79" t="s">
        <v>839</v>
      </c>
      <c r="AY56" s="79" t="s">
        <v>848</v>
      </c>
      <c r="AZ56" s="82" t="s">
        <v>851</v>
      </c>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227</v>
      </c>
      <c r="B57" s="64" t="s">
        <v>233</v>
      </c>
      <c r="C57" s="65" t="s">
        <v>2156</v>
      </c>
      <c r="D57" s="66">
        <v>3</v>
      </c>
      <c r="E57" s="67" t="s">
        <v>132</v>
      </c>
      <c r="F57" s="68">
        <v>35</v>
      </c>
      <c r="G57" s="65"/>
      <c r="H57" s="69"/>
      <c r="I57" s="70"/>
      <c r="J57" s="70"/>
      <c r="K57" s="34" t="s">
        <v>65</v>
      </c>
      <c r="L57" s="77">
        <v>57</v>
      </c>
      <c r="M57" s="77"/>
      <c r="N57" s="72"/>
      <c r="O57" s="79" t="s">
        <v>313</v>
      </c>
      <c r="P57" s="81">
        <v>43759.03637731481</v>
      </c>
      <c r="Q57" s="79" t="s">
        <v>332</v>
      </c>
      <c r="R57" s="82" t="s">
        <v>424</v>
      </c>
      <c r="S57" s="79" t="s">
        <v>433</v>
      </c>
      <c r="T57" s="79"/>
      <c r="U57" s="79"/>
      <c r="V57" s="82" t="s">
        <v>458</v>
      </c>
      <c r="W57" s="81">
        <v>43759.03637731481</v>
      </c>
      <c r="X57" s="82" t="s">
        <v>491</v>
      </c>
      <c r="Y57" s="79"/>
      <c r="Z57" s="79"/>
      <c r="AA57" s="85" t="s">
        <v>595</v>
      </c>
      <c r="AB57" s="85" t="s">
        <v>594</v>
      </c>
      <c r="AC57" s="79" t="b">
        <v>0</v>
      </c>
      <c r="AD57" s="79">
        <v>0</v>
      </c>
      <c r="AE57" s="85" t="s">
        <v>746</v>
      </c>
      <c r="AF57" s="79" t="b">
        <v>0</v>
      </c>
      <c r="AG57" s="79" t="s">
        <v>793</v>
      </c>
      <c r="AH57" s="79"/>
      <c r="AI57" s="85" t="s">
        <v>744</v>
      </c>
      <c r="AJ57" s="79" t="b">
        <v>0</v>
      </c>
      <c r="AK57" s="79">
        <v>0</v>
      </c>
      <c r="AL57" s="85" t="s">
        <v>744</v>
      </c>
      <c r="AM57" s="79" t="s">
        <v>797</v>
      </c>
      <c r="AN57" s="79" t="b">
        <v>1</v>
      </c>
      <c r="AO57" s="85" t="s">
        <v>594</v>
      </c>
      <c r="AP57" s="79" t="s">
        <v>176</v>
      </c>
      <c r="AQ57" s="79">
        <v>0</v>
      </c>
      <c r="AR57" s="79">
        <v>0</v>
      </c>
      <c r="AS57" s="79" t="s">
        <v>806</v>
      </c>
      <c r="AT57" s="79" t="s">
        <v>815</v>
      </c>
      <c r="AU57" s="79" t="s">
        <v>816</v>
      </c>
      <c r="AV57" s="79" t="s">
        <v>819</v>
      </c>
      <c r="AW57" s="79" t="s">
        <v>829</v>
      </c>
      <c r="AX57" s="79" t="s">
        <v>839</v>
      </c>
      <c r="AY57" s="79" t="s">
        <v>848</v>
      </c>
      <c r="AZ57" s="82" t="s">
        <v>851</v>
      </c>
      <c r="BA57">
        <v>1</v>
      </c>
      <c r="BB57" s="78" t="str">
        <f>REPLACE(INDEX(GroupVertices[Group],MATCH(Edges[[#This Row],[Vertex 1]],GroupVertices[Vertex],0)),1,1,"")</f>
        <v>2</v>
      </c>
      <c r="BC57" s="78" t="str">
        <f>REPLACE(INDEX(GroupVertices[Group],MATCH(Edges[[#This Row],[Vertex 2]],GroupVertices[Vertex],0)),1,1,"")</f>
        <v>1</v>
      </c>
      <c r="BD57" s="48"/>
      <c r="BE57" s="49"/>
      <c r="BF57" s="48"/>
      <c r="BG57" s="49"/>
      <c r="BH57" s="48"/>
      <c r="BI57" s="49"/>
      <c r="BJ57" s="48"/>
      <c r="BK57" s="49"/>
      <c r="BL57" s="48"/>
    </row>
    <row r="58" spans="1:64" ht="15">
      <c r="A58" s="64" t="s">
        <v>227</v>
      </c>
      <c r="B58" s="64" t="s">
        <v>239</v>
      </c>
      <c r="C58" s="65" t="s">
        <v>2156</v>
      </c>
      <c r="D58" s="66">
        <v>3</v>
      </c>
      <c r="E58" s="67" t="s">
        <v>132</v>
      </c>
      <c r="F58" s="68">
        <v>35</v>
      </c>
      <c r="G58" s="65"/>
      <c r="H58" s="69"/>
      <c r="I58" s="70"/>
      <c r="J58" s="70"/>
      <c r="K58" s="34" t="s">
        <v>65</v>
      </c>
      <c r="L58" s="77">
        <v>58</v>
      </c>
      <c r="M58" s="77"/>
      <c r="N58" s="72"/>
      <c r="O58" s="79" t="s">
        <v>313</v>
      </c>
      <c r="P58" s="81">
        <v>43759.03637731481</v>
      </c>
      <c r="Q58" s="79" t="s">
        <v>332</v>
      </c>
      <c r="R58" s="82" t="s">
        <v>424</v>
      </c>
      <c r="S58" s="79" t="s">
        <v>433</v>
      </c>
      <c r="T58" s="79"/>
      <c r="U58" s="79"/>
      <c r="V58" s="82" t="s">
        <v>458</v>
      </c>
      <c r="W58" s="81">
        <v>43759.03637731481</v>
      </c>
      <c r="X58" s="82" t="s">
        <v>491</v>
      </c>
      <c r="Y58" s="79"/>
      <c r="Z58" s="79"/>
      <c r="AA58" s="85" t="s">
        <v>595</v>
      </c>
      <c r="AB58" s="85" t="s">
        <v>594</v>
      </c>
      <c r="AC58" s="79" t="b">
        <v>0</v>
      </c>
      <c r="AD58" s="79">
        <v>0</v>
      </c>
      <c r="AE58" s="85" t="s">
        <v>746</v>
      </c>
      <c r="AF58" s="79" t="b">
        <v>0</v>
      </c>
      <c r="AG58" s="79" t="s">
        <v>793</v>
      </c>
      <c r="AH58" s="79"/>
      <c r="AI58" s="85" t="s">
        <v>744</v>
      </c>
      <c r="AJ58" s="79" t="b">
        <v>0</v>
      </c>
      <c r="AK58" s="79">
        <v>0</v>
      </c>
      <c r="AL58" s="85" t="s">
        <v>744</v>
      </c>
      <c r="AM58" s="79" t="s">
        <v>797</v>
      </c>
      <c r="AN58" s="79" t="b">
        <v>1</v>
      </c>
      <c r="AO58" s="85" t="s">
        <v>594</v>
      </c>
      <c r="AP58" s="79" t="s">
        <v>176</v>
      </c>
      <c r="AQ58" s="79">
        <v>0</v>
      </c>
      <c r="AR58" s="79">
        <v>0</v>
      </c>
      <c r="AS58" s="79" t="s">
        <v>806</v>
      </c>
      <c r="AT58" s="79" t="s">
        <v>815</v>
      </c>
      <c r="AU58" s="79" t="s">
        <v>816</v>
      </c>
      <c r="AV58" s="79" t="s">
        <v>819</v>
      </c>
      <c r="AW58" s="79" t="s">
        <v>829</v>
      </c>
      <c r="AX58" s="79" t="s">
        <v>839</v>
      </c>
      <c r="AY58" s="79" t="s">
        <v>848</v>
      </c>
      <c r="AZ58" s="82" t="s">
        <v>851</v>
      </c>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228</v>
      </c>
      <c r="B59" s="64" t="s">
        <v>239</v>
      </c>
      <c r="C59" s="65" t="s">
        <v>2156</v>
      </c>
      <c r="D59" s="66">
        <v>3</v>
      </c>
      <c r="E59" s="67" t="s">
        <v>132</v>
      </c>
      <c r="F59" s="68">
        <v>35</v>
      </c>
      <c r="G59" s="65"/>
      <c r="H59" s="69"/>
      <c r="I59" s="70"/>
      <c r="J59" s="70"/>
      <c r="K59" s="34" t="s">
        <v>65</v>
      </c>
      <c r="L59" s="77">
        <v>59</v>
      </c>
      <c r="M59" s="77"/>
      <c r="N59" s="72"/>
      <c r="O59" s="79" t="s">
        <v>313</v>
      </c>
      <c r="P59" s="81">
        <v>43760.06886574074</v>
      </c>
      <c r="Q59" s="79" t="s">
        <v>333</v>
      </c>
      <c r="R59" s="79"/>
      <c r="S59" s="79"/>
      <c r="T59" s="79"/>
      <c r="U59" s="79"/>
      <c r="V59" s="82" t="s">
        <v>459</v>
      </c>
      <c r="W59" s="81">
        <v>43760.06886574074</v>
      </c>
      <c r="X59" s="82" t="s">
        <v>492</v>
      </c>
      <c r="Y59" s="79"/>
      <c r="Z59" s="79"/>
      <c r="AA59" s="85" t="s">
        <v>596</v>
      </c>
      <c r="AB59" s="85" t="s">
        <v>641</v>
      </c>
      <c r="AC59" s="79" t="b">
        <v>0</v>
      </c>
      <c r="AD59" s="79">
        <v>0</v>
      </c>
      <c r="AE59" s="85" t="s">
        <v>741</v>
      </c>
      <c r="AF59" s="79" t="b">
        <v>0</v>
      </c>
      <c r="AG59" s="79" t="s">
        <v>793</v>
      </c>
      <c r="AH59" s="79"/>
      <c r="AI59" s="85" t="s">
        <v>744</v>
      </c>
      <c r="AJ59" s="79" t="b">
        <v>0</v>
      </c>
      <c r="AK59" s="79">
        <v>0</v>
      </c>
      <c r="AL59" s="85" t="s">
        <v>744</v>
      </c>
      <c r="AM59" s="79" t="s">
        <v>801</v>
      </c>
      <c r="AN59" s="79" t="b">
        <v>0</v>
      </c>
      <c r="AO59" s="85" t="s">
        <v>641</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228</v>
      </c>
      <c r="B60" s="64" t="s">
        <v>233</v>
      </c>
      <c r="C60" s="65" t="s">
        <v>2156</v>
      </c>
      <c r="D60" s="66">
        <v>3</v>
      </c>
      <c r="E60" s="67" t="s">
        <v>132</v>
      </c>
      <c r="F60" s="68">
        <v>35</v>
      </c>
      <c r="G60" s="65"/>
      <c r="H60" s="69"/>
      <c r="I60" s="70"/>
      <c r="J60" s="70"/>
      <c r="K60" s="34" t="s">
        <v>65</v>
      </c>
      <c r="L60" s="77">
        <v>60</v>
      </c>
      <c r="M60" s="77"/>
      <c r="N60" s="72"/>
      <c r="O60" s="79" t="s">
        <v>314</v>
      </c>
      <c r="P60" s="81">
        <v>43760.06886574074</v>
      </c>
      <c r="Q60" s="79" t="s">
        <v>333</v>
      </c>
      <c r="R60" s="79"/>
      <c r="S60" s="79"/>
      <c r="T60" s="79"/>
      <c r="U60" s="79"/>
      <c r="V60" s="82" t="s">
        <v>459</v>
      </c>
      <c r="W60" s="81">
        <v>43760.06886574074</v>
      </c>
      <c r="X60" s="82" t="s">
        <v>492</v>
      </c>
      <c r="Y60" s="79"/>
      <c r="Z60" s="79"/>
      <c r="AA60" s="85" t="s">
        <v>596</v>
      </c>
      <c r="AB60" s="85" t="s">
        <v>641</v>
      </c>
      <c r="AC60" s="79" t="b">
        <v>0</v>
      </c>
      <c r="AD60" s="79">
        <v>0</v>
      </c>
      <c r="AE60" s="85" t="s">
        <v>741</v>
      </c>
      <c r="AF60" s="79" t="b">
        <v>0</v>
      </c>
      <c r="AG60" s="79" t="s">
        <v>793</v>
      </c>
      <c r="AH60" s="79"/>
      <c r="AI60" s="85" t="s">
        <v>744</v>
      </c>
      <c r="AJ60" s="79" t="b">
        <v>0</v>
      </c>
      <c r="AK60" s="79">
        <v>0</v>
      </c>
      <c r="AL60" s="85" t="s">
        <v>744</v>
      </c>
      <c r="AM60" s="79" t="s">
        <v>801</v>
      </c>
      <c r="AN60" s="79" t="b">
        <v>0</v>
      </c>
      <c r="AO60" s="85" t="s">
        <v>641</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1</v>
      </c>
      <c r="BD60" s="48">
        <v>0</v>
      </c>
      <c r="BE60" s="49">
        <v>0</v>
      </c>
      <c r="BF60" s="48">
        <v>0</v>
      </c>
      <c r="BG60" s="49">
        <v>0</v>
      </c>
      <c r="BH60" s="48">
        <v>0</v>
      </c>
      <c r="BI60" s="49">
        <v>0</v>
      </c>
      <c r="BJ60" s="48">
        <v>14</v>
      </c>
      <c r="BK60" s="49">
        <v>100</v>
      </c>
      <c r="BL60" s="48">
        <v>14</v>
      </c>
    </row>
    <row r="61" spans="1:64" ht="15">
      <c r="A61" s="64" t="s">
        <v>229</v>
      </c>
      <c r="B61" s="64" t="s">
        <v>239</v>
      </c>
      <c r="C61" s="65" t="s">
        <v>2156</v>
      </c>
      <c r="D61" s="66">
        <v>3</v>
      </c>
      <c r="E61" s="67" t="s">
        <v>132</v>
      </c>
      <c r="F61" s="68">
        <v>35</v>
      </c>
      <c r="G61" s="65"/>
      <c r="H61" s="69"/>
      <c r="I61" s="70"/>
      <c r="J61" s="70"/>
      <c r="K61" s="34" t="s">
        <v>65</v>
      </c>
      <c r="L61" s="77">
        <v>61</v>
      </c>
      <c r="M61" s="77"/>
      <c r="N61" s="72"/>
      <c r="O61" s="79" t="s">
        <v>313</v>
      </c>
      <c r="P61" s="81">
        <v>43760.080613425926</v>
      </c>
      <c r="Q61" s="79" t="s">
        <v>334</v>
      </c>
      <c r="R61" s="82" t="s">
        <v>425</v>
      </c>
      <c r="S61" s="79" t="s">
        <v>433</v>
      </c>
      <c r="T61" s="79"/>
      <c r="U61" s="79"/>
      <c r="V61" s="82" t="s">
        <v>451</v>
      </c>
      <c r="W61" s="81">
        <v>43760.080613425926</v>
      </c>
      <c r="X61" s="82" t="s">
        <v>493</v>
      </c>
      <c r="Y61" s="79"/>
      <c r="Z61" s="79"/>
      <c r="AA61" s="85" t="s">
        <v>597</v>
      </c>
      <c r="AB61" s="85" t="s">
        <v>641</v>
      </c>
      <c r="AC61" s="79" t="b">
        <v>0</v>
      </c>
      <c r="AD61" s="79">
        <v>0</v>
      </c>
      <c r="AE61" s="85" t="s">
        <v>741</v>
      </c>
      <c r="AF61" s="79" t="b">
        <v>0</v>
      </c>
      <c r="AG61" s="79" t="s">
        <v>793</v>
      </c>
      <c r="AH61" s="79"/>
      <c r="AI61" s="85" t="s">
        <v>744</v>
      </c>
      <c r="AJ61" s="79" t="b">
        <v>0</v>
      </c>
      <c r="AK61" s="79">
        <v>0</v>
      </c>
      <c r="AL61" s="85" t="s">
        <v>744</v>
      </c>
      <c r="AM61" s="79" t="s">
        <v>798</v>
      </c>
      <c r="AN61" s="79" t="b">
        <v>1</v>
      </c>
      <c r="AO61" s="85" t="s">
        <v>641</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229</v>
      </c>
      <c r="B62" s="64" t="s">
        <v>233</v>
      </c>
      <c r="C62" s="65" t="s">
        <v>2156</v>
      </c>
      <c r="D62" s="66">
        <v>3</v>
      </c>
      <c r="E62" s="67" t="s">
        <v>132</v>
      </c>
      <c r="F62" s="68">
        <v>35</v>
      </c>
      <c r="G62" s="65"/>
      <c r="H62" s="69"/>
      <c r="I62" s="70"/>
      <c r="J62" s="70"/>
      <c r="K62" s="34" t="s">
        <v>65</v>
      </c>
      <c r="L62" s="77">
        <v>62</v>
      </c>
      <c r="M62" s="77"/>
      <c r="N62" s="72"/>
      <c r="O62" s="79" t="s">
        <v>314</v>
      </c>
      <c r="P62" s="81">
        <v>43760.080613425926</v>
      </c>
      <c r="Q62" s="79" t="s">
        <v>334</v>
      </c>
      <c r="R62" s="82" t="s">
        <v>425</v>
      </c>
      <c r="S62" s="79" t="s">
        <v>433</v>
      </c>
      <c r="T62" s="79"/>
      <c r="U62" s="79"/>
      <c r="V62" s="82" t="s">
        <v>451</v>
      </c>
      <c r="W62" s="81">
        <v>43760.080613425926</v>
      </c>
      <c r="X62" s="82" t="s">
        <v>493</v>
      </c>
      <c r="Y62" s="79"/>
      <c r="Z62" s="79"/>
      <c r="AA62" s="85" t="s">
        <v>597</v>
      </c>
      <c r="AB62" s="85" t="s">
        <v>641</v>
      </c>
      <c r="AC62" s="79" t="b">
        <v>0</v>
      </c>
      <c r="AD62" s="79">
        <v>0</v>
      </c>
      <c r="AE62" s="85" t="s">
        <v>741</v>
      </c>
      <c r="AF62" s="79" t="b">
        <v>0</v>
      </c>
      <c r="AG62" s="79" t="s">
        <v>793</v>
      </c>
      <c r="AH62" s="79"/>
      <c r="AI62" s="85" t="s">
        <v>744</v>
      </c>
      <c r="AJ62" s="79" t="b">
        <v>0</v>
      </c>
      <c r="AK62" s="79">
        <v>0</v>
      </c>
      <c r="AL62" s="85" t="s">
        <v>744</v>
      </c>
      <c r="AM62" s="79" t="s">
        <v>798</v>
      </c>
      <c r="AN62" s="79" t="b">
        <v>1</v>
      </c>
      <c r="AO62" s="85" t="s">
        <v>641</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1</v>
      </c>
      <c r="BD62" s="48">
        <v>1</v>
      </c>
      <c r="BE62" s="49">
        <v>5.555555555555555</v>
      </c>
      <c r="BF62" s="48">
        <v>0</v>
      </c>
      <c r="BG62" s="49">
        <v>0</v>
      </c>
      <c r="BH62" s="48">
        <v>0</v>
      </c>
      <c r="BI62" s="49">
        <v>0</v>
      </c>
      <c r="BJ62" s="48">
        <v>17</v>
      </c>
      <c r="BK62" s="49">
        <v>94.44444444444444</v>
      </c>
      <c r="BL62" s="48">
        <v>18</v>
      </c>
    </row>
    <row r="63" spans="1:64" ht="15">
      <c r="A63" s="64" t="s">
        <v>230</v>
      </c>
      <c r="B63" s="64" t="s">
        <v>261</v>
      </c>
      <c r="C63" s="65" t="s">
        <v>2156</v>
      </c>
      <c r="D63" s="66">
        <v>3</v>
      </c>
      <c r="E63" s="67" t="s">
        <v>132</v>
      </c>
      <c r="F63" s="68">
        <v>35</v>
      </c>
      <c r="G63" s="65"/>
      <c r="H63" s="69"/>
      <c r="I63" s="70"/>
      <c r="J63" s="70"/>
      <c r="K63" s="34" t="s">
        <v>65</v>
      </c>
      <c r="L63" s="77">
        <v>63</v>
      </c>
      <c r="M63" s="77"/>
      <c r="N63" s="72"/>
      <c r="O63" s="79" t="s">
        <v>313</v>
      </c>
      <c r="P63" s="81">
        <v>43767.267175925925</v>
      </c>
      <c r="Q63" s="79" t="s">
        <v>335</v>
      </c>
      <c r="R63" s="79"/>
      <c r="S63" s="79"/>
      <c r="T63" s="79"/>
      <c r="U63" s="79"/>
      <c r="V63" s="82" t="s">
        <v>460</v>
      </c>
      <c r="W63" s="81">
        <v>43767.267175925925</v>
      </c>
      <c r="X63" s="82" t="s">
        <v>494</v>
      </c>
      <c r="Y63" s="79"/>
      <c r="Z63" s="79"/>
      <c r="AA63" s="85" t="s">
        <v>598</v>
      </c>
      <c r="AB63" s="85" t="s">
        <v>646</v>
      </c>
      <c r="AC63" s="79" t="b">
        <v>0</v>
      </c>
      <c r="AD63" s="79">
        <v>0</v>
      </c>
      <c r="AE63" s="85" t="s">
        <v>741</v>
      </c>
      <c r="AF63" s="79" t="b">
        <v>0</v>
      </c>
      <c r="AG63" s="79" t="s">
        <v>793</v>
      </c>
      <c r="AH63" s="79"/>
      <c r="AI63" s="85" t="s">
        <v>744</v>
      </c>
      <c r="AJ63" s="79" t="b">
        <v>0</v>
      </c>
      <c r="AK63" s="79">
        <v>0</v>
      </c>
      <c r="AL63" s="85" t="s">
        <v>744</v>
      </c>
      <c r="AM63" s="79" t="s">
        <v>797</v>
      </c>
      <c r="AN63" s="79" t="b">
        <v>0</v>
      </c>
      <c r="AO63" s="85" t="s">
        <v>646</v>
      </c>
      <c r="AP63" s="79" t="s">
        <v>176</v>
      </c>
      <c r="AQ63" s="79">
        <v>0</v>
      </c>
      <c r="AR63" s="79">
        <v>0</v>
      </c>
      <c r="AS63" s="79"/>
      <c r="AT63" s="79"/>
      <c r="AU63" s="79"/>
      <c r="AV63" s="79"/>
      <c r="AW63" s="79"/>
      <c r="AX63" s="79"/>
      <c r="AY63" s="79"/>
      <c r="AZ63" s="79"/>
      <c r="BA63">
        <v>1</v>
      </c>
      <c r="BB63" s="78" t="str">
        <f>REPLACE(INDEX(GroupVertices[Group],MATCH(Edges[[#This Row],[Vertex 1]],GroupVertices[Vertex],0)),1,1,"")</f>
        <v>8</v>
      </c>
      <c r="BC63" s="78" t="str">
        <f>REPLACE(INDEX(GroupVertices[Group],MATCH(Edges[[#This Row],[Vertex 2]],GroupVertices[Vertex],0)),1,1,"")</f>
        <v>8</v>
      </c>
      <c r="BD63" s="48"/>
      <c r="BE63" s="49"/>
      <c r="BF63" s="48"/>
      <c r="BG63" s="49"/>
      <c r="BH63" s="48"/>
      <c r="BI63" s="49"/>
      <c r="BJ63" s="48"/>
      <c r="BK63" s="49"/>
      <c r="BL63" s="48"/>
    </row>
    <row r="64" spans="1:64" ht="15">
      <c r="A64" s="64" t="s">
        <v>230</v>
      </c>
      <c r="B64" s="64" t="s">
        <v>262</v>
      </c>
      <c r="C64" s="65" t="s">
        <v>2156</v>
      </c>
      <c r="D64" s="66">
        <v>3</v>
      </c>
      <c r="E64" s="67" t="s">
        <v>132</v>
      </c>
      <c r="F64" s="68">
        <v>35</v>
      </c>
      <c r="G64" s="65"/>
      <c r="H64" s="69"/>
      <c r="I64" s="70"/>
      <c r="J64" s="70"/>
      <c r="K64" s="34" t="s">
        <v>65</v>
      </c>
      <c r="L64" s="77">
        <v>64</v>
      </c>
      <c r="M64" s="77"/>
      <c r="N64" s="72"/>
      <c r="O64" s="79" t="s">
        <v>313</v>
      </c>
      <c r="P64" s="81">
        <v>43767.267175925925</v>
      </c>
      <c r="Q64" s="79" t="s">
        <v>335</v>
      </c>
      <c r="R64" s="79"/>
      <c r="S64" s="79"/>
      <c r="T64" s="79"/>
      <c r="U64" s="79"/>
      <c r="V64" s="82" t="s">
        <v>460</v>
      </c>
      <c r="W64" s="81">
        <v>43767.267175925925</v>
      </c>
      <c r="X64" s="82" t="s">
        <v>494</v>
      </c>
      <c r="Y64" s="79"/>
      <c r="Z64" s="79"/>
      <c r="AA64" s="85" t="s">
        <v>598</v>
      </c>
      <c r="AB64" s="85" t="s">
        <v>646</v>
      </c>
      <c r="AC64" s="79" t="b">
        <v>0</v>
      </c>
      <c r="AD64" s="79">
        <v>0</v>
      </c>
      <c r="AE64" s="85" t="s">
        <v>741</v>
      </c>
      <c r="AF64" s="79" t="b">
        <v>0</v>
      </c>
      <c r="AG64" s="79" t="s">
        <v>793</v>
      </c>
      <c r="AH64" s="79"/>
      <c r="AI64" s="85" t="s">
        <v>744</v>
      </c>
      <c r="AJ64" s="79" t="b">
        <v>0</v>
      </c>
      <c r="AK64" s="79">
        <v>0</v>
      </c>
      <c r="AL64" s="85" t="s">
        <v>744</v>
      </c>
      <c r="AM64" s="79" t="s">
        <v>797</v>
      </c>
      <c r="AN64" s="79" t="b">
        <v>0</v>
      </c>
      <c r="AO64" s="85" t="s">
        <v>646</v>
      </c>
      <c r="AP64" s="79" t="s">
        <v>176</v>
      </c>
      <c r="AQ64" s="79">
        <v>0</v>
      </c>
      <c r="AR64" s="79">
        <v>0</v>
      </c>
      <c r="AS64" s="79"/>
      <c r="AT64" s="79"/>
      <c r="AU64" s="79"/>
      <c r="AV64" s="79"/>
      <c r="AW64" s="79"/>
      <c r="AX64" s="79"/>
      <c r="AY64" s="79"/>
      <c r="AZ64" s="79"/>
      <c r="BA64">
        <v>1</v>
      </c>
      <c r="BB64" s="78" t="str">
        <f>REPLACE(INDEX(GroupVertices[Group],MATCH(Edges[[#This Row],[Vertex 1]],GroupVertices[Vertex],0)),1,1,"")</f>
        <v>8</v>
      </c>
      <c r="BC64" s="78" t="str">
        <f>REPLACE(INDEX(GroupVertices[Group],MATCH(Edges[[#This Row],[Vertex 2]],GroupVertices[Vertex],0)),1,1,"")</f>
        <v>8</v>
      </c>
      <c r="BD64" s="48">
        <v>0</v>
      </c>
      <c r="BE64" s="49">
        <v>0</v>
      </c>
      <c r="BF64" s="48">
        <v>0</v>
      </c>
      <c r="BG64" s="49">
        <v>0</v>
      </c>
      <c r="BH64" s="48">
        <v>0</v>
      </c>
      <c r="BI64" s="49">
        <v>0</v>
      </c>
      <c r="BJ64" s="48">
        <v>4</v>
      </c>
      <c r="BK64" s="49">
        <v>100</v>
      </c>
      <c r="BL64" s="48">
        <v>4</v>
      </c>
    </row>
    <row r="65" spans="1:64" ht="15">
      <c r="A65" s="64" t="s">
        <v>230</v>
      </c>
      <c r="B65" s="64" t="s">
        <v>233</v>
      </c>
      <c r="C65" s="65" t="s">
        <v>2156</v>
      </c>
      <c r="D65" s="66">
        <v>3</v>
      </c>
      <c r="E65" s="67" t="s">
        <v>132</v>
      </c>
      <c r="F65" s="68">
        <v>35</v>
      </c>
      <c r="G65" s="65"/>
      <c r="H65" s="69"/>
      <c r="I65" s="70"/>
      <c r="J65" s="70"/>
      <c r="K65" s="34" t="s">
        <v>65</v>
      </c>
      <c r="L65" s="77">
        <v>65</v>
      </c>
      <c r="M65" s="77"/>
      <c r="N65" s="72"/>
      <c r="O65" s="79" t="s">
        <v>314</v>
      </c>
      <c r="P65" s="81">
        <v>43767.267175925925</v>
      </c>
      <c r="Q65" s="79" t="s">
        <v>335</v>
      </c>
      <c r="R65" s="79"/>
      <c r="S65" s="79"/>
      <c r="T65" s="79"/>
      <c r="U65" s="79"/>
      <c r="V65" s="82" t="s">
        <v>460</v>
      </c>
      <c r="W65" s="81">
        <v>43767.267175925925</v>
      </c>
      <c r="X65" s="82" t="s">
        <v>494</v>
      </c>
      <c r="Y65" s="79"/>
      <c r="Z65" s="79"/>
      <c r="AA65" s="85" t="s">
        <v>598</v>
      </c>
      <c r="AB65" s="85" t="s">
        <v>646</v>
      </c>
      <c r="AC65" s="79" t="b">
        <v>0</v>
      </c>
      <c r="AD65" s="79">
        <v>0</v>
      </c>
      <c r="AE65" s="85" t="s">
        <v>741</v>
      </c>
      <c r="AF65" s="79" t="b">
        <v>0</v>
      </c>
      <c r="AG65" s="79" t="s">
        <v>793</v>
      </c>
      <c r="AH65" s="79"/>
      <c r="AI65" s="85" t="s">
        <v>744</v>
      </c>
      <c r="AJ65" s="79" t="b">
        <v>0</v>
      </c>
      <c r="AK65" s="79">
        <v>0</v>
      </c>
      <c r="AL65" s="85" t="s">
        <v>744</v>
      </c>
      <c r="AM65" s="79" t="s">
        <v>797</v>
      </c>
      <c r="AN65" s="79" t="b">
        <v>0</v>
      </c>
      <c r="AO65" s="85" t="s">
        <v>646</v>
      </c>
      <c r="AP65" s="79" t="s">
        <v>176</v>
      </c>
      <c r="AQ65" s="79">
        <v>0</v>
      </c>
      <c r="AR65" s="79">
        <v>0</v>
      </c>
      <c r="AS65" s="79"/>
      <c r="AT65" s="79"/>
      <c r="AU65" s="79"/>
      <c r="AV65" s="79"/>
      <c r="AW65" s="79"/>
      <c r="AX65" s="79"/>
      <c r="AY65" s="79"/>
      <c r="AZ65" s="79"/>
      <c r="BA65">
        <v>1</v>
      </c>
      <c r="BB65" s="78" t="str">
        <f>REPLACE(INDEX(GroupVertices[Group],MATCH(Edges[[#This Row],[Vertex 1]],GroupVertices[Vertex],0)),1,1,"")</f>
        <v>8</v>
      </c>
      <c r="BC65" s="78" t="str">
        <f>REPLACE(INDEX(GroupVertices[Group],MATCH(Edges[[#This Row],[Vertex 2]],GroupVertices[Vertex],0)),1,1,"")</f>
        <v>1</v>
      </c>
      <c r="BD65" s="48"/>
      <c r="BE65" s="49"/>
      <c r="BF65" s="48"/>
      <c r="BG65" s="49"/>
      <c r="BH65" s="48"/>
      <c r="BI65" s="49"/>
      <c r="BJ65" s="48"/>
      <c r="BK65" s="49"/>
      <c r="BL65" s="48"/>
    </row>
    <row r="66" spans="1:64" ht="15">
      <c r="A66" s="64" t="s">
        <v>231</v>
      </c>
      <c r="B66" s="64" t="s">
        <v>263</v>
      </c>
      <c r="C66" s="65" t="s">
        <v>2156</v>
      </c>
      <c r="D66" s="66">
        <v>3</v>
      </c>
      <c r="E66" s="67" t="s">
        <v>132</v>
      </c>
      <c r="F66" s="68">
        <v>35</v>
      </c>
      <c r="G66" s="65"/>
      <c r="H66" s="69"/>
      <c r="I66" s="70"/>
      <c r="J66" s="70"/>
      <c r="K66" s="34" t="s">
        <v>65</v>
      </c>
      <c r="L66" s="77">
        <v>66</v>
      </c>
      <c r="M66" s="77"/>
      <c r="N66" s="72"/>
      <c r="O66" s="79" t="s">
        <v>313</v>
      </c>
      <c r="P66" s="81">
        <v>43776.036307870374</v>
      </c>
      <c r="Q66" s="79" t="s">
        <v>336</v>
      </c>
      <c r="R66" s="82" t="s">
        <v>426</v>
      </c>
      <c r="S66" s="79" t="s">
        <v>433</v>
      </c>
      <c r="T66" s="79"/>
      <c r="U66" s="79"/>
      <c r="V66" s="82" t="s">
        <v>461</v>
      </c>
      <c r="W66" s="81">
        <v>43776.036307870374</v>
      </c>
      <c r="X66" s="82" t="s">
        <v>495</v>
      </c>
      <c r="Y66" s="79"/>
      <c r="Z66" s="79"/>
      <c r="AA66" s="85" t="s">
        <v>599</v>
      </c>
      <c r="AB66" s="79"/>
      <c r="AC66" s="79" t="b">
        <v>0</v>
      </c>
      <c r="AD66" s="79">
        <v>2</v>
      </c>
      <c r="AE66" s="85" t="s">
        <v>744</v>
      </c>
      <c r="AF66" s="79" t="b">
        <v>1</v>
      </c>
      <c r="AG66" s="79" t="s">
        <v>793</v>
      </c>
      <c r="AH66" s="79"/>
      <c r="AI66" s="85" t="s">
        <v>796</v>
      </c>
      <c r="AJ66" s="79" t="b">
        <v>0</v>
      </c>
      <c r="AK66" s="79">
        <v>1</v>
      </c>
      <c r="AL66" s="85" t="s">
        <v>744</v>
      </c>
      <c r="AM66" s="79" t="s">
        <v>797</v>
      </c>
      <c r="AN66" s="79" t="b">
        <v>0</v>
      </c>
      <c r="AO66" s="85" t="s">
        <v>599</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7</v>
      </c>
      <c r="BD66" s="48">
        <v>1</v>
      </c>
      <c r="BE66" s="49">
        <v>16.666666666666668</v>
      </c>
      <c r="BF66" s="48">
        <v>1</v>
      </c>
      <c r="BG66" s="49">
        <v>16.666666666666668</v>
      </c>
      <c r="BH66" s="48">
        <v>0</v>
      </c>
      <c r="BI66" s="49">
        <v>0</v>
      </c>
      <c r="BJ66" s="48">
        <v>4</v>
      </c>
      <c r="BK66" s="49">
        <v>66.66666666666667</v>
      </c>
      <c r="BL66" s="48">
        <v>6</v>
      </c>
    </row>
    <row r="67" spans="1:64" ht="15">
      <c r="A67" s="64" t="s">
        <v>232</v>
      </c>
      <c r="B67" s="64" t="s">
        <v>263</v>
      </c>
      <c r="C67" s="65" t="s">
        <v>2156</v>
      </c>
      <c r="D67" s="66">
        <v>3</v>
      </c>
      <c r="E67" s="67" t="s">
        <v>132</v>
      </c>
      <c r="F67" s="68">
        <v>35</v>
      </c>
      <c r="G67" s="65"/>
      <c r="H67" s="69"/>
      <c r="I67" s="70"/>
      <c r="J67" s="70"/>
      <c r="K67" s="34" t="s">
        <v>65</v>
      </c>
      <c r="L67" s="77">
        <v>67</v>
      </c>
      <c r="M67" s="77"/>
      <c r="N67" s="72"/>
      <c r="O67" s="79" t="s">
        <v>313</v>
      </c>
      <c r="P67" s="81">
        <v>43776.13528935185</v>
      </c>
      <c r="Q67" s="79" t="s">
        <v>337</v>
      </c>
      <c r="R67" s="82" t="s">
        <v>426</v>
      </c>
      <c r="S67" s="79" t="s">
        <v>433</v>
      </c>
      <c r="T67" s="79"/>
      <c r="U67" s="79"/>
      <c r="V67" s="82" t="s">
        <v>462</v>
      </c>
      <c r="W67" s="81">
        <v>43776.13528935185</v>
      </c>
      <c r="X67" s="82" t="s">
        <v>496</v>
      </c>
      <c r="Y67" s="79"/>
      <c r="Z67" s="79"/>
      <c r="AA67" s="85" t="s">
        <v>600</v>
      </c>
      <c r="AB67" s="79"/>
      <c r="AC67" s="79" t="b">
        <v>0</v>
      </c>
      <c r="AD67" s="79">
        <v>0</v>
      </c>
      <c r="AE67" s="85" t="s">
        <v>744</v>
      </c>
      <c r="AF67" s="79" t="b">
        <v>1</v>
      </c>
      <c r="AG67" s="79" t="s">
        <v>793</v>
      </c>
      <c r="AH67" s="79"/>
      <c r="AI67" s="85" t="s">
        <v>796</v>
      </c>
      <c r="AJ67" s="79" t="b">
        <v>0</v>
      </c>
      <c r="AK67" s="79">
        <v>1</v>
      </c>
      <c r="AL67" s="85" t="s">
        <v>599</v>
      </c>
      <c r="AM67" s="79" t="s">
        <v>798</v>
      </c>
      <c r="AN67" s="79" t="b">
        <v>0</v>
      </c>
      <c r="AO67" s="85" t="s">
        <v>599</v>
      </c>
      <c r="AP67" s="79" t="s">
        <v>176</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c r="BE67" s="49"/>
      <c r="BF67" s="48"/>
      <c r="BG67" s="49"/>
      <c r="BH67" s="48"/>
      <c r="BI67" s="49"/>
      <c r="BJ67" s="48"/>
      <c r="BK67" s="49"/>
      <c r="BL67" s="48"/>
    </row>
    <row r="68" spans="1:64" ht="15">
      <c r="A68" s="64" t="s">
        <v>231</v>
      </c>
      <c r="B68" s="64" t="s">
        <v>233</v>
      </c>
      <c r="C68" s="65" t="s">
        <v>2156</v>
      </c>
      <c r="D68" s="66">
        <v>3</v>
      </c>
      <c r="E68" s="67" t="s">
        <v>132</v>
      </c>
      <c r="F68" s="68">
        <v>35</v>
      </c>
      <c r="G68" s="65"/>
      <c r="H68" s="69"/>
      <c r="I68" s="70"/>
      <c r="J68" s="70"/>
      <c r="K68" s="34" t="s">
        <v>65</v>
      </c>
      <c r="L68" s="77">
        <v>68</v>
      </c>
      <c r="M68" s="77"/>
      <c r="N68" s="72"/>
      <c r="O68" s="79" t="s">
        <v>313</v>
      </c>
      <c r="P68" s="81">
        <v>43776.036307870374</v>
      </c>
      <c r="Q68" s="79" t="s">
        <v>336</v>
      </c>
      <c r="R68" s="82" t="s">
        <v>426</v>
      </c>
      <c r="S68" s="79" t="s">
        <v>433</v>
      </c>
      <c r="T68" s="79"/>
      <c r="U68" s="79"/>
      <c r="V68" s="82" t="s">
        <v>461</v>
      </c>
      <c r="W68" s="81">
        <v>43776.036307870374</v>
      </c>
      <c r="X68" s="82" t="s">
        <v>495</v>
      </c>
      <c r="Y68" s="79"/>
      <c r="Z68" s="79"/>
      <c r="AA68" s="85" t="s">
        <v>599</v>
      </c>
      <c r="AB68" s="79"/>
      <c r="AC68" s="79" t="b">
        <v>0</v>
      </c>
      <c r="AD68" s="79">
        <v>2</v>
      </c>
      <c r="AE68" s="85" t="s">
        <v>744</v>
      </c>
      <c r="AF68" s="79" t="b">
        <v>1</v>
      </c>
      <c r="AG68" s="79" t="s">
        <v>793</v>
      </c>
      <c r="AH68" s="79"/>
      <c r="AI68" s="85" t="s">
        <v>796</v>
      </c>
      <c r="AJ68" s="79" t="b">
        <v>0</v>
      </c>
      <c r="AK68" s="79">
        <v>1</v>
      </c>
      <c r="AL68" s="85" t="s">
        <v>744</v>
      </c>
      <c r="AM68" s="79" t="s">
        <v>797</v>
      </c>
      <c r="AN68" s="79" t="b">
        <v>0</v>
      </c>
      <c r="AO68" s="85" t="s">
        <v>599</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1</v>
      </c>
      <c r="BD68" s="48"/>
      <c r="BE68" s="49"/>
      <c r="BF68" s="48"/>
      <c r="BG68" s="49"/>
      <c r="BH68" s="48"/>
      <c r="BI68" s="49"/>
      <c r="BJ68" s="48"/>
      <c r="BK68" s="49"/>
      <c r="BL68" s="48"/>
    </row>
    <row r="69" spans="1:64" ht="15">
      <c r="A69" s="64" t="s">
        <v>232</v>
      </c>
      <c r="B69" s="64" t="s">
        <v>231</v>
      </c>
      <c r="C69" s="65" t="s">
        <v>2156</v>
      </c>
      <c r="D69" s="66">
        <v>3</v>
      </c>
      <c r="E69" s="67" t="s">
        <v>132</v>
      </c>
      <c r="F69" s="68">
        <v>35</v>
      </c>
      <c r="G69" s="65"/>
      <c r="H69" s="69"/>
      <c r="I69" s="70"/>
      <c r="J69" s="70"/>
      <c r="K69" s="34" t="s">
        <v>65</v>
      </c>
      <c r="L69" s="77">
        <v>69</v>
      </c>
      <c r="M69" s="77"/>
      <c r="N69" s="72"/>
      <c r="O69" s="79" t="s">
        <v>313</v>
      </c>
      <c r="P69" s="81">
        <v>43776.13528935185</v>
      </c>
      <c r="Q69" s="79" t="s">
        <v>337</v>
      </c>
      <c r="R69" s="82" t="s">
        <v>426</v>
      </c>
      <c r="S69" s="79" t="s">
        <v>433</v>
      </c>
      <c r="T69" s="79"/>
      <c r="U69" s="79"/>
      <c r="V69" s="82" t="s">
        <v>462</v>
      </c>
      <c r="W69" s="81">
        <v>43776.13528935185</v>
      </c>
      <c r="X69" s="82" t="s">
        <v>496</v>
      </c>
      <c r="Y69" s="79"/>
      <c r="Z69" s="79"/>
      <c r="AA69" s="85" t="s">
        <v>600</v>
      </c>
      <c r="AB69" s="79"/>
      <c r="AC69" s="79" t="b">
        <v>0</v>
      </c>
      <c r="AD69" s="79">
        <v>0</v>
      </c>
      <c r="AE69" s="85" t="s">
        <v>744</v>
      </c>
      <c r="AF69" s="79" t="b">
        <v>1</v>
      </c>
      <c r="AG69" s="79" t="s">
        <v>793</v>
      </c>
      <c r="AH69" s="79"/>
      <c r="AI69" s="85" t="s">
        <v>796</v>
      </c>
      <c r="AJ69" s="79" t="b">
        <v>0</v>
      </c>
      <c r="AK69" s="79">
        <v>1</v>
      </c>
      <c r="AL69" s="85" t="s">
        <v>599</v>
      </c>
      <c r="AM69" s="79" t="s">
        <v>798</v>
      </c>
      <c r="AN69" s="79" t="b">
        <v>0</v>
      </c>
      <c r="AO69" s="85" t="s">
        <v>599</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c r="BE69" s="49"/>
      <c r="BF69" s="48"/>
      <c r="BG69" s="49"/>
      <c r="BH69" s="48"/>
      <c r="BI69" s="49"/>
      <c r="BJ69" s="48"/>
      <c r="BK69" s="49"/>
      <c r="BL69" s="48"/>
    </row>
    <row r="70" spans="1:64" ht="15">
      <c r="A70" s="64" t="s">
        <v>232</v>
      </c>
      <c r="B70" s="64" t="s">
        <v>233</v>
      </c>
      <c r="C70" s="65" t="s">
        <v>2156</v>
      </c>
      <c r="D70" s="66">
        <v>3</v>
      </c>
      <c r="E70" s="67" t="s">
        <v>132</v>
      </c>
      <c r="F70" s="68">
        <v>35</v>
      </c>
      <c r="G70" s="65"/>
      <c r="H70" s="69"/>
      <c r="I70" s="70"/>
      <c r="J70" s="70"/>
      <c r="K70" s="34" t="s">
        <v>65</v>
      </c>
      <c r="L70" s="77">
        <v>70</v>
      </c>
      <c r="M70" s="77"/>
      <c r="N70" s="72"/>
      <c r="O70" s="79" t="s">
        <v>313</v>
      </c>
      <c r="P70" s="81">
        <v>43776.13528935185</v>
      </c>
      <c r="Q70" s="79" t="s">
        <v>337</v>
      </c>
      <c r="R70" s="82" t="s">
        <v>426</v>
      </c>
      <c r="S70" s="79" t="s">
        <v>433</v>
      </c>
      <c r="T70" s="79"/>
      <c r="U70" s="79"/>
      <c r="V70" s="82" t="s">
        <v>462</v>
      </c>
      <c r="W70" s="81">
        <v>43776.13528935185</v>
      </c>
      <c r="X70" s="82" t="s">
        <v>496</v>
      </c>
      <c r="Y70" s="79"/>
      <c r="Z70" s="79"/>
      <c r="AA70" s="85" t="s">
        <v>600</v>
      </c>
      <c r="AB70" s="79"/>
      <c r="AC70" s="79" t="b">
        <v>0</v>
      </c>
      <c r="AD70" s="79">
        <v>0</v>
      </c>
      <c r="AE70" s="85" t="s">
        <v>744</v>
      </c>
      <c r="AF70" s="79" t="b">
        <v>1</v>
      </c>
      <c r="AG70" s="79" t="s">
        <v>793</v>
      </c>
      <c r="AH70" s="79"/>
      <c r="AI70" s="85" t="s">
        <v>796</v>
      </c>
      <c r="AJ70" s="79" t="b">
        <v>0</v>
      </c>
      <c r="AK70" s="79">
        <v>1</v>
      </c>
      <c r="AL70" s="85" t="s">
        <v>599</v>
      </c>
      <c r="AM70" s="79" t="s">
        <v>798</v>
      </c>
      <c r="AN70" s="79" t="b">
        <v>0</v>
      </c>
      <c r="AO70" s="85" t="s">
        <v>599</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1</v>
      </c>
      <c r="BD70" s="48">
        <v>1</v>
      </c>
      <c r="BE70" s="49">
        <v>12.5</v>
      </c>
      <c r="BF70" s="48">
        <v>1</v>
      </c>
      <c r="BG70" s="49">
        <v>12.5</v>
      </c>
      <c r="BH70" s="48">
        <v>0</v>
      </c>
      <c r="BI70" s="49">
        <v>0</v>
      </c>
      <c r="BJ70" s="48">
        <v>6</v>
      </c>
      <c r="BK70" s="49">
        <v>75</v>
      </c>
      <c r="BL70" s="48">
        <v>8</v>
      </c>
    </row>
    <row r="71" spans="1:64" ht="15">
      <c r="A71" s="64" t="s">
        <v>233</v>
      </c>
      <c r="B71" s="64" t="s">
        <v>264</v>
      </c>
      <c r="C71" s="65" t="s">
        <v>2156</v>
      </c>
      <c r="D71" s="66">
        <v>3</v>
      </c>
      <c r="E71" s="67" t="s">
        <v>132</v>
      </c>
      <c r="F71" s="68">
        <v>35</v>
      </c>
      <c r="G71" s="65"/>
      <c r="H71" s="69"/>
      <c r="I71" s="70"/>
      <c r="J71" s="70"/>
      <c r="K71" s="34" t="s">
        <v>65</v>
      </c>
      <c r="L71" s="77">
        <v>71</v>
      </c>
      <c r="M71" s="77"/>
      <c r="N71" s="72"/>
      <c r="O71" s="79" t="s">
        <v>314</v>
      </c>
      <c r="P71" s="81">
        <v>43712.01136574074</v>
      </c>
      <c r="Q71" s="79" t="s">
        <v>338</v>
      </c>
      <c r="R71" s="79"/>
      <c r="S71" s="79"/>
      <c r="T71" s="79"/>
      <c r="U71" s="79"/>
      <c r="V71" s="82" t="s">
        <v>463</v>
      </c>
      <c r="W71" s="81">
        <v>43712.01136574074</v>
      </c>
      <c r="X71" s="82" t="s">
        <v>497</v>
      </c>
      <c r="Y71" s="79"/>
      <c r="Z71" s="79"/>
      <c r="AA71" s="85" t="s">
        <v>601</v>
      </c>
      <c r="AB71" s="85" t="s">
        <v>684</v>
      </c>
      <c r="AC71" s="79" t="b">
        <v>0</v>
      </c>
      <c r="AD71" s="79">
        <v>0</v>
      </c>
      <c r="AE71" s="85" t="s">
        <v>747</v>
      </c>
      <c r="AF71" s="79" t="b">
        <v>0</v>
      </c>
      <c r="AG71" s="79" t="s">
        <v>793</v>
      </c>
      <c r="AH71" s="79"/>
      <c r="AI71" s="85" t="s">
        <v>744</v>
      </c>
      <c r="AJ71" s="79" t="b">
        <v>0</v>
      </c>
      <c r="AK71" s="79">
        <v>0</v>
      </c>
      <c r="AL71" s="85" t="s">
        <v>744</v>
      </c>
      <c r="AM71" s="79" t="s">
        <v>797</v>
      </c>
      <c r="AN71" s="79" t="b">
        <v>0</v>
      </c>
      <c r="AO71" s="85" t="s">
        <v>684</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3.4482758620689653</v>
      </c>
      <c r="BF71" s="48">
        <v>2</v>
      </c>
      <c r="BG71" s="49">
        <v>6.896551724137931</v>
      </c>
      <c r="BH71" s="48">
        <v>0</v>
      </c>
      <c r="BI71" s="49">
        <v>0</v>
      </c>
      <c r="BJ71" s="48">
        <v>26</v>
      </c>
      <c r="BK71" s="49">
        <v>89.65517241379311</v>
      </c>
      <c r="BL71" s="48">
        <v>29</v>
      </c>
    </row>
    <row r="72" spans="1:64" ht="15">
      <c r="A72" s="64" t="s">
        <v>233</v>
      </c>
      <c r="B72" s="64" t="s">
        <v>265</v>
      </c>
      <c r="C72" s="65" t="s">
        <v>2156</v>
      </c>
      <c r="D72" s="66">
        <v>3</v>
      </c>
      <c r="E72" s="67" t="s">
        <v>132</v>
      </c>
      <c r="F72" s="68">
        <v>35</v>
      </c>
      <c r="G72" s="65"/>
      <c r="H72" s="69"/>
      <c r="I72" s="70"/>
      <c r="J72" s="70"/>
      <c r="K72" s="34" t="s">
        <v>65</v>
      </c>
      <c r="L72" s="77">
        <v>72</v>
      </c>
      <c r="M72" s="77"/>
      <c r="N72" s="72"/>
      <c r="O72" s="79" t="s">
        <v>313</v>
      </c>
      <c r="P72" s="81">
        <v>43712.80168981481</v>
      </c>
      <c r="Q72" s="79" t="s">
        <v>339</v>
      </c>
      <c r="R72" s="79"/>
      <c r="S72" s="79"/>
      <c r="T72" s="79"/>
      <c r="U72" s="79"/>
      <c r="V72" s="82" t="s">
        <v>463</v>
      </c>
      <c r="W72" s="81">
        <v>43712.80168981481</v>
      </c>
      <c r="X72" s="82" t="s">
        <v>498</v>
      </c>
      <c r="Y72" s="79"/>
      <c r="Z72" s="79"/>
      <c r="AA72" s="85" t="s">
        <v>602</v>
      </c>
      <c r="AB72" s="85" t="s">
        <v>685</v>
      </c>
      <c r="AC72" s="79" t="b">
        <v>0</v>
      </c>
      <c r="AD72" s="79">
        <v>0</v>
      </c>
      <c r="AE72" s="85" t="s">
        <v>748</v>
      </c>
      <c r="AF72" s="79" t="b">
        <v>0</v>
      </c>
      <c r="AG72" s="79" t="s">
        <v>793</v>
      </c>
      <c r="AH72" s="79"/>
      <c r="AI72" s="85" t="s">
        <v>744</v>
      </c>
      <c r="AJ72" s="79" t="b">
        <v>0</v>
      </c>
      <c r="AK72" s="79">
        <v>0</v>
      </c>
      <c r="AL72" s="85" t="s">
        <v>744</v>
      </c>
      <c r="AM72" s="79" t="s">
        <v>797</v>
      </c>
      <c r="AN72" s="79" t="b">
        <v>0</v>
      </c>
      <c r="AO72" s="85" t="s">
        <v>685</v>
      </c>
      <c r="AP72" s="79" t="s">
        <v>176</v>
      </c>
      <c r="AQ72" s="79">
        <v>0</v>
      </c>
      <c r="AR72" s="79">
        <v>0</v>
      </c>
      <c r="AS72" s="79" t="s">
        <v>807</v>
      </c>
      <c r="AT72" s="79" t="s">
        <v>815</v>
      </c>
      <c r="AU72" s="79" t="s">
        <v>816</v>
      </c>
      <c r="AV72" s="79" t="s">
        <v>820</v>
      </c>
      <c r="AW72" s="79" t="s">
        <v>830</v>
      </c>
      <c r="AX72" s="79" t="s">
        <v>840</v>
      </c>
      <c r="AY72" s="79" t="s">
        <v>847</v>
      </c>
      <c r="AZ72" s="82" t="s">
        <v>852</v>
      </c>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233</v>
      </c>
      <c r="B73" s="64" t="s">
        <v>266</v>
      </c>
      <c r="C73" s="65" t="s">
        <v>2156</v>
      </c>
      <c r="D73" s="66">
        <v>3</v>
      </c>
      <c r="E73" s="67" t="s">
        <v>132</v>
      </c>
      <c r="F73" s="68">
        <v>35</v>
      </c>
      <c r="G73" s="65"/>
      <c r="H73" s="69"/>
      <c r="I73" s="70"/>
      <c r="J73" s="70"/>
      <c r="K73" s="34" t="s">
        <v>65</v>
      </c>
      <c r="L73" s="77">
        <v>73</v>
      </c>
      <c r="M73" s="77"/>
      <c r="N73" s="72"/>
      <c r="O73" s="79" t="s">
        <v>314</v>
      </c>
      <c r="P73" s="81">
        <v>43712.80168981481</v>
      </c>
      <c r="Q73" s="79" t="s">
        <v>339</v>
      </c>
      <c r="R73" s="79"/>
      <c r="S73" s="79"/>
      <c r="T73" s="79"/>
      <c r="U73" s="79"/>
      <c r="V73" s="82" t="s">
        <v>463</v>
      </c>
      <c r="W73" s="81">
        <v>43712.80168981481</v>
      </c>
      <c r="X73" s="82" t="s">
        <v>498</v>
      </c>
      <c r="Y73" s="79"/>
      <c r="Z73" s="79"/>
      <c r="AA73" s="85" t="s">
        <v>602</v>
      </c>
      <c r="AB73" s="85" t="s">
        <v>685</v>
      </c>
      <c r="AC73" s="79" t="b">
        <v>0</v>
      </c>
      <c r="AD73" s="79">
        <v>0</v>
      </c>
      <c r="AE73" s="85" t="s">
        <v>748</v>
      </c>
      <c r="AF73" s="79" t="b">
        <v>0</v>
      </c>
      <c r="AG73" s="79" t="s">
        <v>793</v>
      </c>
      <c r="AH73" s="79"/>
      <c r="AI73" s="85" t="s">
        <v>744</v>
      </c>
      <c r="AJ73" s="79" t="b">
        <v>0</v>
      </c>
      <c r="AK73" s="79">
        <v>0</v>
      </c>
      <c r="AL73" s="85" t="s">
        <v>744</v>
      </c>
      <c r="AM73" s="79" t="s">
        <v>797</v>
      </c>
      <c r="AN73" s="79" t="b">
        <v>0</v>
      </c>
      <c r="AO73" s="85" t="s">
        <v>685</v>
      </c>
      <c r="AP73" s="79" t="s">
        <v>176</v>
      </c>
      <c r="AQ73" s="79">
        <v>0</v>
      </c>
      <c r="AR73" s="79">
        <v>0</v>
      </c>
      <c r="AS73" s="79" t="s">
        <v>807</v>
      </c>
      <c r="AT73" s="79" t="s">
        <v>815</v>
      </c>
      <c r="AU73" s="79" t="s">
        <v>816</v>
      </c>
      <c r="AV73" s="79" t="s">
        <v>820</v>
      </c>
      <c r="AW73" s="79" t="s">
        <v>830</v>
      </c>
      <c r="AX73" s="79" t="s">
        <v>840</v>
      </c>
      <c r="AY73" s="79" t="s">
        <v>847</v>
      </c>
      <c r="AZ73" s="82" t="s">
        <v>852</v>
      </c>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233</v>
      </c>
      <c r="B74" s="64" t="s">
        <v>267</v>
      </c>
      <c r="C74" s="65" t="s">
        <v>2156</v>
      </c>
      <c r="D74" s="66">
        <v>3</v>
      </c>
      <c r="E74" s="67" t="s">
        <v>132</v>
      </c>
      <c r="F74" s="68">
        <v>35</v>
      </c>
      <c r="G74" s="65"/>
      <c r="H74" s="69"/>
      <c r="I74" s="70"/>
      <c r="J74" s="70"/>
      <c r="K74" s="34" t="s">
        <v>65</v>
      </c>
      <c r="L74" s="77">
        <v>74</v>
      </c>
      <c r="M74" s="77"/>
      <c r="N74" s="72"/>
      <c r="O74" s="79" t="s">
        <v>314</v>
      </c>
      <c r="P74" s="81">
        <v>43714.56957175926</v>
      </c>
      <c r="Q74" s="79" t="s">
        <v>340</v>
      </c>
      <c r="R74" s="79"/>
      <c r="S74" s="79"/>
      <c r="T74" s="79"/>
      <c r="U74" s="79"/>
      <c r="V74" s="82" t="s">
        <v>463</v>
      </c>
      <c r="W74" s="81">
        <v>43714.56957175926</v>
      </c>
      <c r="X74" s="82" t="s">
        <v>499</v>
      </c>
      <c r="Y74" s="79"/>
      <c r="Z74" s="79"/>
      <c r="AA74" s="85" t="s">
        <v>603</v>
      </c>
      <c r="AB74" s="85" t="s">
        <v>686</v>
      </c>
      <c r="AC74" s="79" t="b">
        <v>0</v>
      </c>
      <c r="AD74" s="79">
        <v>0</v>
      </c>
      <c r="AE74" s="85" t="s">
        <v>749</v>
      </c>
      <c r="AF74" s="79" t="b">
        <v>0</v>
      </c>
      <c r="AG74" s="79" t="s">
        <v>793</v>
      </c>
      <c r="AH74" s="79"/>
      <c r="AI74" s="85" t="s">
        <v>744</v>
      </c>
      <c r="AJ74" s="79" t="b">
        <v>0</v>
      </c>
      <c r="AK74" s="79">
        <v>0</v>
      </c>
      <c r="AL74" s="85" t="s">
        <v>744</v>
      </c>
      <c r="AM74" s="79" t="s">
        <v>797</v>
      </c>
      <c r="AN74" s="79" t="b">
        <v>0</v>
      </c>
      <c r="AO74" s="85" t="s">
        <v>686</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16</v>
      </c>
      <c r="BK74" s="49">
        <v>100</v>
      </c>
      <c r="BL74" s="48">
        <v>16</v>
      </c>
    </row>
    <row r="75" spans="1:64" ht="15">
      <c r="A75" s="64" t="s">
        <v>233</v>
      </c>
      <c r="B75" s="64" t="s">
        <v>268</v>
      </c>
      <c r="C75" s="65" t="s">
        <v>2157</v>
      </c>
      <c r="D75" s="66">
        <v>10</v>
      </c>
      <c r="E75" s="67" t="s">
        <v>136</v>
      </c>
      <c r="F75" s="68">
        <v>12</v>
      </c>
      <c r="G75" s="65"/>
      <c r="H75" s="69"/>
      <c r="I75" s="70"/>
      <c r="J75" s="70"/>
      <c r="K75" s="34" t="s">
        <v>65</v>
      </c>
      <c r="L75" s="77">
        <v>75</v>
      </c>
      <c r="M75" s="77"/>
      <c r="N75" s="72"/>
      <c r="O75" s="79" t="s">
        <v>314</v>
      </c>
      <c r="P75" s="81">
        <v>43714.56875</v>
      </c>
      <c r="Q75" s="79" t="s">
        <v>341</v>
      </c>
      <c r="R75" s="79"/>
      <c r="S75" s="79"/>
      <c r="T75" s="79"/>
      <c r="U75" s="82" t="s">
        <v>439</v>
      </c>
      <c r="V75" s="82" t="s">
        <v>439</v>
      </c>
      <c r="W75" s="81">
        <v>43714.56875</v>
      </c>
      <c r="X75" s="82" t="s">
        <v>500</v>
      </c>
      <c r="Y75" s="79"/>
      <c r="Z75" s="79"/>
      <c r="AA75" s="85" t="s">
        <v>604</v>
      </c>
      <c r="AB75" s="85" t="s">
        <v>687</v>
      </c>
      <c r="AC75" s="79" t="b">
        <v>0</v>
      </c>
      <c r="AD75" s="79">
        <v>0</v>
      </c>
      <c r="AE75" s="85" t="s">
        <v>750</v>
      </c>
      <c r="AF75" s="79" t="b">
        <v>0</v>
      </c>
      <c r="AG75" s="79" t="s">
        <v>793</v>
      </c>
      <c r="AH75" s="79"/>
      <c r="AI75" s="85" t="s">
        <v>744</v>
      </c>
      <c r="AJ75" s="79" t="b">
        <v>0</v>
      </c>
      <c r="AK75" s="79">
        <v>0</v>
      </c>
      <c r="AL75" s="85" t="s">
        <v>744</v>
      </c>
      <c r="AM75" s="79" t="s">
        <v>797</v>
      </c>
      <c r="AN75" s="79" t="b">
        <v>0</v>
      </c>
      <c r="AO75" s="85" t="s">
        <v>687</v>
      </c>
      <c r="AP75" s="79" t="s">
        <v>176</v>
      </c>
      <c r="AQ75" s="79">
        <v>0</v>
      </c>
      <c r="AR75" s="79">
        <v>0</v>
      </c>
      <c r="AS75" s="79"/>
      <c r="AT75" s="79"/>
      <c r="AU75" s="79"/>
      <c r="AV75" s="79"/>
      <c r="AW75" s="79"/>
      <c r="AX75" s="79"/>
      <c r="AY75" s="79"/>
      <c r="AZ75" s="79"/>
      <c r="BA75">
        <v>2</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11</v>
      </c>
      <c r="BK75" s="49">
        <v>100</v>
      </c>
      <c r="BL75" s="48">
        <v>11</v>
      </c>
    </row>
    <row r="76" spans="1:64" ht="15">
      <c r="A76" s="64" t="s">
        <v>233</v>
      </c>
      <c r="B76" s="64" t="s">
        <v>268</v>
      </c>
      <c r="C76" s="65" t="s">
        <v>2157</v>
      </c>
      <c r="D76" s="66">
        <v>10</v>
      </c>
      <c r="E76" s="67" t="s">
        <v>136</v>
      </c>
      <c r="F76" s="68">
        <v>12</v>
      </c>
      <c r="G76" s="65"/>
      <c r="H76" s="69"/>
      <c r="I76" s="70"/>
      <c r="J76" s="70"/>
      <c r="K76" s="34" t="s">
        <v>65</v>
      </c>
      <c r="L76" s="77">
        <v>76</v>
      </c>
      <c r="M76" s="77"/>
      <c r="N76" s="72"/>
      <c r="O76" s="79" t="s">
        <v>314</v>
      </c>
      <c r="P76" s="81">
        <v>43714.57864583333</v>
      </c>
      <c r="Q76" s="79" t="s">
        <v>342</v>
      </c>
      <c r="R76" s="79"/>
      <c r="S76" s="79"/>
      <c r="T76" s="79"/>
      <c r="U76" s="79"/>
      <c r="V76" s="82" t="s">
        <v>463</v>
      </c>
      <c r="W76" s="81">
        <v>43714.57864583333</v>
      </c>
      <c r="X76" s="82" t="s">
        <v>501</v>
      </c>
      <c r="Y76" s="79"/>
      <c r="Z76" s="79"/>
      <c r="AA76" s="85" t="s">
        <v>605</v>
      </c>
      <c r="AB76" s="85" t="s">
        <v>687</v>
      </c>
      <c r="AC76" s="79" t="b">
        <v>0</v>
      </c>
      <c r="AD76" s="79">
        <v>2</v>
      </c>
      <c r="AE76" s="85" t="s">
        <v>750</v>
      </c>
      <c r="AF76" s="79" t="b">
        <v>0</v>
      </c>
      <c r="AG76" s="79" t="s">
        <v>793</v>
      </c>
      <c r="AH76" s="79"/>
      <c r="AI76" s="85" t="s">
        <v>744</v>
      </c>
      <c r="AJ76" s="79" t="b">
        <v>0</v>
      </c>
      <c r="AK76" s="79">
        <v>0</v>
      </c>
      <c r="AL76" s="85" t="s">
        <v>744</v>
      </c>
      <c r="AM76" s="79" t="s">
        <v>797</v>
      </c>
      <c r="AN76" s="79" t="b">
        <v>0</v>
      </c>
      <c r="AO76" s="85" t="s">
        <v>687</v>
      </c>
      <c r="AP76" s="79" t="s">
        <v>176</v>
      </c>
      <c r="AQ76" s="79">
        <v>0</v>
      </c>
      <c r="AR76" s="79">
        <v>0</v>
      </c>
      <c r="AS76" s="79"/>
      <c r="AT76" s="79"/>
      <c r="AU76" s="79"/>
      <c r="AV76" s="79"/>
      <c r="AW76" s="79"/>
      <c r="AX76" s="79"/>
      <c r="AY76" s="79"/>
      <c r="AZ76" s="79"/>
      <c r="BA76">
        <v>2</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15</v>
      </c>
      <c r="BK76" s="49">
        <v>100</v>
      </c>
      <c r="BL76" s="48">
        <v>15</v>
      </c>
    </row>
    <row r="77" spans="1:64" ht="15">
      <c r="A77" s="64" t="s">
        <v>233</v>
      </c>
      <c r="B77" s="64" t="s">
        <v>269</v>
      </c>
      <c r="C77" s="65" t="s">
        <v>2156</v>
      </c>
      <c r="D77" s="66">
        <v>3</v>
      </c>
      <c r="E77" s="67" t="s">
        <v>132</v>
      </c>
      <c r="F77" s="68">
        <v>35</v>
      </c>
      <c r="G77" s="65"/>
      <c r="H77" s="69"/>
      <c r="I77" s="70"/>
      <c r="J77" s="70"/>
      <c r="K77" s="34" t="s">
        <v>65</v>
      </c>
      <c r="L77" s="77">
        <v>77</v>
      </c>
      <c r="M77" s="77"/>
      <c r="N77" s="72"/>
      <c r="O77" s="79" t="s">
        <v>314</v>
      </c>
      <c r="P77" s="81">
        <v>43715.04949074074</v>
      </c>
      <c r="Q77" s="79" t="s">
        <v>343</v>
      </c>
      <c r="R77" s="79"/>
      <c r="S77" s="79"/>
      <c r="T77" s="79"/>
      <c r="U77" s="79"/>
      <c r="V77" s="82" t="s">
        <v>463</v>
      </c>
      <c r="W77" s="81">
        <v>43715.04949074074</v>
      </c>
      <c r="X77" s="82" t="s">
        <v>502</v>
      </c>
      <c r="Y77" s="79"/>
      <c r="Z77" s="79"/>
      <c r="AA77" s="85" t="s">
        <v>606</v>
      </c>
      <c r="AB77" s="85" t="s">
        <v>688</v>
      </c>
      <c r="AC77" s="79" t="b">
        <v>0</v>
      </c>
      <c r="AD77" s="79">
        <v>0</v>
      </c>
      <c r="AE77" s="85" t="s">
        <v>751</v>
      </c>
      <c r="AF77" s="79" t="b">
        <v>0</v>
      </c>
      <c r="AG77" s="79" t="s">
        <v>793</v>
      </c>
      <c r="AH77" s="79"/>
      <c r="AI77" s="85" t="s">
        <v>744</v>
      </c>
      <c r="AJ77" s="79" t="b">
        <v>0</v>
      </c>
      <c r="AK77" s="79">
        <v>0</v>
      </c>
      <c r="AL77" s="85" t="s">
        <v>744</v>
      </c>
      <c r="AM77" s="79" t="s">
        <v>797</v>
      </c>
      <c r="AN77" s="79" t="b">
        <v>0</v>
      </c>
      <c r="AO77" s="85" t="s">
        <v>688</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1</v>
      </c>
      <c r="BG77" s="49">
        <v>16.666666666666668</v>
      </c>
      <c r="BH77" s="48">
        <v>0</v>
      </c>
      <c r="BI77" s="49">
        <v>0</v>
      </c>
      <c r="BJ77" s="48">
        <v>5</v>
      </c>
      <c r="BK77" s="49">
        <v>83.33333333333333</v>
      </c>
      <c r="BL77" s="48">
        <v>6</v>
      </c>
    </row>
    <row r="78" spans="1:64" ht="15">
      <c r="A78" s="64" t="s">
        <v>233</v>
      </c>
      <c r="B78" s="64" t="s">
        <v>270</v>
      </c>
      <c r="C78" s="65" t="s">
        <v>2156</v>
      </c>
      <c r="D78" s="66">
        <v>3</v>
      </c>
      <c r="E78" s="67" t="s">
        <v>132</v>
      </c>
      <c r="F78" s="68">
        <v>35</v>
      </c>
      <c r="G78" s="65"/>
      <c r="H78" s="69"/>
      <c r="I78" s="70"/>
      <c r="J78" s="70"/>
      <c r="K78" s="34" t="s">
        <v>65</v>
      </c>
      <c r="L78" s="77">
        <v>78</v>
      </c>
      <c r="M78" s="77"/>
      <c r="N78" s="72"/>
      <c r="O78" s="79" t="s">
        <v>314</v>
      </c>
      <c r="P78" s="81">
        <v>43716.14971064815</v>
      </c>
      <c r="Q78" s="79" t="s">
        <v>344</v>
      </c>
      <c r="R78" s="79"/>
      <c r="S78" s="79"/>
      <c r="T78" s="79"/>
      <c r="U78" s="79"/>
      <c r="V78" s="82" t="s">
        <v>463</v>
      </c>
      <c r="W78" s="81">
        <v>43716.14971064815</v>
      </c>
      <c r="X78" s="82" t="s">
        <v>503</v>
      </c>
      <c r="Y78" s="79"/>
      <c r="Z78" s="79"/>
      <c r="AA78" s="85" t="s">
        <v>607</v>
      </c>
      <c r="AB78" s="85" t="s">
        <v>689</v>
      </c>
      <c r="AC78" s="79" t="b">
        <v>0</v>
      </c>
      <c r="AD78" s="79">
        <v>0</v>
      </c>
      <c r="AE78" s="85" t="s">
        <v>752</v>
      </c>
      <c r="AF78" s="79" t="b">
        <v>0</v>
      </c>
      <c r="AG78" s="79" t="s">
        <v>793</v>
      </c>
      <c r="AH78" s="79"/>
      <c r="AI78" s="85" t="s">
        <v>744</v>
      </c>
      <c r="AJ78" s="79" t="b">
        <v>0</v>
      </c>
      <c r="AK78" s="79">
        <v>0</v>
      </c>
      <c r="AL78" s="85" t="s">
        <v>744</v>
      </c>
      <c r="AM78" s="79" t="s">
        <v>797</v>
      </c>
      <c r="AN78" s="79" t="b">
        <v>0</v>
      </c>
      <c r="AO78" s="85" t="s">
        <v>689</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6</v>
      </c>
      <c r="BK78" s="49">
        <v>100</v>
      </c>
      <c r="BL78" s="48">
        <v>6</v>
      </c>
    </row>
    <row r="79" spans="1:64" ht="15">
      <c r="A79" s="64" t="s">
        <v>233</v>
      </c>
      <c r="B79" s="64" t="s">
        <v>245</v>
      </c>
      <c r="C79" s="65" t="s">
        <v>2156</v>
      </c>
      <c r="D79" s="66">
        <v>3</v>
      </c>
      <c r="E79" s="67" t="s">
        <v>132</v>
      </c>
      <c r="F79" s="68">
        <v>35</v>
      </c>
      <c r="G79" s="65"/>
      <c r="H79" s="69"/>
      <c r="I79" s="70"/>
      <c r="J79" s="70"/>
      <c r="K79" s="34" t="s">
        <v>65</v>
      </c>
      <c r="L79" s="77">
        <v>79</v>
      </c>
      <c r="M79" s="77"/>
      <c r="N79" s="72"/>
      <c r="O79" s="79" t="s">
        <v>314</v>
      </c>
      <c r="P79" s="81">
        <v>43717.79472222222</v>
      </c>
      <c r="Q79" s="79" t="s">
        <v>345</v>
      </c>
      <c r="R79" s="79"/>
      <c r="S79" s="79"/>
      <c r="T79" s="79"/>
      <c r="U79" s="79"/>
      <c r="V79" s="82" t="s">
        <v>463</v>
      </c>
      <c r="W79" s="81">
        <v>43717.79472222222</v>
      </c>
      <c r="X79" s="82" t="s">
        <v>504</v>
      </c>
      <c r="Y79" s="79"/>
      <c r="Z79" s="79"/>
      <c r="AA79" s="85" t="s">
        <v>608</v>
      </c>
      <c r="AB79" s="85" t="s">
        <v>690</v>
      </c>
      <c r="AC79" s="79" t="b">
        <v>0</v>
      </c>
      <c r="AD79" s="79">
        <v>4</v>
      </c>
      <c r="AE79" s="85" t="s">
        <v>753</v>
      </c>
      <c r="AF79" s="79" t="b">
        <v>0</v>
      </c>
      <c r="AG79" s="79" t="s">
        <v>793</v>
      </c>
      <c r="AH79" s="79"/>
      <c r="AI79" s="85" t="s">
        <v>744</v>
      </c>
      <c r="AJ79" s="79" t="b">
        <v>0</v>
      </c>
      <c r="AK79" s="79">
        <v>0</v>
      </c>
      <c r="AL79" s="85" t="s">
        <v>744</v>
      </c>
      <c r="AM79" s="79" t="s">
        <v>797</v>
      </c>
      <c r="AN79" s="79" t="b">
        <v>0</v>
      </c>
      <c r="AO79" s="85" t="s">
        <v>690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2.5</v>
      </c>
      <c r="BF79" s="48">
        <v>1</v>
      </c>
      <c r="BG79" s="49">
        <v>2.5</v>
      </c>
      <c r="BH79" s="48">
        <v>0</v>
      </c>
      <c r="BI79" s="49">
        <v>0</v>
      </c>
      <c r="BJ79" s="48">
        <v>38</v>
      </c>
      <c r="BK79" s="49">
        <v>95</v>
      </c>
      <c r="BL79" s="48">
        <v>40</v>
      </c>
    </row>
    <row r="80" spans="1:64" ht="15">
      <c r="A80" s="64" t="s">
        <v>233</v>
      </c>
      <c r="B80" s="64" t="s">
        <v>271</v>
      </c>
      <c r="C80" s="65" t="s">
        <v>2156</v>
      </c>
      <c r="D80" s="66">
        <v>3</v>
      </c>
      <c r="E80" s="67" t="s">
        <v>132</v>
      </c>
      <c r="F80" s="68">
        <v>35</v>
      </c>
      <c r="G80" s="65"/>
      <c r="H80" s="69"/>
      <c r="I80" s="70"/>
      <c r="J80" s="70"/>
      <c r="K80" s="34" t="s">
        <v>65</v>
      </c>
      <c r="L80" s="77">
        <v>80</v>
      </c>
      <c r="M80" s="77"/>
      <c r="N80" s="72"/>
      <c r="O80" s="79" t="s">
        <v>314</v>
      </c>
      <c r="P80" s="81">
        <v>43725.171273148146</v>
      </c>
      <c r="Q80" s="79" t="s">
        <v>346</v>
      </c>
      <c r="R80" s="79"/>
      <c r="S80" s="79"/>
      <c r="T80" s="79"/>
      <c r="U80" s="79"/>
      <c r="V80" s="82" t="s">
        <v>463</v>
      </c>
      <c r="W80" s="81">
        <v>43725.171273148146</v>
      </c>
      <c r="X80" s="82" t="s">
        <v>505</v>
      </c>
      <c r="Y80" s="79"/>
      <c r="Z80" s="79"/>
      <c r="AA80" s="85" t="s">
        <v>609</v>
      </c>
      <c r="AB80" s="85" t="s">
        <v>691</v>
      </c>
      <c r="AC80" s="79" t="b">
        <v>0</v>
      </c>
      <c r="AD80" s="79">
        <v>1</v>
      </c>
      <c r="AE80" s="85" t="s">
        <v>754</v>
      </c>
      <c r="AF80" s="79" t="b">
        <v>0</v>
      </c>
      <c r="AG80" s="79" t="s">
        <v>794</v>
      </c>
      <c r="AH80" s="79"/>
      <c r="AI80" s="85" t="s">
        <v>744</v>
      </c>
      <c r="AJ80" s="79" t="b">
        <v>0</v>
      </c>
      <c r="AK80" s="79">
        <v>0</v>
      </c>
      <c r="AL80" s="85" t="s">
        <v>744</v>
      </c>
      <c r="AM80" s="79" t="s">
        <v>797</v>
      </c>
      <c r="AN80" s="79" t="b">
        <v>0</v>
      </c>
      <c r="AO80" s="85" t="s">
        <v>691</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v>
      </c>
      <c r="BK80" s="49">
        <v>100</v>
      </c>
      <c r="BL80" s="48">
        <v>1</v>
      </c>
    </row>
    <row r="81" spans="1:64" ht="15">
      <c r="A81" s="64" t="s">
        <v>233</v>
      </c>
      <c r="B81" s="64" t="s">
        <v>272</v>
      </c>
      <c r="C81" s="65" t="s">
        <v>2156</v>
      </c>
      <c r="D81" s="66">
        <v>3</v>
      </c>
      <c r="E81" s="67" t="s">
        <v>132</v>
      </c>
      <c r="F81" s="68">
        <v>35</v>
      </c>
      <c r="G81" s="65"/>
      <c r="H81" s="69"/>
      <c r="I81" s="70"/>
      <c r="J81" s="70"/>
      <c r="K81" s="34" t="s">
        <v>65</v>
      </c>
      <c r="L81" s="77">
        <v>81</v>
      </c>
      <c r="M81" s="77"/>
      <c r="N81" s="72"/>
      <c r="O81" s="79" t="s">
        <v>314</v>
      </c>
      <c r="P81" s="81">
        <v>43732.641377314816</v>
      </c>
      <c r="Q81" s="79" t="s">
        <v>347</v>
      </c>
      <c r="R81" s="79"/>
      <c r="S81" s="79"/>
      <c r="T81" s="79"/>
      <c r="U81" s="79"/>
      <c r="V81" s="82" t="s">
        <v>463</v>
      </c>
      <c r="W81" s="81">
        <v>43732.641377314816</v>
      </c>
      <c r="X81" s="82" t="s">
        <v>506</v>
      </c>
      <c r="Y81" s="79"/>
      <c r="Z81" s="79"/>
      <c r="AA81" s="85" t="s">
        <v>610</v>
      </c>
      <c r="AB81" s="85" t="s">
        <v>692</v>
      </c>
      <c r="AC81" s="79" t="b">
        <v>0</v>
      </c>
      <c r="AD81" s="79">
        <v>1</v>
      </c>
      <c r="AE81" s="85" t="s">
        <v>755</v>
      </c>
      <c r="AF81" s="79" t="b">
        <v>0</v>
      </c>
      <c r="AG81" s="79" t="s">
        <v>793</v>
      </c>
      <c r="AH81" s="79"/>
      <c r="AI81" s="85" t="s">
        <v>744</v>
      </c>
      <c r="AJ81" s="79" t="b">
        <v>0</v>
      </c>
      <c r="AK81" s="79">
        <v>0</v>
      </c>
      <c r="AL81" s="85" t="s">
        <v>744</v>
      </c>
      <c r="AM81" s="79" t="s">
        <v>797</v>
      </c>
      <c r="AN81" s="79" t="b">
        <v>0</v>
      </c>
      <c r="AO81" s="85" t="s">
        <v>692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20</v>
      </c>
      <c r="BF81" s="48">
        <v>0</v>
      </c>
      <c r="BG81" s="49">
        <v>0</v>
      </c>
      <c r="BH81" s="48">
        <v>0</v>
      </c>
      <c r="BI81" s="49">
        <v>0</v>
      </c>
      <c r="BJ81" s="48">
        <v>4</v>
      </c>
      <c r="BK81" s="49">
        <v>80</v>
      </c>
      <c r="BL81" s="48">
        <v>5</v>
      </c>
    </row>
    <row r="82" spans="1:64" ht="15">
      <c r="A82" s="64" t="s">
        <v>233</v>
      </c>
      <c r="B82" s="64" t="s">
        <v>273</v>
      </c>
      <c r="C82" s="65" t="s">
        <v>2156</v>
      </c>
      <c r="D82" s="66">
        <v>3</v>
      </c>
      <c r="E82" s="67" t="s">
        <v>132</v>
      </c>
      <c r="F82" s="68">
        <v>35</v>
      </c>
      <c r="G82" s="65"/>
      <c r="H82" s="69"/>
      <c r="I82" s="70"/>
      <c r="J82" s="70"/>
      <c r="K82" s="34" t="s">
        <v>65</v>
      </c>
      <c r="L82" s="77">
        <v>82</v>
      </c>
      <c r="M82" s="77"/>
      <c r="N82" s="72"/>
      <c r="O82" s="79" t="s">
        <v>314</v>
      </c>
      <c r="P82" s="81">
        <v>43732.68835648148</v>
      </c>
      <c r="Q82" s="79" t="s">
        <v>348</v>
      </c>
      <c r="R82" s="79"/>
      <c r="S82" s="79"/>
      <c r="T82" s="79"/>
      <c r="U82" s="82" t="s">
        <v>440</v>
      </c>
      <c r="V82" s="82" t="s">
        <v>440</v>
      </c>
      <c r="W82" s="81">
        <v>43732.68835648148</v>
      </c>
      <c r="X82" s="82" t="s">
        <v>507</v>
      </c>
      <c r="Y82" s="79"/>
      <c r="Z82" s="79"/>
      <c r="AA82" s="85" t="s">
        <v>611</v>
      </c>
      <c r="AB82" s="85" t="s">
        <v>693</v>
      </c>
      <c r="AC82" s="79" t="b">
        <v>0</v>
      </c>
      <c r="AD82" s="79">
        <v>0</v>
      </c>
      <c r="AE82" s="85" t="s">
        <v>756</v>
      </c>
      <c r="AF82" s="79" t="b">
        <v>0</v>
      </c>
      <c r="AG82" s="79" t="s">
        <v>794</v>
      </c>
      <c r="AH82" s="79"/>
      <c r="AI82" s="85" t="s">
        <v>744</v>
      </c>
      <c r="AJ82" s="79" t="b">
        <v>0</v>
      </c>
      <c r="AK82" s="79">
        <v>0</v>
      </c>
      <c r="AL82" s="85" t="s">
        <v>744</v>
      </c>
      <c r="AM82" s="79" t="s">
        <v>797</v>
      </c>
      <c r="AN82" s="79" t="b">
        <v>0</v>
      </c>
      <c r="AO82" s="85" t="s">
        <v>693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v>
      </c>
      <c r="BK82" s="49">
        <v>100</v>
      </c>
      <c r="BL82" s="48">
        <v>1</v>
      </c>
    </row>
    <row r="83" spans="1:64" ht="15">
      <c r="A83" s="64" t="s">
        <v>233</v>
      </c>
      <c r="B83" s="64" t="s">
        <v>274</v>
      </c>
      <c r="C83" s="65" t="s">
        <v>2156</v>
      </c>
      <c r="D83" s="66">
        <v>3</v>
      </c>
      <c r="E83" s="67" t="s">
        <v>132</v>
      </c>
      <c r="F83" s="68">
        <v>35</v>
      </c>
      <c r="G83" s="65"/>
      <c r="H83" s="69"/>
      <c r="I83" s="70"/>
      <c r="J83" s="70"/>
      <c r="K83" s="34" t="s">
        <v>65</v>
      </c>
      <c r="L83" s="77">
        <v>83</v>
      </c>
      <c r="M83" s="77"/>
      <c r="N83" s="72"/>
      <c r="O83" s="79" t="s">
        <v>313</v>
      </c>
      <c r="P83" s="81">
        <v>43733.90300925926</v>
      </c>
      <c r="Q83" s="79" t="s">
        <v>349</v>
      </c>
      <c r="R83" s="79"/>
      <c r="S83" s="79"/>
      <c r="T83" s="79"/>
      <c r="U83" s="82" t="s">
        <v>441</v>
      </c>
      <c r="V83" s="82" t="s">
        <v>441</v>
      </c>
      <c r="W83" s="81">
        <v>43733.90300925926</v>
      </c>
      <c r="X83" s="82" t="s">
        <v>508</v>
      </c>
      <c r="Y83" s="79"/>
      <c r="Z83" s="79"/>
      <c r="AA83" s="85" t="s">
        <v>612</v>
      </c>
      <c r="AB83" s="79"/>
      <c r="AC83" s="79" t="b">
        <v>0</v>
      </c>
      <c r="AD83" s="79">
        <v>0</v>
      </c>
      <c r="AE83" s="85" t="s">
        <v>744</v>
      </c>
      <c r="AF83" s="79" t="b">
        <v>0</v>
      </c>
      <c r="AG83" s="79" t="s">
        <v>793</v>
      </c>
      <c r="AH83" s="79"/>
      <c r="AI83" s="85" t="s">
        <v>744</v>
      </c>
      <c r="AJ83" s="79" t="b">
        <v>0</v>
      </c>
      <c r="AK83" s="79">
        <v>0</v>
      </c>
      <c r="AL83" s="85" t="s">
        <v>744</v>
      </c>
      <c r="AM83" s="79" t="s">
        <v>797</v>
      </c>
      <c r="AN83" s="79" t="b">
        <v>0</v>
      </c>
      <c r="AO83" s="85" t="s">
        <v>612</v>
      </c>
      <c r="AP83" s="79" t="s">
        <v>176</v>
      </c>
      <c r="AQ83" s="79">
        <v>0</v>
      </c>
      <c r="AR83" s="79">
        <v>0</v>
      </c>
      <c r="AS83" s="79" t="s">
        <v>808</v>
      </c>
      <c r="AT83" s="79" t="s">
        <v>815</v>
      </c>
      <c r="AU83" s="79" t="s">
        <v>816</v>
      </c>
      <c r="AV83" s="79" t="s">
        <v>821</v>
      </c>
      <c r="AW83" s="79" t="s">
        <v>831</v>
      </c>
      <c r="AX83" s="79" t="s">
        <v>841</v>
      </c>
      <c r="AY83" s="79" t="s">
        <v>847</v>
      </c>
      <c r="AZ83" s="82" t="s">
        <v>853</v>
      </c>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234</v>
      </c>
      <c r="B84" s="64" t="s">
        <v>233</v>
      </c>
      <c r="C84" s="65" t="s">
        <v>2156</v>
      </c>
      <c r="D84" s="66">
        <v>3</v>
      </c>
      <c r="E84" s="67" t="s">
        <v>132</v>
      </c>
      <c r="F84" s="68">
        <v>35</v>
      </c>
      <c r="G84" s="65"/>
      <c r="H84" s="69"/>
      <c r="I84" s="70"/>
      <c r="J84" s="70"/>
      <c r="K84" s="34" t="s">
        <v>66</v>
      </c>
      <c r="L84" s="77">
        <v>84</v>
      </c>
      <c r="M84" s="77"/>
      <c r="N84" s="72"/>
      <c r="O84" s="79" t="s">
        <v>314</v>
      </c>
      <c r="P84" s="81">
        <v>43734.01122685185</v>
      </c>
      <c r="Q84" s="79" t="s">
        <v>350</v>
      </c>
      <c r="R84" s="79"/>
      <c r="S84" s="79"/>
      <c r="T84" s="79"/>
      <c r="U84" s="79"/>
      <c r="V84" s="82" t="s">
        <v>464</v>
      </c>
      <c r="W84" s="81">
        <v>43734.01122685185</v>
      </c>
      <c r="X84" s="82" t="s">
        <v>509</v>
      </c>
      <c r="Y84" s="79"/>
      <c r="Z84" s="79"/>
      <c r="AA84" s="85" t="s">
        <v>613</v>
      </c>
      <c r="AB84" s="85" t="s">
        <v>614</v>
      </c>
      <c r="AC84" s="79" t="b">
        <v>0</v>
      </c>
      <c r="AD84" s="79">
        <v>0</v>
      </c>
      <c r="AE84" s="85" t="s">
        <v>741</v>
      </c>
      <c r="AF84" s="79" t="b">
        <v>0</v>
      </c>
      <c r="AG84" s="79" t="s">
        <v>793</v>
      </c>
      <c r="AH84" s="79"/>
      <c r="AI84" s="85" t="s">
        <v>744</v>
      </c>
      <c r="AJ84" s="79" t="b">
        <v>0</v>
      </c>
      <c r="AK84" s="79">
        <v>0</v>
      </c>
      <c r="AL84" s="85" t="s">
        <v>744</v>
      </c>
      <c r="AM84" s="79" t="s">
        <v>797</v>
      </c>
      <c r="AN84" s="79" t="b">
        <v>0</v>
      </c>
      <c r="AO84" s="85" t="s">
        <v>614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12</v>
      </c>
      <c r="BK84" s="49">
        <v>100</v>
      </c>
      <c r="BL84" s="48">
        <v>12</v>
      </c>
    </row>
    <row r="85" spans="1:64" ht="15">
      <c r="A85" s="64" t="s">
        <v>233</v>
      </c>
      <c r="B85" s="64" t="s">
        <v>234</v>
      </c>
      <c r="C85" s="65" t="s">
        <v>2156</v>
      </c>
      <c r="D85" s="66">
        <v>3</v>
      </c>
      <c r="E85" s="67" t="s">
        <v>132</v>
      </c>
      <c r="F85" s="68">
        <v>35</v>
      </c>
      <c r="G85" s="65"/>
      <c r="H85" s="69"/>
      <c r="I85" s="70"/>
      <c r="J85" s="70"/>
      <c r="K85" s="34" t="s">
        <v>66</v>
      </c>
      <c r="L85" s="77">
        <v>85</v>
      </c>
      <c r="M85" s="77"/>
      <c r="N85" s="72"/>
      <c r="O85" s="79" t="s">
        <v>314</v>
      </c>
      <c r="P85" s="81">
        <v>43734.00334490741</v>
      </c>
      <c r="Q85" s="79" t="s">
        <v>351</v>
      </c>
      <c r="R85" s="79"/>
      <c r="S85" s="79"/>
      <c r="T85" s="79"/>
      <c r="U85" s="79"/>
      <c r="V85" s="82" t="s">
        <v>463</v>
      </c>
      <c r="W85" s="81">
        <v>43734.00334490741</v>
      </c>
      <c r="X85" s="82" t="s">
        <v>510</v>
      </c>
      <c r="Y85" s="79"/>
      <c r="Z85" s="79"/>
      <c r="AA85" s="85" t="s">
        <v>614</v>
      </c>
      <c r="AB85" s="85" t="s">
        <v>694</v>
      </c>
      <c r="AC85" s="79" t="b">
        <v>0</v>
      </c>
      <c r="AD85" s="79">
        <v>2</v>
      </c>
      <c r="AE85" s="85" t="s">
        <v>757</v>
      </c>
      <c r="AF85" s="79" t="b">
        <v>0</v>
      </c>
      <c r="AG85" s="79" t="s">
        <v>793</v>
      </c>
      <c r="AH85" s="79"/>
      <c r="AI85" s="85" t="s">
        <v>744</v>
      </c>
      <c r="AJ85" s="79" t="b">
        <v>0</v>
      </c>
      <c r="AK85" s="79">
        <v>0</v>
      </c>
      <c r="AL85" s="85" t="s">
        <v>744</v>
      </c>
      <c r="AM85" s="79" t="s">
        <v>797</v>
      </c>
      <c r="AN85" s="79" t="b">
        <v>0</v>
      </c>
      <c r="AO85" s="85" t="s">
        <v>694</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1</v>
      </c>
      <c r="BG85" s="49">
        <v>11.11111111111111</v>
      </c>
      <c r="BH85" s="48">
        <v>0</v>
      </c>
      <c r="BI85" s="49">
        <v>0</v>
      </c>
      <c r="BJ85" s="48">
        <v>8</v>
      </c>
      <c r="BK85" s="49">
        <v>88.88888888888889</v>
      </c>
      <c r="BL85" s="48">
        <v>9</v>
      </c>
    </row>
    <row r="86" spans="1:64" ht="15">
      <c r="A86" s="64" t="s">
        <v>233</v>
      </c>
      <c r="B86" s="64" t="s">
        <v>275</v>
      </c>
      <c r="C86" s="65" t="s">
        <v>2156</v>
      </c>
      <c r="D86" s="66">
        <v>3</v>
      </c>
      <c r="E86" s="67" t="s">
        <v>132</v>
      </c>
      <c r="F86" s="68">
        <v>35</v>
      </c>
      <c r="G86" s="65"/>
      <c r="H86" s="69"/>
      <c r="I86" s="70"/>
      <c r="J86" s="70"/>
      <c r="K86" s="34" t="s">
        <v>65</v>
      </c>
      <c r="L86" s="77">
        <v>86</v>
      </c>
      <c r="M86" s="77"/>
      <c r="N86" s="72"/>
      <c r="O86" s="79" t="s">
        <v>313</v>
      </c>
      <c r="P86" s="81">
        <v>43712.80168981481</v>
      </c>
      <c r="Q86" s="79" t="s">
        <v>339</v>
      </c>
      <c r="R86" s="79"/>
      <c r="S86" s="79"/>
      <c r="T86" s="79"/>
      <c r="U86" s="79"/>
      <c r="V86" s="82" t="s">
        <v>463</v>
      </c>
      <c r="W86" s="81">
        <v>43712.80168981481</v>
      </c>
      <c r="X86" s="82" t="s">
        <v>498</v>
      </c>
      <c r="Y86" s="79"/>
      <c r="Z86" s="79"/>
      <c r="AA86" s="85" t="s">
        <v>602</v>
      </c>
      <c r="AB86" s="85" t="s">
        <v>685</v>
      </c>
      <c r="AC86" s="79" t="b">
        <v>0</v>
      </c>
      <c r="AD86" s="79">
        <v>0</v>
      </c>
      <c r="AE86" s="85" t="s">
        <v>748</v>
      </c>
      <c r="AF86" s="79" t="b">
        <v>0</v>
      </c>
      <c r="AG86" s="79" t="s">
        <v>793</v>
      </c>
      <c r="AH86" s="79"/>
      <c r="AI86" s="85" t="s">
        <v>744</v>
      </c>
      <c r="AJ86" s="79" t="b">
        <v>0</v>
      </c>
      <c r="AK86" s="79">
        <v>0</v>
      </c>
      <c r="AL86" s="85" t="s">
        <v>744</v>
      </c>
      <c r="AM86" s="79" t="s">
        <v>797</v>
      </c>
      <c r="AN86" s="79" t="b">
        <v>0</v>
      </c>
      <c r="AO86" s="85" t="s">
        <v>685</v>
      </c>
      <c r="AP86" s="79" t="s">
        <v>176</v>
      </c>
      <c r="AQ86" s="79">
        <v>0</v>
      </c>
      <c r="AR86" s="79">
        <v>0</v>
      </c>
      <c r="AS86" s="79" t="s">
        <v>807</v>
      </c>
      <c r="AT86" s="79" t="s">
        <v>815</v>
      </c>
      <c r="AU86" s="79" t="s">
        <v>816</v>
      </c>
      <c r="AV86" s="79" t="s">
        <v>820</v>
      </c>
      <c r="AW86" s="79" t="s">
        <v>830</v>
      </c>
      <c r="AX86" s="79" t="s">
        <v>840</v>
      </c>
      <c r="AY86" s="79" t="s">
        <v>847</v>
      </c>
      <c r="AZ86" s="82" t="s">
        <v>852</v>
      </c>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11</v>
      </c>
      <c r="BK86" s="49">
        <v>100</v>
      </c>
      <c r="BL86" s="48">
        <v>11</v>
      </c>
    </row>
    <row r="87" spans="1:64" ht="15">
      <c r="A87" s="64" t="s">
        <v>233</v>
      </c>
      <c r="B87" s="64" t="s">
        <v>275</v>
      </c>
      <c r="C87" s="65" t="s">
        <v>2156</v>
      </c>
      <c r="D87" s="66">
        <v>3</v>
      </c>
      <c r="E87" s="67" t="s">
        <v>132</v>
      </c>
      <c r="F87" s="68">
        <v>35</v>
      </c>
      <c r="G87" s="65"/>
      <c r="H87" s="69"/>
      <c r="I87" s="70"/>
      <c r="J87" s="70"/>
      <c r="K87" s="34" t="s">
        <v>65</v>
      </c>
      <c r="L87" s="77">
        <v>87</v>
      </c>
      <c r="M87" s="77"/>
      <c r="N87" s="72"/>
      <c r="O87" s="79" t="s">
        <v>314</v>
      </c>
      <c r="P87" s="81">
        <v>43734.00368055556</v>
      </c>
      <c r="Q87" s="79" t="s">
        <v>352</v>
      </c>
      <c r="R87" s="79"/>
      <c r="S87" s="79"/>
      <c r="T87" s="79"/>
      <c r="U87" s="79"/>
      <c r="V87" s="82" t="s">
        <v>463</v>
      </c>
      <c r="W87" s="81">
        <v>43734.00368055556</v>
      </c>
      <c r="X87" s="82" t="s">
        <v>511</v>
      </c>
      <c r="Y87" s="79"/>
      <c r="Z87" s="79"/>
      <c r="AA87" s="85" t="s">
        <v>615</v>
      </c>
      <c r="AB87" s="85" t="s">
        <v>695</v>
      </c>
      <c r="AC87" s="79" t="b">
        <v>0</v>
      </c>
      <c r="AD87" s="79">
        <v>0</v>
      </c>
      <c r="AE87" s="85" t="s">
        <v>758</v>
      </c>
      <c r="AF87" s="79" t="b">
        <v>0</v>
      </c>
      <c r="AG87" s="79" t="s">
        <v>794</v>
      </c>
      <c r="AH87" s="79"/>
      <c r="AI87" s="85" t="s">
        <v>744</v>
      </c>
      <c r="AJ87" s="79" t="b">
        <v>0</v>
      </c>
      <c r="AK87" s="79">
        <v>0</v>
      </c>
      <c r="AL87" s="85" t="s">
        <v>744</v>
      </c>
      <c r="AM87" s="79" t="s">
        <v>797</v>
      </c>
      <c r="AN87" s="79" t="b">
        <v>0</v>
      </c>
      <c r="AO87" s="85" t="s">
        <v>695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v>
      </c>
      <c r="BK87" s="49">
        <v>100</v>
      </c>
      <c r="BL87" s="48">
        <v>2</v>
      </c>
    </row>
    <row r="88" spans="1:64" ht="15">
      <c r="A88" s="64" t="s">
        <v>235</v>
      </c>
      <c r="B88" s="64" t="s">
        <v>233</v>
      </c>
      <c r="C88" s="65" t="s">
        <v>2156</v>
      </c>
      <c r="D88" s="66">
        <v>3</v>
      </c>
      <c r="E88" s="67" t="s">
        <v>132</v>
      </c>
      <c r="F88" s="68">
        <v>35</v>
      </c>
      <c r="G88" s="65"/>
      <c r="H88" s="69"/>
      <c r="I88" s="70"/>
      <c r="J88" s="70"/>
      <c r="K88" s="34" t="s">
        <v>66</v>
      </c>
      <c r="L88" s="77">
        <v>88</v>
      </c>
      <c r="M88" s="77"/>
      <c r="N88" s="72"/>
      <c r="O88" s="79" t="s">
        <v>314</v>
      </c>
      <c r="P88" s="81">
        <v>43735.16611111111</v>
      </c>
      <c r="Q88" s="79" t="s">
        <v>353</v>
      </c>
      <c r="R88" s="82" t="s">
        <v>427</v>
      </c>
      <c r="S88" s="79" t="s">
        <v>433</v>
      </c>
      <c r="T88" s="79"/>
      <c r="U88" s="79"/>
      <c r="V88" s="82" t="s">
        <v>465</v>
      </c>
      <c r="W88" s="81">
        <v>43735.16611111111</v>
      </c>
      <c r="X88" s="82" t="s">
        <v>512</v>
      </c>
      <c r="Y88" s="79"/>
      <c r="Z88" s="79"/>
      <c r="AA88" s="85" t="s">
        <v>616</v>
      </c>
      <c r="AB88" s="85" t="s">
        <v>618</v>
      </c>
      <c r="AC88" s="79" t="b">
        <v>0</v>
      </c>
      <c r="AD88" s="79">
        <v>0</v>
      </c>
      <c r="AE88" s="85" t="s">
        <v>741</v>
      </c>
      <c r="AF88" s="79" t="b">
        <v>0</v>
      </c>
      <c r="AG88" s="79" t="s">
        <v>793</v>
      </c>
      <c r="AH88" s="79"/>
      <c r="AI88" s="85" t="s">
        <v>744</v>
      </c>
      <c r="AJ88" s="79" t="b">
        <v>0</v>
      </c>
      <c r="AK88" s="79">
        <v>0</v>
      </c>
      <c r="AL88" s="85" t="s">
        <v>744</v>
      </c>
      <c r="AM88" s="79" t="s">
        <v>797</v>
      </c>
      <c r="AN88" s="79" t="b">
        <v>1</v>
      </c>
      <c r="AO88" s="85" t="s">
        <v>618</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6.666666666666667</v>
      </c>
      <c r="BF88" s="48">
        <v>0</v>
      </c>
      <c r="BG88" s="49">
        <v>0</v>
      </c>
      <c r="BH88" s="48">
        <v>0</v>
      </c>
      <c r="BI88" s="49">
        <v>0</v>
      </c>
      <c r="BJ88" s="48">
        <v>14</v>
      </c>
      <c r="BK88" s="49">
        <v>93.33333333333333</v>
      </c>
      <c r="BL88" s="48">
        <v>15</v>
      </c>
    </row>
    <row r="89" spans="1:64" ht="15">
      <c r="A89" s="64" t="s">
        <v>233</v>
      </c>
      <c r="B89" s="64" t="s">
        <v>235</v>
      </c>
      <c r="C89" s="65" t="s">
        <v>2157</v>
      </c>
      <c r="D89" s="66">
        <v>10</v>
      </c>
      <c r="E89" s="67" t="s">
        <v>136</v>
      </c>
      <c r="F89" s="68">
        <v>12</v>
      </c>
      <c r="G89" s="65"/>
      <c r="H89" s="69"/>
      <c r="I89" s="70"/>
      <c r="J89" s="70"/>
      <c r="K89" s="34" t="s">
        <v>66</v>
      </c>
      <c r="L89" s="77">
        <v>89</v>
      </c>
      <c r="M89" s="77"/>
      <c r="N89" s="72"/>
      <c r="O89" s="79" t="s">
        <v>314</v>
      </c>
      <c r="P89" s="81">
        <v>43717.8671875</v>
      </c>
      <c r="Q89" s="79" t="s">
        <v>354</v>
      </c>
      <c r="R89" s="79"/>
      <c r="S89" s="79"/>
      <c r="T89" s="79"/>
      <c r="U89" s="79"/>
      <c r="V89" s="82" t="s">
        <v>463</v>
      </c>
      <c r="W89" s="81">
        <v>43717.8671875</v>
      </c>
      <c r="X89" s="82" t="s">
        <v>513</v>
      </c>
      <c r="Y89" s="79"/>
      <c r="Z89" s="79"/>
      <c r="AA89" s="85" t="s">
        <v>617</v>
      </c>
      <c r="AB89" s="85" t="s">
        <v>696</v>
      </c>
      <c r="AC89" s="79" t="b">
        <v>0</v>
      </c>
      <c r="AD89" s="79">
        <v>1</v>
      </c>
      <c r="AE89" s="85" t="s">
        <v>759</v>
      </c>
      <c r="AF89" s="79" t="b">
        <v>0</v>
      </c>
      <c r="AG89" s="79" t="s">
        <v>793</v>
      </c>
      <c r="AH89" s="79"/>
      <c r="AI89" s="85" t="s">
        <v>744</v>
      </c>
      <c r="AJ89" s="79" t="b">
        <v>0</v>
      </c>
      <c r="AK89" s="79">
        <v>0</v>
      </c>
      <c r="AL89" s="85" t="s">
        <v>744</v>
      </c>
      <c r="AM89" s="79" t="s">
        <v>797</v>
      </c>
      <c r="AN89" s="79" t="b">
        <v>0</v>
      </c>
      <c r="AO89" s="85" t="s">
        <v>696</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1</v>
      </c>
      <c r="BE89" s="49">
        <v>3.225806451612903</v>
      </c>
      <c r="BF89" s="48">
        <v>0</v>
      </c>
      <c r="BG89" s="49">
        <v>0</v>
      </c>
      <c r="BH89" s="48">
        <v>0</v>
      </c>
      <c r="BI89" s="49">
        <v>0</v>
      </c>
      <c r="BJ89" s="48">
        <v>30</v>
      </c>
      <c r="BK89" s="49">
        <v>96.7741935483871</v>
      </c>
      <c r="BL89" s="48">
        <v>31</v>
      </c>
    </row>
    <row r="90" spans="1:64" ht="15">
      <c r="A90" s="64" t="s">
        <v>233</v>
      </c>
      <c r="B90" s="64" t="s">
        <v>235</v>
      </c>
      <c r="C90" s="65" t="s">
        <v>2157</v>
      </c>
      <c r="D90" s="66">
        <v>10</v>
      </c>
      <c r="E90" s="67" t="s">
        <v>136</v>
      </c>
      <c r="F90" s="68">
        <v>12</v>
      </c>
      <c r="G90" s="65"/>
      <c r="H90" s="69"/>
      <c r="I90" s="70"/>
      <c r="J90" s="70"/>
      <c r="K90" s="34" t="s">
        <v>66</v>
      </c>
      <c r="L90" s="77">
        <v>90</v>
      </c>
      <c r="M90" s="77"/>
      <c r="N90" s="72"/>
      <c r="O90" s="79" t="s">
        <v>314</v>
      </c>
      <c r="P90" s="81">
        <v>43735.09694444444</v>
      </c>
      <c r="Q90" s="79" t="s">
        <v>355</v>
      </c>
      <c r="R90" s="79"/>
      <c r="S90" s="79"/>
      <c r="T90" s="79"/>
      <c r="U90" s="79"/>
      <c r="V90" s="82" t="s">
        <v>463</v>
      </c>
      <c r="W90" s="81">
        <v>43735.09694444444</v>
      </c>
      <c r="X90" s="82" t="s">
        <v>514</v>
      </c>
      <c r="Y90" s="79"/>
      <c r="Z90" s="79"/>
      <c r="AA90" s="85" t="s">
        <v>618</v>
      </c>
      <c r="AB90" s="85" t="s">
        <v>697</v>
      </c>
      <c r="AC90" s="79" t="b">
        <v>0</v>
      </c>
      <c r="AD90" s="79">
        <v>1</v>
      </c>
      <c r="AE90" s="85" t="s">
        <v>759</v>
      </c>
      <c r="AF90" s="79" t="b">
        <v>0</v>
      </c>
      <c r="AG90" s="79" t="s">
        <v>793</v>
      </c>
      <c r="AH90" s="79"/>
      <c r="AI90" s="85" t="s">
        <v>744</v>
      </c>
      <c r="AJ90" s="79" t="b">
        <v>0</v>
      </c>
      <c r="AK90" s="79">
        <v>0</v>
      </c>
      <c r="AL90" s="85" t="s">
        <v>744</v>
      </c>
      <c r="AM90" s="79" t="s">
        <v>797</v>
      </c>
      <c r="AN90" s="79" t="b">
        <v>0</v>
      </c>
      <c r="AO90" s="85" t="s">
        <v>697</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26</v>
      </c>
      <c r="BK90" s="49">
        <v>100</v>
      </c>
      <c r="BL90" s="48">
        <v>26</v>
      </c>
    </row>
    <row r="91" spans="1:64" ht="15">
      <c r="A91" s="64" t="s">
        <v>233</v>
      </c>
      <c r="B91" s="64" t="s">
        <v>276</v>
      </c>
      <c r="C91" s="65" t="s">
        <v>2156</v>
      </c>
      <c r="D91" s="66">
        <v>3</v>
      </c>
      <c r="E91" s="67" t="s">
        <v>132</v>
      </c>
      <c r="F91" s="68">
        <v>35</v>
      </c>
      <c r="G91" s="65"/>
      <c r="H91" s="69"/>
      <c r="I91" s="70"/>
      <c r="J91" s="70"/>
      <c r="K91" s="34" t="s">
        <v>65</v>
      </c>
      <c r="L91" s="77">
        <v>91</v>
      </c>
      <c r="M91" s="77"/>
      <c r="N91" s="72"/>
      <c r="O91" s="79" t="s">
        <v>314</v>
      </c>
      <c r="P91" s="81">
        <v>43735.09974537037</v>
      </c>
      <c r="Q91" s="79" t="s">
        <v>356</v>
      </c>
      <c r="R91" s="79"/>
      <c r="S91" s="79"/>
      <c r="T91" s="79"/>
      <c r="U91" s="79"/>
      <c r="V91" s="82" t="s">
        <v>463</v>
      </c>
      <c r="W91" s="81">
        <v>43735.09974537037</v>
      </c>
      <c r="X91" s="82" t="s">
        <v>515</v>
      </c>
      <c r="Y91" s="79"/>
      <c r="Z91" s="79"/>
      <c r="AA91" s="85" t="s">
        <v>619</v>
      </c>
      <c r="AB91" s="85" t="s">
        <v>698</v>
      </c>
      <c r="AC91" s="79" t="b">
        <v>0</v>
      </c>
      <c r="AD91" s="79">
        <v>1</v>
      </c>
      <c r="AE91" s="85" t="s">
        <v>760</v>
      </c>
      <c r="AF91" s="79" t="b">
        <v>0</v>
      </c>
      <c r="AG91" s="79" t="s">
        <v>793</v>
      </c>
      <c r="AH91" s="79"/>
      <c r="AI91" s="85" t="s">
        <v>744</v>
      </c>
      <c r="AJ91" s="79" t="b">
        <v>0</v>
      </c>
      <c r="AK91" s="79">
        <v>0</v>
      </c>
      <c r="AL91" s="85" t="s">
        <v>744</v>
      </c>
      <c r="AM91" s="79" t="s">
        <v>797</v>
      </c>
      <c r="AN91" s="79" t="b">
        <v>0</v>
      </c>
      <c r="AO91" s="85" t="s">
        <v>698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2</v>
      </c>
      <c r="BE91" s="49">
        <v>4.545454545454546</v>
      </c>
      <c r="BF91" s="48">
        <v>3</v>
      </c>
      <c r="BG91" s="49">
        <v>6.818181818181818</v>
      </c>
      <c r="BH91" s="48">
        <v>1</v>
      </c>
      <c r="BI91" s="49">
        <v>2.272727272727273</v>
      </c>
      <c r="BJ91" s="48">
        <v>39</v>
      </c>
      <c r="BK91" s="49">
        <v>88.63636363636364</v>
      </c>
      <c r="BL91" s="48">
        <v>44</v>
      </c>
    </row>
    <row r="92" spans="1:64" ht="15">
      <c r="A92" s="64" t="s">
        <v>233</v>
      </c>
      <c r="B92" s="64" t="s">
        <v>277</v>
      </c>
      <c r="C92" s="65" t="s">
        <v>2156</v>
      </c>
      <c r="D92" s="66">
        <v>3</v>
      </c>
      <c r="E92" s="67" t="s">
        <v>132</v>
      </c>
      <c r="F92" s="68">
        <v>35</v>
      </c>
      <c r="G92" s="65"/>
      <c r="H92" s="69"/>
      <c r="I92" s="70"/>
      <c r="J92" s="70"/>
      <c r="K92" s="34" t="s">
        <v>65</v>
      </c>
      <c r="L92" s="77">
        <v>92</v>
      </c>
      <c r="M92" s="77"/>
      <c r="N92" s="72"/>
      <c r="O92" s="79" t="s">
        <v>314</v>
      </c>
      <c r="P92" s="81">
        <v>43737.85799768518</v>
      </c>
      <c r="Q92" s="79" t="s">
        <v>357</v>
      </c>
      <c r="R92" s="79"/>
      <c r="S92" s="79"/>
      <c r="T92" s="79"/>
      <c r="U92" s="79"/>
      <c r="V92" s="82" t="s">
        <v>463</v>
      </c>
      <c r="W92" s="81">
        <v>43737.85799768518</v>
      </c>
      <c r="X92" s="82" t="s">
        <v>516</v>
      </c>
      <c r="Y92" s="79"/>
      <c r="Z92" s="79"/>
      <c r="AA92" s="85" t="s">
        <v>620</v>
      </c>
      <c r="AB92" s="85" t="s">
        <v>699</v>
      </c>
      <c r="AC92" s="79" t="b">
        <v>0</v>
      </c>
      <c r="AD92" s="79">
        <v>1</v>
      </c>
      <c r="AE92" s="85" t="s">
        <v>761</v>
      </c>
      <c r="AF92" s="79" t="b">
        <v>0</v>
      </c>
      <c r="AG92" s="79" t="s">
        <v>793</v>
      </c>
      <c r="AH92" s="79"/>
      <c r="AI92" s="85" t="s">
        <v>744</v>
      </c>
      <c r="AJ92" s="79" t="b">
        <v>0</v>
      </c>
      <c r="AK92" s="79">
        <v>0</v>
      </c>
      <c r="AL92" s="85" t="s">
        <v>744</v>
      </c>
      <c r="AM92" s="79" t="s">
        <v>797</v>
      </c>
      <c r="AN92" s="79" t="b">
        <v>0</v>
      </c>
      <c r="AO92" s="85" t="s">
        <v>699</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8</v>
      </c>
      <c r="BK92" s="49">
        <v>100</v>
      </c>
      <c r="BL92" s="48">
        <v>8</v>
      </c>
    </row>
    <row r="93" spans="1:64" ht="15">
      <c r="A93" s="64" t="s">
        <v>233</v>
      </c>
      <c r="B93" s="64" t="s">
        <v>278</v>
      </c>
      <c r="C93" s="65" t="s">
        <v>2156</v>
      </c>
      <c r="D93" s="66">
        <v>3</v>
      </c>
      <c r="E93" s="67" t="s">
        <v>132</v>
      </c>
      <c r="F93" s="68">
        <v>35</v>
      </c>
      <c r="G93" s="65"/>
      <c r="H93" s="69"/>
      <c r="I93" s="70"/>
      <c r="J93" s="70"/>
      <c r="K93" s="34" t="s">
        <v>65</v>
      </c>
      <c r="L93" s="77">
        <v>93</v>
      </c>
      <c r="M93" s="77"/>
      <c r="N93" s="72"/>
      <c r="O93" s="79" t="s">
        <v>314</v>
      </c>
      <c r="P93" s="81">
        <v>43740.23181712963</v>
      </c>
      <c r="Q93" s="79" t="s">
        <v>358</v>
      </c>
      <c r="R93" s="79"/>
      <c r="S93" s="79"/>
      <c r="T93" s="79"/>
      <c r="U93" s="79"/>
      <c r="V93" s="82" t="s">
        <v>463</v>
      </c>
      <c r="W93" s="81">
        <v>43740.23181712963</v>
      </c>
      <c r="X93" s="82" t="s">
        <v>517</v>
      </c>
      <c r="Y93" s="79"/>
      <c r="Z93" s="79"/>
      <c r="AA93" s="85" t="s">
        <v>621</v>
      </c>
      <c r="AB93" s="85" t="s">
        <v>700</v>
      </c>
      <c r="AC93" s="79" t="b">
        <v>0</v>
      </c>
      <c r="AD93" s="79">
        <v>0</v>
      </c>
      <c r="AE93" s="85" t="s">
        <v>762</v>
      </c>
      <c r="AF93" s="79" t="b">
        <v>0</v>
      </c>
      <c r="AG93" s="79" t="s">
        <v>795</v>
      </c>
      <c r="AH93" s="79"/>
      <c r="AI93" s="85" t="s">
        <v>744</v>
      </c>
      <c r="AJ93" s="79" t="b">
        <v>0</v>
      </c>
      <c r="AK93" s="79">
        <v>0</v>
      </c>
      <c r="AL93" s="85" t="s">
        <v>744</v>
      </c>
      <c r="AM93" s="79" t="s">
        <v>797</v>
      </c>
      <c r="AN93" s="79" t="b">
        <v>0</v>
      </c>
      <c r="AO93" s="85" t="s">
        <v>700</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233</v>
      </c>
      <c r="B94" s="64" t="s">
        <v>246</v>
      </c>
      <c r="C94" s="65" t="s">
        <v>2156</v>
      </c>
      <c r="D94" s="66">
        <v>3</v>
      </c>
      <c r="E94" s="67" t="s">
        <v>132</v>
      </c>
      <c r="F94" s="68">
        <v>35</v>
      </c>
      <c r="G94" s="65"/>
      <c r="H94" s="69"/>
      <c r="I94" s="70"/>
      <c r="J94" s="70"/>
      <c r="K94" s="34" t="s">
        <v>65</v>
      </c>
      <c r="L94" s="77">
        <v>94</v>
      </c>
      <c r="M94" s="77"/>
      <c r="N94" s="72"/>
      <c r="O94" s="79" t="s">
        <v>314</v>
      </c>
      <c r="P94" s="81">
        <v>43742.037141203706</v>
      </c>
      <c r="Q94" s="79" t="s">
        <v>359</v>
      </c>
      <c r="R94" s="79"/>
      <c r="S94" s="79"/>
      <c r="T94" s="79"/>
      <c r="U94" s="79"/>
      <c r="V94" s="82" t="s">
        <v>463</v>
      </c>
      <c r="W94" s="81">
        <v>43742.037141203706</v>
      </c>
      <c r="X94" s="82" t="s">
        <v>518</v>
      </c>
      <c r="Y94" s="79"/>
      <c r="Z94" s="79"/>
      <c r="AA94" s="85" t="s">
        <v>622</v>
      </c>
      <c r="AB94" s="85" t="s">
        <v>701</v>
      </c>
      <c r="AC94" s="79" t="b">
        <v>0</v>
      </c>
      <c r="AD94" s="79">
        <v>1</v>
      </c>
      <c r="AE94" s="85" t="s">
        <v>763</v>
      </c>
      <c r="AF94" s="79" t="b">
        <v>0</v>
      </c>
      <c r="AG94" s="79" t="s">
        <v>793</v>
      </c>
      <c r="AH94" s="79"/>
      <c r="AI94" s="85" t="s">
        <v>744</v>
      </c>
      <c r="AJ94" s="79" t="b">
        <v>0</v>
      </c>
      <c r="AK94" s="79">
        <v>0</v>
      </c>
      <c r="AL94" s="85" t="s">
        <v>744</v>
      </c>
      <c r="AM94" s="79" t="s">
        <v>797</v>
      </c>
      <c r="AN94" s="79" t="b">
        <v>0</v>
      </c>
      <c r="AO94" s="85" t="s">
        <v>701</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11</v>
      </c>
      <c r="BD94" s="48">
        <v>0</v>
      </c>
      <c r="BE94" s="49">
        <v>0</v>
      </c>
      <c r="BF94" s="48">
        <v>0</v>
      </c>
      <c r="BG94" s="49">
        <v>0</v>
      </c>
      <c r="BH94" s="48">
        <v>0</v>
      </c>
      <c r="BI94" s="49">
        <v>0</v>
      </c>
      <c r="BJ94" s="48">
        <v>3</v>
      </c>
      <c r="BK94" s="49">
        <v>100</v>
      </c>
      <c r="BL94" s="48">
        <v>3</v>
      </c>
    </row>
    <row r="95" spans="1:64" ht="15">
      <c r="A95" s="64" t="s">
        <v>233</v>
      </c>
      <c r="B95" s="64" t="s">
        <v>279</v>
      </c>
      <c r="C95" s="65" t="s">
        <v>2156</v>
      </c>
      <c r="D95" s="66">
        <v>3</v>
      </c>
      <c r="E95" s="67" t="s">
        <v>132</v>
      </c>
      <c r="F95" s="68">
        <v>35</v>
      </c>
      <c r="G95" s="65"/>
      <c r="H95" s="69"/>
      <c r="I95" s="70"/>
      <c r="J95" s="70"/>
      <c r="K95" s="34" t="s">
        <v>65</v>
      </c>
      <c r="L95" s="77">
        <v>95</v>
      </c>
      <c r="M95" s="77"/>
      <c r="N95" s="72"/>
      <c r="O95" s="79" t="s">
        <v>314</v>
      </c>
      <c r="P95" s="81">
        <v>43742.04313657407</v>
      </c>
      <c r="Q95" s="79" t="s">
        <v>360</v>
      </c>
      <c r="R95" s="79"/>
      <c r="S95" s="79"/>
      <c r="T95" s="79"/>
      <c r="U95" s="79"/>
      <c r="V95" s="82" t="s">
        <v>463</v>
      </c>
      <c r="W95" s="81">
        <v>43742.04313657407</v>
      </c>
      <c r="X95" s="82" t="s">
        <v>519</v>
      </c>
      <c r="Y95" s="79"/>
      <c r="Z95" s="79"/>
      <c r="AA95" s="85" t="s">
        <v>623</v>
      </c>
      <c r="AB95" s="85" t="s">
        <v>702</v>
      </c>
      <c r="AC95" s="79" t="b">
        <v>0</v>
      </c>
      <c r="AD95" s="79">
        <v>0</v>
      </c>
      <c r="AE95" s="85" t="s">
        <v>764</v>
      </c>
      <c r="AF95" s="79" t="b">
        <v>0</v>
      </c>
      <c r="AG95" s="79" t="s">
        <v>793</v>
      </c>
      <c r="AH95" s="79"/>
      <c r="AI95" s="85" t="s">
        <v>744</v>
      </c>
      <c r="AJ95" s="79" t="b">
        <v>0</v>
      </c>
      <c r="AK95" s="79">
        <v>0</v>
      </c>
      <c r="AL95" s="85" t="s">
        <v>744</v>
      </c>
      <c r="AM95" s="79" t="s">
        <v>797</v>
      </c>
      <c r="AN95" s="79" t="b">
        <v>0</v>
      </c>
      <c r="AO95" s="85" t="s">
        <v>702</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236</v>
      </c>
      <c r="B96" s="64" t="s">
        <v>233</v>
      </c>
      <c r="C96" s="65" t="s">
        <v>2156</v>
      </c>
      <c r="D96" s="66">
        <v>3</v>
      </c>
      <c r="E96" s="67" t="s">
        <v>132</v>
      </c>
      <c r="F96" s="68">
        <v>35</v>
      </c>
      <c r="G96" s="65"/>
      <c r="H96" s="69"/>
      <c r="I96" s="70"/>
      <c r="J96" s="70"/>
      <c r="K96" s="34" t="s">
        <v>66</v>
      </c>
      <c r="L96" s="77">
        <v>96</v>
      </c>
      <c r="M96" s="77"/>
      <c r="N96" s="72"/>
      <c r="O96" s="79" t="s">
        <v>314</v>
      </c>
      <c r="P96" s="81">
        <v>43745.12327546296</v>
      </c>
      <c r="Q96" s="79" t="s">
        <v>361</v>
      </c>
      <c r="R96" s="79"/>
      <c r="S96" s="79"/>
      <c r="T96" s="79"/>
      <c r="U96" s="79"/>
      <c r="V96" s="82" t="s">
        <v>466</v>
      </c>
      <c r="W96" s="81">
        <v>43745.12327546296</v>
      </c>
      <c r="X96" s="82" t="s">
        <v>520</v>
      </c>
      <c r="Y96" s="79"/>
      <c r="Z96" s="79"/>
      <c r="AA96" s="85" t="s">
        <v>624</v>
      </c>
      <c r="AB96" s="85" t="s">
        <v>625</v>
      </c>
      <c r="AC96" s="79" t="b">
        <v>0</v>
      </c>
      <c r="AD96" s="79">
        <v>0</v>
      </c>
      <c r="AE96" s="85" t="s">
        <v>741</v>
      </c>
      <c r="AF96" s="79" t="b">
        <v>0</v>
      </c>
      <c r="AG96" s="79" t="s">
        <v>793</v>
      </c>
      <c r="AH96" s="79"/>
      <c r="AI96" s="85" t="s">
        <v>744</v>
      </c>
      <c r="AJ96" s="79" t="b">
        <v>0</v>
      </c>
      <c r="AK96" s="79">
        <v>0</v>
      </c>
      <c r="AL96" s="85" t="s">
        <v>744</v>
      </c>
      <c r="AM96" s="79" t="s">
        <v>797</v>
      </c>
      <c r="AN96" s="79" t="b">
        <v>0</v>
      </c>
      <c r="AO96" s="85" t="s">
        <v>625</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10</v>
      </c>
      <c r="BK96" s="49">
        <v>100</v>
      </c>
      <c r="BL96" s="48">
        <v>10</v>
      </c>
    </row>
    <row r="97" spans="1:64" ht="15">
      <c r="A97" s="64" t="s">
        <v>233</v>
      </c>
      <c r="B97" s="64" t="s">
        <v>236</v>
      </c>
      <c r="C97" s="65" t="s">
        <v>2156</v>
      </c>
      <c r="D97" s="66">
        <v>3</v>
      </c>
      <c r="E97" s="67" t="s">
        <v>132</v>
      </c>
      <c r="F97" s="68">
        <v>35</v>
      </c>
      <c r="G97" s="65"/>
      <c r="H97" s="69"/>
      <c r="I97" s="70"/>
      <c r="J97" s="70"/>
      <c r="K97" s="34" t="s">
        <v>66</v>
      </c>
      <c r="L97" s="77">
        <v>97</v>
      </c>
      <c r="M97" s="77"/>
      <c r="N97" s="72"/>
      <c r="O97" s="79" t="s">
        <v>314</v>
      </c>
      <c r="P97" s="81">
        <v>43744.664247685185</v>
      </c>
      <c r="Q97" s="79" t="s">
        <v>362</v>
      </c>
      <c r="R97" s="79"/>
      <c r="S97" s="79"/>
      <c r="T97" s="79"/>
      <c r="U97" s="79"/>
      <c r="V97" s="82" t="s">
        <v>463</v>
      </c>
      <c r="W97" s="81">
        <v>43744.664247685185</v>
      </c>
      <c r="X97" s="82" t="s">
        <v>521</v>
      </c>
      <c r="Y97" s="79"/>
      <c r="Z97" s="79"/>
      <c r="AA97" s="85" t="s">
        <v>625</v>
      </c>
      <c r="AB97" s="85" t="s">
        <v>703</v>
      </c>
      <c r="AC97" s="79" t="b">
        <v>0</v>
      </c>
      <c r="AD97" s="79">
        <v>0</v>
      </c>
      <c r="AE97" s="85" t="s">
        <v>765</v>
      </c>
      <c r="AF97" s="79" t="b">
        <v>0</v>
      </c>
      <c r="AG97" s="79" t="s">
        <v>793</v>
      </c>
      <c r="AH97" s="79"/>
      <c r="AI97" s="85" t="s">
        <v>744</v>
      </c>
      <c r="AJ97" s="79" t="b">
        <v>0</v>
      </c>
      <c r="AK97" s="79">
        <v>0</v>
      </c>
      <c r="AL97" s="85" t="s">
        <v>744</v>
      </c>
      <c r="AM97" s="79" t="s">
        <v>797</v>
      </c>
      <c r="AN97" s="79" t="b">
        <v>0</v>
      </c>
      <c r="AO97" s="85" t="s">
        <v>703</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16.666666666666668</v>
      </c>
      <c r="BF97" s="48">
        <v>0</v>
      </c>
      <c r="BG97" s="49">
        <v>0</v>
      </c>
      <c r="BH97" s="48">
        <v>0</v>
      </c>
      <c r="BI97" s="49">
        <v>0</v>
      </c>
      <c r="BJ97" s="48">
        <v>5</v>
      </c>
      <c r="BK97" s="49">
        <v>83.33333333333333</v>
      </c>
      <c r="BL97" s="48">
        <v>6</v>
      </c>
    </row>
    <row r="98" spans="1:64" ht="15">
      <c r="A98" s="64" t="s">
        <v>233</v>
      </c>
      <c r="B98" s="64" t="s">
        <v>280</v>
      </c>
      <c r="C98" s="65" t="s">
        <v>2156</v>
      </c>
      <c r="D98" s="66">
        <v>3</v>
      </c>
      <c r="E98" s="67" t="s">
        <v>132</v>
      </c>
      <c r="F98" s="68">
        <v>35</v>
      </c>
      <c r="G98" s="65"/>
      <c r="H98" s="69"/>
      <c r="I98" s="70"/>
      <c r="J98" s="70"/>
      <c r="K98" s="34" t="s">
        <v>65</v>
      </c>
      <c r="L98" s="77">
        <v>98</v>
      </c>
      <c r="M98" s="77"/>
      <c r="N98" s="72"/>
      <c r="O98" s="79" t="s">
        <v>313</v>
      </c>
      <c r="P98" s="81">
        <v>43747.91957175926</v>
      </c>
      <c r="Q98" s="79" t="s">
        <v>363</v>
      </c>
      <c r="R98" s="79"/>
      <c r="S98" s="79"/>
      <c r="T98" s="79"/>
      <c r="U98" s="79"/>
      <c r="V98" s="82" t="s">
        <v>463</v>
      </c>
      <c r="W98" s="81">
        <v>43747.91957175926</v>
      </c>
      <c r="X98" s="82" t="s">
        <v>522</v>
      </c>
      <c r="Y98" s="79"/>
      <c r="Z98" s="79"/>
      <c r="AA98" s="85" t="s">
        <v>626</v>
      </c>
      <c r="AB98" s="85" t="s">
        <v>704</v>
      </c>
      <c r="AC98" s="79" t="b">
        <v>0</v>
      </c>
      <c r="AD98" s="79">
        <v>0</v>
      </c>
      <c r="AE98" s="85" t="s">
        <v>766</v>
      </c>
      <c r="AF98" s="79" t="b">
        <v>0</v>
      </c>
      <c r="AG98" s="79" t="s">
        <v>794</v>
      </c>
      <c r="AH98" s="79"/>
      <c r="AI98" s="85" t="s">
        <v>744</v>
      </c>
      <c r="AJ98" s="79" t="b">
        <v>0</v>
      </c>
      <c r="AK98" s="79">
        <v>0</v>
      </c>
      <c r="AL98" s="85" t="s">
        <v>744</v>
      </c>
      <c r="AM98" s="79" t="s">
        <v>797</v>
      </c>
      <c r="AN98" s="79" t="b">
        <v>0</v>
      </c>
      <c r="AO98" s="85" t="s">
        <v>704</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v>
      </c>
      <c r="BK98" s="49">
        <v>100</v>
      </c>
      <c r="BL98" s="48">
        <v>2</v>
      </c>
    </row>
    <row r="99" spans="1:64" ht="15">
      <c r="A99" s="64" t="s">
        <v>233</v>
      </c>
      <c r="B99" s="64" t="s">
        <v>281</v>
      </c>
      <c r="C99" s="65" t="s">
        <v>2156</v>
      </c>
      <c r="D99" s="66">
        <v>3</v>
      </c>
      <c r="E99" s="67" t="s">
        <v>132</v>
      </c>
      <c r="F99" s="68">
        <v>35</v>
      </c>
      <c r="G99" s="65"/>
      <c r="H99" s="69"/>
      <c r="I99" s="70"/>
      <c r="J99" s="70"/>
      <c r="K99" s="34" t="s">
        <v>65</v>
      </c>
      <c r="L99" s="77">
        <v>99</v>
      </c>
      <c r="M99" s="77"/>
      <c r="N99" s="72"/>
      <c r="O99" s="79" t="s">
        <v>314</v>
      </c>
      <c r="P99" s="81">
        <v>43748.642916666664</v>
      </c>
      <c r="Q99" s="79" t="s">
        <v>364</v>
      </c>
      <c r="R99" s="79"/>
      <c r="S99" s="79"/>
      <c r="T99" s="79"/>
      <c r="U99" s="79"/>
      <c r="V99" s="82" t="s">
        <v>463</v>
      </c>
      <c r="W99" s="81">
        <v>43748.642916666664</v>
      </c>
      <c r="X99" s="82" t="s">
        <v>523</v>
      </c>
      <c r="Y99" s="79"/>
      <c r="Z99" s="79"/>
      <c r="AA99" s="85" t="s">
        <v>627</v>
      </c>
      <c r="AB99" s="85" t="s">
        <v>705</v>
      </c>
      <c r="AC99" s="79" t="b">
        <v>0</v>
      </c>
      <c r="AD99" s="79">
        <v>1</v>
      </c>
      <c r="AE99" s="85" t="s">
        <v>767</v>
      </c>
      <c r="AF99" s="79" t="b">
        <v>0</v>
      </c>
      <c r="AG99" s="79" t="s">
        <v>793</v>
      </c>
      <c r="AH99" s="79"/>
      <c r="AI99" s="85" t="s">
        <v>744</v>
      </c>
      <c r="AJ99" s="79" t="b">
        <v>0</v>
      </c>
      <c r="AK99" s="79">
        <v>0</v>
      </c>
      <c r="AL99" s="85" t="s">
        <v>744</v>
      </c>
      <c r="AM99" s="79" t="s">
        <v>797</v>
      </c>
      <c r="AN99" s="79" t="b">
        <v>0</v>
      </c>
      <c r="AO99" s="85" t="s">
        <v>705</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1</v>
      </c>
      <c r="BG99" s="49">
        <v>6.666666666666667</v>
      </c>
      <c r="BH99" s="48">
        <v>1</v>
      </c>
      <c r="BI99" s="49">
        <v>6.666666666666667</v>
      </c>
      <c r="BJ99" s="48">
        <v>14</v>
      </c>
      <c r="BK99" s="49">
        <v>93.33333333333333</v>
      </c>
      <c r="BL99" s="48">
        <v>15</v>
      </c>
    </row>
    <row r="100" spans="1:64" ht="15">
      <c r="A100" s="64" t="s">
        <v>233</v>
      </c>
      <c r="B100" s="64" t="s">
        <v>282</v>
      </c>
      <c r="C100" s="65" t="s">
        <v>2157</v>
      </c>
      <c r="D100" s="66">
        <v>10</v>
      </c>
      <c r="E100" s="67" t="s">
        <v>136</v>
      </c>
      <c r="F100" s="68">
        <v>12</v>
      </c>
      <c r="G100" s="65"/>
      <c r="H100" s="69"/>
      <c r="I100" s="70"/>
      <c r="J100" s="70"/>
      <c r="K100" s="34" t="s">
        <v>65</v>
      </c>
      <c r="L100" s="77">
        <v>100</v>
      </c>
      <c r="M100" s="77"/>
      <c r="N100" s="72"/>
      <c r="O100" s="79" t="s">
        <v>314</v>
      </c>
      <c r="P100" s="81">
        <v>43742.04445601852</v>
      </c>
      <c r="Q100" s="79" t="s">
        <v>365</v>
      </c>
      <c r="R100" s="79"/>
      <c r="S100" s="79"/>
      <c r="T100" s="79"/>
      <c r="U100" s="79"/>
      <c r="V100" s="82" t="s">
        <v>463</v>
      </c>
      <c r="W100" s="81">
        <v>43742.04445601852</v>
      </c>
      <c r="X100" s="82" t="s">
        <v>524</v>
      </c>
      <c r="Y100" s="79"/>
      <c r="Z100" s="79"/>
      <c r="AA100" s="85" t="s">
        <v>628</v>
      </c>
      <c r="AB100" s="85" t="s">
        <v>706</v>
      </c>
      <c r="AC100" s="79" t="b">
        <v>0</v>
      </c>
      <c r="AD100" s="79">
        <v>1</v>
      </c>
      <c r="AE100" s="85" t="s">
        <v>768</v>
      </c>
      <c r="AF100" s="79" t="b">
        <v>0</v>
      </c>
      <c r="AG100" s="79" t="s">
        <v>793</v>
      </c>
      <c r="AH100" s="79"/>
      <c r="AI100" s="85" t="s">
        <v>744</v>
      </c>
      <c r="AJ100" s="79" t="b">
        <v>0</v>
      </c>
      <c r="AK100" s="79">
        <v>0</v>
      </c>
      <c r="AL100" s="85" t="s">
        <v>744</v>
      </c>
      <c r="AM100" s="79" t="s">
        <v>797</v>
      </c>
      <c r="AN100" s="79" t="b">
        <v>0</v>
      </c>
      <c r="AO100" s="85" t="s">
        <v>706</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3</v>
      </c>
      <c r="BE100" s="49">
        <v>13.043478260869565</v>
      </c>
      <c r="BF100" s="48">
        <v>0</v>
      </c>
      <c r="BG100" s="49">
        <v>0</v>
      </c>
      <c r="BH100" s="48">
        <v>0</v>
      </c>
      <c r="BI100" s="49">
        <v>0</v>
      </c>
      <c r="BJ100" s="48">
        <v>20</v>
      </c>
      <c r="BK100" s="49">
        <v>86.95652173913044</v>
      </c>
      <c r="BL100" s="48">
        <v>23</v>
      </c>
    </row>
    <row r="101" spans="1:64" ht="15">
      <c r="A101" s="64" t="s">
        <v>233</v>
      </c>
      <c r="B101" s="64" t="s">
        <v>282</v>
      </c>
      <c r="C101" s="65" t="s">
        <v>2157</v>
      </c>
      <c r="D101" s="66">
        <v>10</v>
      </c>
      <c r="E101" s="67" t="s">
        <v>136</v>
      </c>
      <c r="F101" s="68">
        <v>12</v>
      </c>
      <c r="G101" s="65"/>
      <c r="H101" s="69"/>
      <c r="I101" s="70"/>
      <c r="J101" s="70"/>
      <c r="K101" s="34" t="s">
        <v>65</v>
      </c>
      <c r="L101" s="77">
        <v>101</v>
      </c>
      <c r="M101" s="77"/>
      <c r="N101" s="72"/>
      <c r="O101" s="79" t="s">
        <v>314</v>
      </c>
      <c r="P101" s="81">
        <v>43751.78675925926</v>
      </c>
      <c r="Q101" s="79" t="s">
        <v>366</v>
      </c>
      <c r="R101" s="79"/>
      <c r="S101" s="79"/>
      <c r="T101" s="79"/>
      <c r="U101" s="79"/>
      <c r="V101" s="82" t="s">
        <v>463</v>
      </c>
      <c r="W101" s="81">
        <v>43751.78675925926</v>
      </c>
      <c r="X101" s="82" t="s">
        <v>525</v>
      </c>
      <c r="Y101" s="79"/>
      <c r="Z101" s="79"/>
      <c r="AA101" s="85" t="s">
        <v>629</v>
      </c>
      <c r="AB101" s="85" t="s">
        <v>707</v>
      </c>
      <c r="AC101" s="79" t="b">
        <v>0</v>
      </c>
      <c r="AD101" s="79">
        <v>1</v>
      </c>
      <c r="AE101" s="85" t="s">
        <v>768</v>
      </c>
      <c r="AF101" s="79" t="b">
        <v>0</v>
      </c>
      <c r="AG101" s="79" t="s">
        <v>794</v>
      </c>
      <c r="AH101" s="79"/>
      <c r="AI101" s="85" t="s">
        <v>744</v>
      </c>
      <c r="AJ101" s="79" t="b">
        <v>0</v>
      </c>
      <c r="AK101" s="79">
        <v>0</v>
      </c>
      <c r="AL101" s="85" t="s">
        <v>744</v>
      </c>
      <c r="AM101" s="79" t="s">
        <v>797</v>
      </c>
      <c r="AN101" s="79" t="b">
        <v>0</v>
      </c>
      <c r="AO101" s="85" t="s">
        <v>707</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v>
      </c>
      <c r="BK101" s="49">
        <v>100</v>
      </c>
      <c r="BL101" s="48">
        <v>1</v>
      </c>
    </row>
    <row r="102" spans="1:64" ht="15">
      <c r="A102" s="64" t="s">
        <v>233</v>
      </c>
      <c r="B102" s="64" t="s">
        <v>283</v>
      </c>
      <c r="C102" s="65" t="s">
        <v>2156</v>
      </c>
      <c r="D102" s="66">
        <v>3</v>
      </c>
      <c r="E102" s="67" t="s">
        <v>132</v>
      </c>
      <c r="F102" s="68">
        <v>35</v>
      </c>
      <c r="G102" s="65"/>
      <c r="H102" s="69"/>
      <c r="I102" s="70"/>
      <c r="J102" s="70"/>
      <c r="K102" s="34" t="s">
        <v>65</v>
      </c>
      <c r="L102" s="77">
        <v>102</v>
      </c>
      <c r="M102" s="77"/>
      <c r="N102" s="72"/>
      <c r="O102" s="79" t="s">
        <v>314</v>
      </c>
      <c r="P102" s="81">
        <v>43751.78980324074</v>
      </c>
      <c r="Q102" s="79" t="s">
        <v>367</v>
      </c>
      <c r="R102" s="79"/>
      <c r="S102" s="79"/>
      <c r="T102" s="79"/>
      <c r="U102" s="79"/>
      <c r="V102" s="82" t="s">
        <v>463</v>
      </c>
      <c r="W102" s="81">
        <v>43751.78980324074</v>
      </c>
      <c r="X102" s="82" t="s">
        <v>526</v>
      </c>
      <c r="Y102" s="79"/>
      <c r="Z102" s="79"/>
      <c r="AA102" s="85" t="s">
        <v>630</v>
      </c>
      <c r="AB102" s="85" t="s">
        <v>708</v>
      </c>
      <c r="AC102" s="79" t="b">
        <v>0</v>
      </c>
      <c r="AD102" s="79">
        <v>1</v>
      </c>
      <c r="AE102" s="85" t="s">
        <v>769</v>
      </c>
      <c r="AF102" s="79" t="b">
        <v>0</v>
      </c>
      <c r="AG102" s="79" t="s">
        <v>793</v>
      </c>
      <c r="AH102" s="79"/>
      <c r="AI102" s="85" t="s">
        <v>744</v>
      </c>
      <c r="AJ102" s="79" t="b">
        <v>0</v>
      </c>
      <c r="AK102" s="79">
        <v>0</v>
      </c>
      <c r="AL102" s="85" t="s">
        <v>744</v>
      </c>
      <c r="AM102" s="79" t="s">
        <v>797</v>
      </c>
      <c r="AN102" s="79" t="b">
        <v>0</v>
      </c>
      <c r="AO102" s="85" t="s">
        <v>708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2</v>
      </c>
      <c r="BG102" s="49">
        <v>18.181818181818183</v>
      </c>
      <c r="BH102" s="48">
        <v>0</v>
      </c>
      <c r="BI102" s="49">
        <v>0</v>
      </c>
      <c r="BJ102" s="48">
        <v>9</v>
      </c>
      <c r="BK102" s="49">
        <v>81.81818181818181</v>
      </c>
      <c r="BL102" s="48">
        <v>11</v>
      </c>
    </row>
    <row r="103" spans="1:64" ht="15">
      <c r="A103" s="64" t="s">
        <v>233</v>
      </c>
      <c r="B103" s="64" t="s">
        <v>284</v>
      </c>
      <c r="C103" s="65" t="s">
        <v>2156</v>
      </c>
      <c r="D103" s="66">
        <v>3</v>
      </c>
      <c r="E103" s="67" t="s">
        <v>132</v>
      </c>
      <c r="F103" s="68">
        <v>35</v>
      </c>
      <c r="G103" s="65"/>
      <c r="H103" s="69"/>
      <c r="I103" s="70"/>
      <c r="J103" s="70"/>
      <c r="K103" s="34" t="s">
        <v>65</v>
      </c>
      <c r="L103" s="77">
        <v>103</v>
      </c>
      <c r="M103" s="77"/>
      <c r="N103" s="72"/>
      <c r="O103" s="79" t="s">
        <v>313</v>
      </c>
      <c r="P103" s="81">
        <v>43752.251076388886</v>
      </c>
      <c r="Q103" s="79" t="s">
        <v>368</v>
      </c>
      <c r="R103" s="79"/>
      <c r="S103" s="79"/>
      <c r="T103" s="79"/>
      <c r="U103" s="79"/>
      <c r="V103" s="82" t="s">
        <v>463</v>
      </c>
      <c r="W103" s="81">
        <v>43752.251076388886</v>
      </c>
      <c r="X103" s="82" t="s">
        <v>527</v>
      </c>
      <c r="Y103" s="79"/>
      <c r="Z103" s="79"/>
      <c r="AA103" s="85" t="s">
        <v>631</v>
      </c>
      <c r="AB103" s="85" t="s">
        <v>709</v>
      </c>
      <c r="AC103" s="79" t="b">
        <v>0</v>
      </c>
      <c r="AD103" s="79">
        <v>0</v>
      </c>
      <c r="AE103" s="85" t="s">
        <v>770</v>
      </c>
      <c r="AF103" s="79" t="b">
        <v>0</v>
      </c>
      <c r="AG103" s="79" t="s">
        <v>793</v>
      </c>
      <c r="AH103" s="79"/>
      <c r="AI103" s="85" t="s">
        <v>744</v>
      </c>
      <c r="AJ103" s="79" t="b">
        <v>0</v>
      </c>
      <c r="AK103" s="79">
        <v>0</v>
      </c>
      <c r="AL103" s="85" t="s">
        <v>744</v>
      </c>
      <c r="AM103" s="79" t="s">
        <v>797</v>
      </c>
      <c r="AN103" s="79" t="b">
        <v>0</v>
      </c>
      <c r="AO103" s="85" t="s">
        <v>709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233</v>
      </c>
      <c r="B104" s="64" t="s">
        <v>285</v>
      </c>
      <c r="C104" s="65" t="s">
        <v>2156</v>
      </c>
      <c r="D104" s="66">
        <v>3</v>
      </c>
      <c r="E104" s="67" t="s">
        <v>132</v>
      </c>
      <c r="F104" s="68">
        <v>35</v>
      </c>
      <c r="G104" s="65"/>
      <c r="H104" s="69"/>
      <c r="I104" s="70"/>
      <c r="J104" s="70"/>
      <c r="K104" s="34" t="s">
        <v>65</v>
      </c>
      <c r="L104" s="77">
        <v>104</v>
      </c>
      <c r="M104" s="77"/>
      <c r="N104" s="72"/>
      <c r="O104" s="79" t="s">
        <v>314</v>
      </c>
      <c r="P104" s="81">
        <v>43752.251076388886</v>
      </c>
      <c r="Q104" s="79" t="s">
        <v>368</v>
      </c>
      <c r="R104" s="79"/>
      <c r="S104" s="79"/>
      <c r="T104" s="79"/>
      <c r="U104" s="79"/>
      <c r="V104" s="82" t="s">
        <v>463</v>
      </c>
      <c r="W104" s="81">
        <v>43752.251076388886</v>
      </c>
      <c r="X104" s="82" t="s">
        <v>527</v>
      </c>
      <c r="Y104" s="79"/>
      <c r="Z104" s="79"/>
      <c r="AA104" s="85" t="s">
        <v>631</v>
      </c>
      <c r="AB104" s="85" t="s">
        <v>709</v>
      </c>
      <c r="AC104" s="79" t="b">
        <v>0</v>
      </c>
      <c r="AD104" s="79">
        <v>0</v>
      </c>
      <c r="AE104" s="85" t="s">
        <v>770</v>
      </c>
      <c r="AF104" s="79" t="b">
        <v>0</v>
      </c>
      <c r="AG104" s="79" t="s">
        <v>793</v>
      </c>
      <c r="AH104" s="79"/>
      <c r="AI104" s="85" t="s">
        <v>744</v>
      </c>
      <c r="AJ104" s="79" t="b">
        <v>0</v>
      </c>
      <c r="AK104" s="79">
        <v>0</v>
      </c>
      <c r="AL104" s="85" t="s">
        <v>744</v>
      </c>
      <c r="AM104" s="79" t="s">
        <v>797</v>
      </c>
      <c r="AN104" s="79" t="b">
        <v>0</v>
      </c>
      <c r="AO104" s="85" t="s">
        <v>709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14.285714285714286</v>
      </c>
      <c r="BF104" s="48">
        <v>1</v>
      </c>
      <c r="BG104" s="49">
        <v>14.285714285714286</v>
      </c>
      <c r="BH104" s="48">
        <v>0</v>
      </c>
      <c r="BI104" s="49">
        <v>0</v>
      </c>
      <c r="BJ104" s="48">
        <v>5</v>
      </c>
      <c r="BK104" s="49">
        <v>71.42857142857143</v>
      </c>
      <c r="BL104" s="48">
        <v>7</v>
      </c>
    </row>
    <row r="105" spans="1:64" ht="15">
      <c r="A105" s="64" t="s">
        <v>237</v>
      </c>
      <c r="B105" s="64" t="s">
        <v>233</v>
      </c>
      <c r="C105" s="65" t="s">
        <v>2156</v>
      </c>
      <c r="D105" s="66">
        <v>3</v>
      </c>
      <c r="E105" s="67" t="s">
        <v>132</v>
      </c>
      <c r="F105" s="68">
        <v>35</v>
      </c>
      <c r="G105" s="65"/>
      <c r="H105" s="69"/>
      <c r="I105" s="70"/>
      <c r="J105" s="70"/>
      <c r="K105" s="34" t="s">
        <v>66</v>
      </c>
      <c r="L105" s="77">
        <v>105</v>
      </c>
      <c r="M105" s="77"/>
      <c r="N105" s="72"/>
      <c r="O105" s="79" t="s">
        <v>314</v>
      </c>
      <c r="P105" s="81">
        <v>43753.29518518518</v>
      </c>
      <c r="Q105" s="79" t="s">
        <v>369</v>
      </c>
      <c r="R105" s="79"/>
      <c r="S105" s="79"/>
      <c r="T105" s="79"/>
      <c r="U105" s="79"/>
      <c r="V105" s="82" t="s">
        <v>467</v>
      </c>
      <c r="W105" s="81">
        <v>43753.29518518518</v>
      </c>
      <c r="X105" s="82" t="s">
        <v>528</v>
      </c>
      <c r="Y105" s="79"/>
      <c r="Z105" s="79"/>
      <c r="AA105" s="85" t="s">
        <v>632</v>
      </c>
      <c r="AB105" s="85" t="s">
        <v>633</v>
      </c>
      <c r="AC105" s="79" t="b">
        <v>0</v>
      </c>
      <c r="AD105" s="79">
        <v>0</v>
      </c>
      <c r="AE105" s="85" t="s">
        <v>741</v>
      </c>
      <c r="AF105" s="79" t="b">
        <v>0</v>
      </c>
      <c r="AG105" s="79" t="s">
        <v>793</v>
      </c>
      <c r="AH105" s="79"/>
      <c r="AI105" s="85" t="s">
        <v>744</v>
      </c>
      <c r="AJ105" s="79" t="b">
        <v>0</v>
      </c>
      <c r="AK105" s="79">
        <v>0</v>
      </c>
      <c r="AL105" s="85" t="s">
        <v>744</v>
      </c>
      <c r="AM105" s="79" t="s">
        <v>797</v>
      </c>
      <c r="AN105" s="79" t="b">
        <v>0</v>
      </c>
      <c r="AO105" s="85" t="s">
        <v>633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v>
      </c>
      <c r="BK105" s="49">
        <v>100</v>
      </c>
      <c r="BL105" s="48">
        <v>2</v>
      </c>
    </row>
    <row r="106" spans="1:64" ht="15">
      <c r="A106" s="64" t="s">
        <v>233</v>
      </c>
      <c r="B106" s="64" t="s">
        <v>237</v>
      </c>
      <c r="C106" s="65" t="s">
        <v>2156</v>
      </c>
      <c r="D106" s="66">
        <v>3</v>
      </c>
      <c r="E106" s="67" t="s">
        <v>132</v>
      </c>
      <c r="F106" s="68">
        <v>35</v>
      </c>
      <c r="G106" s="65"/>
      <c r="H106" s="69"/>
      <c r="I106" s="70"/>
      <c r="J106" s="70"/>
      <c r="K106" s="34" t="s">
        <v>66</v>
      </c>
      <c r="L106" s="77">
        <v>106</v>
      </c>
      <c r="M106" s="77"/>
      <c r="N106" s="72"/>
      <c r="O106" s="79" t="s">
        <v>314</v>
      </c>
      <c r="P106" s="81">
        <v>43753.20109953704</v>
      </c>
      <c r="Q106" s="79" t="s">
        <v>370</v>
      </c>
      <c r="R106" s="79"/>
      <c r="S106" s="79"/>
      <c r="T106" s="79"/>
      <c r="U106" s="79"/>
      <c r="V106" s="82" t="s">
        <v>463</v>
      </c>
      <c r="W106" s="81">
        <v>43753.20109953704</v>
      </c>
      <c r="X106" s="82" t="s">
        <v>529</v>
      </c>
      <c r="Y106" s="79"/>
      <c r="Z106" s="79"/>
      <c r="AA106" s="85" t="s">
        <v>633</v>
      </c>
      <c r="AB106" s="85" t="s">
        <v>710</v>
      </c>
      <c r="AC106" s="79" t="b">
        <v>0</v>
      </c>
      <c r="AD106" s="79">
        <v>1</v>
      </c>
      <c r="AE106" s="85" t="s">
        <v>771</v>
      </c>
      <c r="AF106" s="79" t="b">
        <v>0</v>
      </c>
      <c r="AG106" s="79" t="s">
        <v>793</v>
      </c>
      <c r="AH106" s="79"/>
      <c r="AI106" s="85" t="s">
        <v>744</v>
      </c>
      <c r="AJ106" s="79" t="b">
        <v>0</v>
      </c>
      <c r="AK106" s="79">
        <v>0</v>
      </c>
      <c r="AL106" s="85" t="s">
        <v>744</v>
      </c>
      <c r="AM106" s="79" t="s">
        <v>797</v>
      </c>
      <c r="AN106" s="79" t="b">
        <v>0</v>
      </c>
      <c r="AO106" s="85" t="s">
        <v>710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16</v>
      </c>
      <c r="BK106" s="49">
        <v>100</v>
      </c>
      <c r="BL106" s="48">
        <v>16</v>
      </c>
    </row>
    <row r="107" spans="1:64" ht="15">
      <c r="A107" s="64" t="s">
        <v>238</v>
      </c>
      <c r="B107" s="64" t="s">
        <v>286</v>
      </c>
      <c r="C107" s="65" t="s">
        <v>2156</v>
      </c>
      <c r="D107" s="66">
        <v>3</v>
      </c>
      <c r="E107" s="67" t="s">
        <v>132</v>
      </c>
      <c r="F107" s="68">
        <v>35</v>
      </c>
      <c r="G107" s="65"/>
      <c r="H107" s="69"/>
      <c r="I107" s="70"/>
      <c r="J107" s="70"/>
      <c r="K107" s="34" t="s">
        <v>65</v>
      </c>
      <c r="L107" s="77">
        <v>107</v>
      </c>
      <c r="M107" s="77"/>
      <c r="N107" s="72"/>
      <c r="O107" s="79" t="s">
        <v>313</v>
      </c>
      <c r="P107" s="81">
        <v>43753.64268518519</v>
      </c>
      <c r="Q107" s="79" t="s">
        <v>371</v>
      </c>
      <c r="R107" s="79"/>
      <c r="S107" s="79"/>
      <c r="T107" s="79"/>
      <c r="U107" s="82" t="s">
        <v>442</v>
      </c>
      <c r="V107" s="82" t="s">
        <v>442</v>
      </c>
      <c r="W107" s="81">
        <v>43753.64268518519</v>
      </c>
      <c r="X107" s="82" t="s">
        <v>530</v>
      </c>
      <c r="Y107" s="79"/>
      <c r="Z107" s="79"/>
      <c r="AA107" s="85" t="s">
        <v>634</v>
      </c>
      <c r="AB107" s="85" t="s">
        <v>635</v>
      </c>
      <c r="AC107" s="79" t="b">
        <v>0</v>
      </c>
      <c r="AD107" s="79">
        <v>2</v>
      </c>
      <c r="AE107" s="85" t="s">
        <v>741</v>
      </c>
      <c r="AF107" s="79" t="b">
        <v>0</v>
      </c>
      <c r="AG107" s="79" t="s">
        <v>794</v>
      </c>
      <c r="AH107" s="79"/>
      <c r="AI107" s="85" t="s">
        <v>744</v>
      </c>
      <c r="AJ107" s="79" t="b">
        <v>0</v>
      </c>
      <c r="AK107" s="79">
        <v>0</v>
      </c>
      <c r="AL107" s="85" t="s">
        <v>744</v>
      </c>
      <c r="AM107" s="79" t="s">
        <v>798</v>
      </c>
      <c r="AN107" s="79" t="b">
        <v>0</v>
      </c>
      <c r="AO107" s="85" t="s">
        <v>635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5</v>
      </c>
      <c r="BD107" s="48"/>
      <c r="BE107" s="49"/>
      <c r="BF107" s="48"/>
      <c r="BG107" s="49"/>
      <c r="BH107" s="48"/>
      <c r="BI107" s="49"/>
      <c r="BJ107" s="48"/>
      <c r="BK107" s="49"/>
      <c r="BL107" s="48"/>
    </row>
    <row r="108" spans="1:64" ht="15">
      <c r="A108" s="64" t="s">
        <v>233</v>
      </c>
      <c r="B108" s="64" t="s">
        <v>286</v>
      </c>
      <c r="C108" s="65" t="s">
        <v>2156</v>
      </c>
      <c r="D108" s="66">
        <v>3</v>
      </c>
      <c r="E108" s="67" t="s">
        <v>132</v>
      </c>
      <c r="F108" s="68">
        <v>35</v>
      </c>
      <c r="G108" s="65"/>
      <c r="H108" s="69"/>
      <c r="I108" s="70"/>
      <c r="J108" s="70"/>
      <c r="K108" s="34" t="s">
        <v>65</v>
      </c>
      <c r="L108" s="77">
        <v>108</v>
      </c>
      <c r="M108" s="77"/>
      <c r="N108" s="72"/>
      <c r="O108" s="79" t="s">
        <v>313</v>
      </c>
      <c r="P108" s="81">
        <v>43753.20171296296</v>
      </c>
      <c r="Q108" s="79" t="s">
        <v>372</v>
      </c>
      <c r="R108" s="79"/>
      <c r="S108" s="79"/>
      <c r="T108" s="79"/>
      <c r="U108" s="79"/>
      <c r="V108" s="82" t="s">
        <v>463</v>
      </c>
      <c r="W108" s="81">
        <v>43753.20171296296</v>
      </c>
      <c r="X108" s="82" t="s">
        <v>531</v>
      </c>
      <c r="Y108" s="79"/>
      <c r="Z108" s="79"/>
      <c r="AA108" s="85" t="s">
        <v>635</v>
      </c>
      <c r="AB108" s="85" t="s">
        <v>711</v>
      </c>
      <c r="AC108" s="79" t="b">
        <v>0</v>
      </c>
      <c r="AD108" s="79">
        <v>0</v>
      </c>
      <c r="AE108" s="85" t="s">
        <v>772</v>
      </c>
      <c r="AF108" s="79" t="b">
        <v>0</v>
      </c>
      <c r="AG108" s="79" t="s">
        <v>793</v>
      </c>
      <c r="AH108" s="79"/>
      <c r="AI108" s="85" t="s">
        <v>744</v>
      </c>
      <c r="AJ108" s="79" t="b">
        <v>0</v>
      </c>
      <c r="AK108" s="79">
        <v>0</v>
      </c>
      <c r="AL108" s="85" t="s">
        <v>744</v>
      </c>
      <c r="AM108" s="79" t="s">
        <v>797</v>
      </c>
      <c r="AN108" s="79" t="b">
        <v>0</v>
      </c>
      <c r="AO108" s="85" t="s">
        <v>711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5</v>
      </c>
      <c r="BD108" s="48"/>
      <c r="BE108" s="49"/>
      <c r="BF108" s="48"/>
      <c r="BG108" s="49"/>
      <c r="BH108" s="48"/>
      <c r="BI108" s="49"/>
      <c r="BJ108" s="48"/>
      <c r="BK108" s="49"/>
      <c r="BL108" s="48"/>
    </row>
    <row r="109" spans="1:64" ht="15">
      <c r="A109" s="64" t="s">
        <v>238</v>
      </c>
      <c r="B109" s="64" t="s">
        <v>287</v>
      </c>
      <c r="C109" s="65" t="s">
        <v>2156</v>
      </c>
      <c r="D109" s="66">
        <v>3</v>
      </c>
      <c r="E109" s="67" t="s">
        <v>132</v>
      </c>
      <c r="F109" s="68">
        <v>35</v>
      </c>
      <c r="G109" s="65"/>
      <c r="H109" s="69"/>
      <c r="I109" s="70"/>
      <c r="J109" s="70"/>
      <c r="K109" s="34" t="s">
        <v>65</v>
      </c>
      <c r="L109" s="77">
        <v>109</v>
      </c>
      <c r="M109" s="77"/>
      <c r="N109" s="72"/>
      <c r="O109" s="79" t="s">
        <v>313</v>
      </c>
      <c r="P109" s="81">
        <v>43753.64268518519</v>
      </c>
      <c r="Q109" s="79" t="s">
        <v>371</v>
      </c>
      <c r="R109" s="79"/>
      <c r="S109" s="79"/>
      <c r="T109" s="79"/>
      <c r="U109" s="82" t="s">
        <v>442</v>
      </c>
      <c r="V109" s="82" t="s">
        <v>442</v>
      </c>
      <c r="W109" s="81">
        <v>43753.64268518519</v>
      </c>
      <c r="X109" s="82" t="s">
        <v>530</v>
      </c>
      <c r="Y109" s="79"/>
      <c r="Z109" s="79"/>
      <c r="AA109" s="85" t="s">
        <v>634</v>
      </c>
      <c r="AB109" s="85" t="s">
        <v>635</v>
      </c>
      <c r="AC109" s="79" t="b">
        <v>0</v>
      </c>
      <c r="AD109" s="79">
        <v>2</v>
      </c>
      <c r="AE109" s="85" t="s">
        <v>741</v>
      </c>
      <c r="AF109" s="79" t="b">
        <v>0</v>
      </c>
      <c r="AG109" s="79" t="s">
        <v>794</v>
      </c>
      <c r="AH109" s="79"/>
      <c r="AI109" s="85" t="s">
        <v>744</v>
      </c>
      <c r="AJ109" s="79" t="b">
        <v>0</v>
      </c>
      <c r="AK109" s="79">
        <v>0</v>
      </c>
      <c r="AL109" s="85" t="s">
        <v>744</v>
      </c>
      <c r="AM109" s="79" t="s">
        <v>798</v>
      </c>
      <c r="AN109" s="79" t="b">
        <v>0</v>
      </c>
      <c r="AO109" s="85" t="s">
        <v>635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c r="BE109" s="49"/>
      <c r="BF109" s="48"/>
      <c r="BG109" s="49"/>
      <c r="BH109" s="48"/>
      <c r="BI109" s="49"/>
      <c r="BJ109" s="48"/>
      <c r="BK109" s="49"/>
      <c r="BL109" s="48"/>
    </row>
    <row r="110" spans="1:64" ht="15">
      <c r="A110" s="64" t="s">
        <v>233</v>
      </c>
      <c r="B110" s="64" t="s">
        <v>287</v>
      </c>
      <c r="C110" s="65" t="s">
        <v>2156</v>
      </c>
      <c r="D110" s="66">
        <v>3</v>
      </c>
      <c r="E110" s="67" t="s">
        <v>132</v>
      </c>
      <c r="F110" s="68">
        <v>35</v>
      </c>
      <c r="G110" s="65"/>
      <c r="H110" s="69"/>
      <c r="I110" s="70"/>
      <c r="J110" s="70"/>
      <c r="K110" s="34" t="s">
        <v>65</v>
      </c>
      <c r="L110" s="77">
        <v>110</v>
      </c>
      <c r="M110" s="77"/>
      <c r="N110" s="72"/>
      <c r="O110" s="79" t="s">
        <v>313</v>
      </c>
      <c r="P110" s="81">
        <v>43753.20171296296</v>
      </c>
      <c r="Q110" s="79" t="s">
        <v>372</v>
      </c>
      <c r="R110" s="79"/>
      <c r="S110" s="79"/>
      <c r="T110" s="79"/>
      <c r="U110" s="79"/>
      <c r="V110" s="82" t="s">
        <v>463</v>
      </c>
      <c r="W110" s="81">
        <v>43753.20171296296</v>
      </c>
      <c r="X110" s="82" t="s">
        <v>531</v>
      </c>
      <c r="Y110" s="79"/>
      <c r="Z110" s="79"/>
      <c r="AA110" s="85" t="s">
        <v>635</v>
      </c>
      <c r="AB110" s="85" t="s">
        <v>711</v>
      </c>
      <c r="AC110" s="79" t="b">
        <v>0</v>
      </c>
      <c r="AD110" s="79">
        <v>0</v>
      </c>
      <c r="AE110" s="85" t="s">
        <v>772</v>
      </c>
      <c r="AF110" s="79" t="b">
        <v>0</v>
      </c>
      <c r="AG110" s="79" t="s">
        <v>793</v>
      </c>
      <c r="AH110" s="79"/>
      <c r="AI110" s="85" t="s">
        <v>744</v>
      </c>
      <c r="AJ110" s="79" t="b">
        <v>0</v>
      </c>
      <c r="AK110" s="79">
        <v>0</v>
      </c>
      <c r="AL110" s="85" t="s">
        <v>744</v>
      </c>
      <c r="AM110" s="79" t="s">
        <v>797</v>
      </c>
      <c r="AN110" s="79" t="b">
        <v>0</v>
      </c>
      <c r="AO110" s="85" t="s">
        <v>711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5</v>
      </c>
      <c r="BD110" s="48"/>
      <c r="BE110" s="49"/>
      <c r="BF110" s="48"/>
      <c r="BG110" s="49"/>
      <c r="BH110" s="48"/>
      <c r="BI110" s="49"/>
      <c r="BJ110" s="48"/>
      <c r="BK110" s="49"/>
      <c r="BL110" s="48"/>
    </row>
    <row r="111" spans="1:64" ht="15">
      <c r="A111" s="64" t="s">
        <v>238</v>
      </c>
      <c r="B111" s="64" t="s">
        <v>288</v>
      </c>
      <c r="C111" s="65" t="s">
        <v>2156</v>
      </c>
      <c r="D111" s="66">
        <v>3</v>
      </c>
      <c r="E111" s="67" t="s">
        <v>132</v>
      </c>
      <c r="F111" s="68">
        <v>35</v>
      </c>
      <c r="G111" s="65"/>
      <c r="H111" s="69"/>
      <c r="I111" s="70"/>
      <c r="J111" s="70"/>
      <c r="K111" s="34" t="s">
        <v>65</v>
      </c>
      <c r="L111" s="77">
        <v>111</v>
      </c>
      <c r="M111" s="77"/>
      <c r="N111" s="72"/>
      <c r="O111" s="79" t="s">
        <v>313</v>
      </c>
      <c r="P111" s="81">
        <v>43753.64268518519</v>
      </c>
      <c r="Q111" s="79" t="s">
        <v>371</v>
      </c>
      <c r="R111" s="79"/>
      <c r="S111" s="79"/>
      <c r="T111" s="79"/>
      <c r="U111" s="82" t="s">
        <v>442</v>
      </c>
      <c r="V111" s="82" t="s">
        <v>442</v>
      </c>
      <c r="W111" s="81">
        <v>43753.64268518519</v>
      </c>
      <c r="X111" s="82" t="s">
        <v>530</v>
      </c>
      <c r="Y111" s="79"/>
      <c r="Z111" s="79"/>
      <c r="AA111" s="85" t="s">
        <v>634</v>
      </c>
      <c r="AB111" s="85" t="s">
        <v>635</v>
      </c>
      <c r="AC111" s="79" t="b">
        <v>0</v>
      </c>
      <c r="AD111" s="79">
        <v>2</v>
      </c>
      <c r="AE111" s="85" t="s">
        <v>741</v>
      </c>
      <c r="AF111" s="79" t="b">
        <v>0</v>
      </c>
      <c r="AG111" s="79" t="s">
        <v>794</v>
      </c>
      <c r="AH111" s="79"/>
      <c r="AI111" s="85" t="s">
        <v>744</v>
      </c>
      <c r="AJ111" s="79" t="b">
        <v>0</v>
      </c>
      <c r="AK111" s="79">
        <v>0</v>
      </c>
      <c r="AL111" s="85" t="s">
        <v>744</v>
      </c>
      <c r="AM111" s="79" t="s">
        <v>798</v>
      </c>
      <c r="AN111" s="79" t="b">
        <v>0</v>
      </c>
      <c r="AO111" s="85" t="s">
        <v>635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v>0</v>
      </c>
      <c r="BE111" s="49">
        <v>0</v>
      </c>
      <c r="BF111" s="48">
        <v>0</v>
      </c>
      <c r="BG111" s="49">
        <v>0</v>
      </c>
      <c r="BH111" s="48">
        <v>0</v>
      </c>
      <c r="BI111" s="49">
        <v>0</v>
      </c>
      <c r="BJ111" s="48">
        <v>4</v>
      </c>
      <c r="BK111" s="49">
        <v>100</v>
      </c>
      <c r="BL111" s="48">
        <v>4</v>
      </c>
    </row>
    <row r="112" spans="1:64" ht="15">
      <c r="A112" s="64" t="s">
        <v>233</v>
      </c>
      <c r="B112" s="64" t="s">
        <v>288</v>
      </c>
      <c r="C112" s="65" t="s">
        <v>2156</v>
      </c>
      <c r="D112" s="66">
        <v>3</v>
      </c>
      <c r="E112" s="67" t="s">
        <v>132</v>
      </c>
      <c r="F112" s="68">
        <v>35</v>
      </c>
      <c r="G112" s="65"/>
      <c r="H112" s="69"/>
      <c r="I112" s="70"/>
      <c r="J112" s="70"/>
      <c r="K112" s="34" t="s">
        <v>65</v>
      </c>
      <c r="L112" s="77">
        <v>112</v>
      </c>
      <c r="M112" s="77"/>
      <c r="N112" s="72"/>
      <c r="O112" s="79" t="s">
        <v>313</v>
      </c>
      <c r="P112" s="81">
        <v>43753.20171296296</v>
      </c>
      <c r="Q112" s="79" t="s">
        <v>372</v>
      </c>
      <c r="R112" s="79"/>
      <c r="S112" s="79"/>
      <c r="T112" s="79"/>
      <c r="U112" s="79"/>
      <c r="V112" s="82" t="s">
        <v>463</v>
      </c>
      <c r="W112" s="81">
        <v>43753.20171296296</v>
      </c>
      <c r="X112" s="82" t="s">
        <v>531</v>
      </c>
      <c r="Y112" s="79"/>
      <c r="Z112" s="79"/>
      <c r="AA112" s="85" t="s">
        <v>635</v>
      </c>
      <c r="AB112" s="85" t="s">
        <v>711</v>
      </c>
      <c r="AC112" s="79" t="b">
        <v>0</v>
      </c>
      <c r="AD112" s="79">
        <v>0</v>
      </c>
      <c r="AE112" s="85" t="s">
        <v>772</v>
      </c>
      <c r="AF112" s="79" t="b">
        <v>0</v>
      </c>
      <c r="AG112" s="79" t="s">
        <v>793</v>
      </c>
      <c r="AH112" s="79"/>
      <c r="AI112" s="85" t="s">
        <v>744</v>
      </c>
      <c r="AJ112" s="79" t="b">
        <v>0</v>
      </c>
      <c r="AK112" s="79">
        <v>0</v>
      </c>
      <c r="AL112" s="85" t="s">
        <v>744</v>
      </c>
      <c r="AM112" s="79" t="s">
        <v>797</v>
      </c>
      <c r="AN112" s="79" t="b">
        <v>0</v>
      </c>
      <c r="AO112" s="85" t="s">
        <v>711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5</v>
      </c>
      <c r="BD112" s="48">
        <v>0</v>
      </c>
      <c r="BE112" s="49">
        <v>0</v>
      </c>
      <c r="BF112" s="48">
        <v>0</v>
      </c>
      <c r="BG112" s="49">
        <v>0</v>
      </c>
      <c r="BH112" s="48">
        <v>0</v>
      </c>
      <c r="BI112" s="49">
        <v>0</v>
      </c>
      <c r="BJ112" s="48">
        <v>15</v>
      </c>
      <c r="BK112" s="49">
        <v>100</v>
      </c>
      <c r="BL112" s="48">
        <v>15</v>
      </c>
    </row>
    <row r="113" spans="1:64" ht="15">
      <c r="A113" s="64" t="s">
        <v>238</v>
      </c>
      <c r="B113" s="64" t="s">
        <v>233</v>
      </c>
      <c r="C113" s="65" t="s">
        <v>2156</v>
      </c>
      <c r="D113" s="66">
        <v>3</v>
      </c>
      <c r="E113" s="67" t="s">
        <v>132</v>
      </c>
      <c r="F113" s="68">
        <v>35</v>
      </c>
      <c r="G113" s="65"/>
      <c r="H113" s="69"/>
      <c r="I113" s="70"/>
      <c r="J113" s="70"/>
      <c r="K113" s="34" t="s">
        <v>66</v>
      </c>
      <c r="L113" s="77">
        <v>113</v>
      </c>
      <c r="M113" s="77"/>
      <c r="N113" s="72"/>
      <c r="O113" s="79" t="s">
        <v>314</v>
      </c>
      <c r="P113" s="81">
        <v>43753.64268518519</v>
      </c>
      <c r="Q113" s="79" t="s">
        <v>371</v>
      </c>
      <c r="R113" s="79"/>
      <c r="S113" s="79"/>
      <c r="T113" s="79"/>
      <c r="U113" s="82" t="s">
        <v>442</v>
      </c>
      <c r="V113" s="82" t="s">
        <v>442</v>
      </c>
      <c r="W113" s="81">
        <v>43753.64268518519</v>
      </c>
      <c r="X113" s="82" t="s">
        <v>530</v>
      </c>
      <c r="Y113" s="79"/>
      <c r="Z113" s="79"/>
      <c r="AA113" s="85" t="s">
        <v>634</v>
      </c>
      <c r="AB113" s="85" t="s">
        <v>635</v>
      </c>
      <c r="AC113" s="79" t="b">
        <v>0</v>
      </c>
      <c r="AD113" s="79">
        <v>2</v>
      </c>
      <c r="AE113" s="85" t="s">
        <v>741</v>
      </c>
      <c r="AF113" s="79" t="b">
        <v>0</v>
      </c>
      <c r="AG113" s="79" t="s">
        <v>794</v>
      </c>
      <c r="AH113" s="79"/>
      <c r="AI113" s="85" t="s">
        <v>744</v>
      </c>
      <c r="AJ113" s="79" t="b">
        <v>0</v>
      </c>
      <c r="AK113" s="79">
        <v>0</v>
      </c>
      <c r="AL113" s="85" t="s">
        <v>744</v>
      </c>
      <c r="AM113" s="79" t="s">
        <v>798</v>
      </c>
      <c r="AN113" s="79" t="b">
        <v>0</v>
      </c>
      <c r="AO113" s="85" t="s">
        <v>635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1</v>
      </c>
      <c r="BD113" s="48"/>
      <c r="BE113" s="49"/>
      <c r="BF113" s="48"/>
      <c r="BG113" s="49"/>
      <c r="BH113" s="48"/>
      <c r="BI113" s="49"/>
      <c r="BJ113" s="48"/>
      <c r="BK113" s="49"/>
      <c r="BL113" s="48"/>
    </row>
    <row r="114" spans="1:64" ht="15">
      <c r="A114" s="64" t="s">
        <v>233</v>
      </c>
      <c r="B114" s="64" t="s">
        <v>238</v>
      </c>
      <c r="C114" s="65" t="s">
        <v>2156</v>
      </c>
      <c r="D114" s="66">
        <v>3</v>
      </c>
      <c r="E114" s="67" t="s">
        <v>132</v>
      </c>
      <c r="F114" s="68">
        <v>35</v>
      </c>
      <c r="G114" s="65"/>
      <c r="H114" s="69"/>
      <c r="I114" s="70"/>
      <c r="J114" s="70"/>
      <c r="K114" s="34" t="s">
        <v>66</v>
      </c>
      <c r="L114" s="77">
        <v>114</v>
      </c>
      <c r="M114" s="77"/>
      <c r="N114" s="72"/>
      <c r="O114" s="79" t="s">
        <v>314</v>
      </c>
      <c r="P114" s="81">
        <v>43753.20171296296</v>
      </c>
      <c r="Q114" s="79" t="s">
        <v>372</v>
      </c>
      <c r="R114" s="79"/>
      <c r="S114" s="79"/>
      <c r="T114" s="79"/>
      <c r="U114" s="79"/>
      <c r="V114" s="82" t="s">
        <v>463</v>
      </c>
      <c r="W114" s="81">
        <v>43753.20171296296</v>
      </c>
      <c r="X114" s="82" t="s">
        <v>531</v>
      </c>
      <c r="Y114" s="79"/>
      <c r="Z114" s="79"/>
      <c r="AA114" s="85" t="s">
        <v>635</v>
      </c>
      <c r="AB114" s="85" t="s">
        <v>711</v>
      </c>
      <c r="AC114" s="79" t="b">
        <v>0</v>
      </c>
      <c r="AD114" s="79">
        <v>0</v>
      </c>
      <c r="AE114" s="85" t="s">
        <v>772</v>
      </c>
      <c r="AF114" s="79" t="b">
        <v>0</v>
      </c>
      <c r="AG114" s="79" t="s">
        <v>793</v>
      </c>
      <c r="AH114" s="79"/>
      <c r="AI114" s="85" t="s">
        <v>744</v>
      </c>
      <c r="AJ114" s="79" t="b">
        <v>0</v>
      </c>
      <c r="AK114" s="79">
        <v>0</v>
      </c>
      <c r="AL114" s="85" t="s">
        <v>744</v>
      </c>
      <c r="AM114" s="79" t="s">
        <v>797</v>
      </c>
      <c r="AN114" s="79" t="b">
        <v>0</v>
      </c>
      <c r="AO114" s="85" t="s">
        <v>711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5</v>
      </c>
      <c r="BD114" s="48"/>
      <c r="BE114" s="49"/>
      <c r="BF114" s="48"/>
      <c r="BG114" s="49"/>
      <c r="BH114" s="48"/>
      <c r="BI114" s="49"/>
      <c r="BJ114" s="48"/>
      <c r="BK114" s="49"/>
      <c r="BL114" s="48"/>
    </row>
    <row r="115" spans="1:64" ht="15">
      <c r="A115" s="64" t="s">
        <v>233</v>
      </c>
      <c r="B115" s="64" t="s">
        <v>289</v>
      </c>
      <c r="C115" s="65" t="s">
        <v>2156</v>
      </c>
      <c r="D115" s="66">
        <v>3</v>
      </c>
      <c r="E115" s="67" t="s">
        <v>132</v>
      </c>
      <c r="F115" s="68">
        <v>35</v>
      </c>
      <c r="G115" s="65"/>
      <c r="H115" s="69"/>
      <c r="I115" s="70"/>
      <c r="J115" s="70"/>
      <c r="K115" s="34" t="s">
        <v>65</v>
      </c>
      <c r="L115" s="77">
        <v>115</v>
      </c>
      <c r="M115" s="77"/>
      <c r="N115" s="72"/>
      <c r="O115" s="79" t="s">
        <v>313</v>
      </c>
      <c r="P115" s="81">
        <v>43754.17383101852</v>
      </c>
      <c r="Q115" s="79" t="s">
        <v>373</v>
      </c>
      <c r="R115" s="82" t="s">
        <v>428</v>
      </c>
      <c r="S115" s="79" t="s">
        <v>434</v>
      </c>
      <c r="T115" s="79" t="s">
        <v>437</v>
      </c>
      <c r="U115" s="79"/>
      <c r="V115" s="82" t="s">
        <v>463</v>
      </c>
      <c r="W115" s="81">
        <v>43754.17383101852</v>
      </c>
      <c r="X115" s="82" t="s">
        <v>532</v>
      </c>
      <c r="Y115" s="79">
        <v>34.0905651</v>
      </c>
      <c r="Z115" s="79">
        <v>-118.3443025</v>
      </c>
      <c r="AA115" s="85" t="s">
        <v>636</v>
      </c>
      <c r="AB115" s="79"/>
      <c r="AC115" s="79" t="b">
        <v>0</v>
      </c>
      <c r="AD115" s="79">
        <v>1</v>
      </c>
      <c r="AE115" s="85" t="s">
        <v>744</v>
      </c>
      <c r="AF115" s="79" t="b">
        <v>0</v>
      </c>
      <c r="AG115" s="79" t="s">
        <v>793</v>
      </c>
      <c r="AH115" s="79"/>
      <c r="AI115" s="85" t="s">
        <v>744</v>
      </c>
      <c r="AJ115" s="79" t="b">
        <v>0</v>
      </c>
      <c r="AK115" s="79">
        <v>0</v>
      </c>
      <c r="AL115" s="85" t="s">
        <v>744</v>
      </c>
      <c r="AM115" s="79" t="s">
        <v>802</v>
      </c>
      <c r="AN115" s="79" t="b">
        <v>0</v>
      </c>
      <c r="AO115" s="85" t="s">
        <v>636</v>
      </c>
      <c r="AP115" s="79" t="s">
        <v>176</v>
      </c>
      <c r="AQ115" s="79">
        <v>0</v>
      </c>
      <c r="AR115" s="79">
        <v>0</v>
      </c>
      <c r="AS115" s="79" t="s">
        <v>809</v>
      </c>
      <c r="AT115" s="79" t="s">
        <v>815</v>
      </c>
      <c r="AU115" s="79" t="s">
        <v>816</v>
      </c>
      <c r="AV115" s="79" t="s">
        <v>822</v>
      </c>
      <c r="AW115" s="79" t="s">
        <v>832</v>
      </c>
      <c r="AX115" s="79" t="s">
        <v>842</v>
      </c>
      <c r="AY115" s="79" t="s">
        <v>847</v>
      </c>
      <c r="AZ115" s="82" t="s">
        <v>854</v>
      </c>
      <c r="BA115">
        <v>1</v>
      </c>
      <c r="BB115" s="78" t="str">
        <f>REPLACE(INDEX(GroupVertices[Group],MATCH(Edges[[#This Row],[Vertex 1]],GroupVertices[Vertex],0)),1,1,"")</f>
        <v>1</v>
      </c>
      <c r="BC115" s="78" t="str">
        <f>REPLACE(INDEX(GroupVertices[Group],MATCH(Edges[[#This Row],[Vertex 2]],GroupVertices[Vertex],0)),1,1,"")</f>
        <v>1</v>
      </c>
      <c r="BD115" s="48">
        <v>3</v>
      </c>
      <c r="BE115" s="49">
        <v>10</v>
      </c>
      <c r="BF115" s="48">
        <v>0</v>
      </c>
      <c r="BG115" s="49">
        <v>0</v>
      </c>
      <c r="BH115" s="48">
        <v>0</v>
      </c>
      <c r="BI115" s="49">
        <v>0</v>
      </c>
      <c r="BJ115" s="48">
        <v>27</v>
      </c>
      <c r="BK115" s="49">
        <v>90</v>
      </c>
      <c r="BL115" s="48">
        <v>30</v>
      </c>
    </row>
    <row r="116" spans="1:64" ht="15">
      <c r="A116" s="64" t="s">
        <v>233</v>
      </c>
      <c r="B116" s="64" t="s">
        <v>251</v>
      </c>
      <c r="C116" s="65" t="s">
        <v>2156</v>
      </c>
      <c r="D116" s="66">
        <v>3</v>
      </c>
      <c r="E116" s="67" t="s">
        <v>132</v>
      </c>
      <c r="F116" s="68">
        <v>35</v>
      </c>
      <c r="G116" s="65"/>
      <c r="H116" s="69"/>
      <c r="I116" s="70"/>
      <c r="J116" s="70"/>
      <c r="K116" s="34" t="s">
        <v>65</v>
      </c>
      <c r="L116" s="77">
        <v>116</v>
      </c>
      <c r="M116" s="77"/>
      <c r="N116" s="72"/>
      <c r="O116" s="79" t="s">
        <v>314</v>
      </c>
      <c r="P116" s="81">
        <v>43755.22337962963</v>
      </c>
      <c r="Q116" s="79" t="s">
        <v>374</v>
      </c>
      <c r="R116" s="79"/>
      <c r="S116" s="79"/>
      <c r="T116" s="79"/>
      <c r="U116" s="79"/>
      <c r="V116" s="82" t="s">
        <v>463</v>
      </c>
      <c r="W116" s="81">
        <v>43755.22337962963</v>
      </c>
      <c r="X116" s="82" t="s">
        <v>533</v>
      </c>
      <c r="Y116" s="79"/>
      <c r="Z116" s="79"/>
      <c r="AA116" s="85" t="s">
        <v>637</v>
      </c>
      <c r="AB116" s="85" t="s">
        <v>712</v>
      </c>
      <c r="AC116" s="79" t="b">
        <v>0</v>
      </c>
      <c r="AD116" s="79">
        <v>10</v>
      </c>
      <c r="AE116" s="85" t="s">
        <v>773</v>
      </c>
      <c r="AF116" s="79" t="b">
        <v>0</v>
      </c>
      <c r="AG116" s="79" t="s">
        <v>793</v>
      </c>
      <c r="AH116" s="79"/>
      <c r="AI116" s="85" t="s">
        <v>744</v>
      </c>
      <c r="AJ116" s="79" t="b">
        <v>0</v>
      </c>
      <c r="AK116" s="79">
        <v>2</v>
      </c>
      <c r="AL116" s="85" t="s">
        <v>744</v>
      </c>
      <c r="AM116" s="79" t="s">
        <v>797</v>
      </c>
      <c r="AN116" s="79" t="b">
        <v>0</v>
      </c>
      <c r="AO116" s="85" t="s">
        <v>712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4</v>
      </c>
      <c r="BD116" s="48">
        <v>0</v>
      </c>
      <c r="BE116" s="49">
        <v>0</v>
      </c>
      <c r="BF116" s="48">
        <v>0</v>
      </c>
      <c r="BG116" s="49">
        <v>0</v>
      </c>
      <c r="BH116" s="48">
        <v>0</v>
      </c>
      <c r="BI116" s="49">
        <v>0</v>
      </c>
      <c r="BJ116" s="48">
        <v>15</v>
      </c>
      <c r="BK116" s="49">
        <v>100</v>
      </c>
      <c r="BL116" s="48">
        <v>15</v>
      </c>
    </row>
    <row r="117" spans="1:64" ht="15">
      <c r="A117" s="64" t="s">
        <v>239</v>
      </c>
      <c r="B117" s="64" t="s">
        <v>233</v>
      </c>
      <c r="C117" s="65" t="s">
        <v>2157</v>
      </c>
      <c r="D117" s="66">
        <v>10</v>
      </c>
      <c r="E117" s="67" t="s">
        <v>136</v>
      </c>
      <c r="F117" s="68">
        <v>12</v>
      </c>
      <c r="G117" s="65"/>
      <c r="H117" s="69"/>
      <c r="I117" s="70"/>
      <c r="J117" s="70"/>
      <c r="K117" s="34" t="s">
        <v>66</v>
      </c>
      <c r="L117" s="77">
        <v>117</v>
      </c>
      <c r="M117" s="77"/>
      <c r="N117" s="72"/>
      <c r="O117" s="79" t="s">
        <v>314</v>
      </c>
      <c r="P117" s="81">
        <v>43760.028125</v>
      </c>
      <c r="Q117" s="79" t="s">
        <v>375</v>
      </c>
      <c r="R117" s="79"/>
      <c r="S117" s="79"/>
      <c r="T117" s="79"/>
      <c r="U117" s="79"/>
      <c r="V117" s="82" t="s">
        <v>468</v>
      </c>
      <c r="W117" s="81">
        <v>43760.028125</v>
      </c>
      <c r="X117" s="82" t="s">
        <v>534</v>
      </c>
      <c r="Y117" s="79"/>
      <c r="Z117" s="79"/>
      <c r="AA117" s="85" t="s">
        <v>638</v>
      </c>
      <c r="AB117" s="85" t="s">
        <v>641</v>
      </c>
      <c r="AC117" s="79" t="b">
        <v>0</v>
      </c>
      <c r="AD117" s="79">
        <v>0</v>
      </c>
      <c r="AE117" s="85" t="s">
        <v>741</v>
      </c>
      <c r="AF117" s="79" t="b">
        <v>0</v>
      </c>
      <c r="AG117" s="79" t="s">
        <v>793</v>
      </c>
      <c r="AH117" s="79"/>
      <c r="AI117" s="85" t="s">
        <v>744</v>
      </c>
      <c r="AJ117" s="79" t="b">
        <v>0</v>
      </c>
      <c r="AK117" s="79">
        <v>0</v>
      </c>
      <c r="AL117" s="85" t="s">
        <v>744</v>
      </c>
      <c r="AM117" s="79" t="s">
        <v>797</v>
      </c>
      <c r="AN117" s="79" t="b">
        <v>0</v>
      </c>
      <c r="AO117" s="85" t="s">
        <v>641</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2</v>
      </c>
      <c r="BC117" s="78" t="str">
        <f>REPLACE(INDEX(GroupVertices[Group],MATCH(Edges[[#This Row],[Vertex 2]],GroupVertices[Vertex],0)),1,1,"")</f>
        <v>1</v>
      </c>
      <c r="BD117" s="48">
        <v>1</v>
      </c>
      <c r="BE117" s="49">
        <v>8.333333333333334</v>
      </c>
      <c r="BF117" s="48">
        <v>0</v>
      </c>
      <c r="BG117" s="49">
        <v>0</v>
      </c>
      <c r="BH117" s="48">
        <v>0</v>
      </c>
      <c r="BI117" s="49">
        <v>0</v>
      </c>
      <c r="BJ117" s="48">
        <v>11</v>
      </c>
      <c r="BK117" s="49">
        <v>91.66666666666667</v>
      </c>
      <c r="BL117" s="48">
        <v>12</v>
      </c>
    </row>
    <row r="118" spans="1:64" ht="15">
      <c r="A118" s="64" t="s">
        <v>239</v>
      </c>
      <c r="B118" s="64" t="s">
        <v>233</v>
      </c>
      <c r="C118" s="65" t="s">
        <v>2157</v>
      </c>
      <c r="D118" s="66">
        <v>10</v>
      </c>
      <c r="E118" s="67" t="s">
        <v>136</v>
      </c>
      <c r="F118" s="68">
        <v>12</v>
      </c>
      <c r="G118" s="65"/>
      <c r="H118" s="69"/>
      <c r="I118" s="70"/>
      <c r="J118" s="70"/>
      <c r="K118" s="34" t="s">
        <v>66</v>
      </c>
      <c r="L118" s="77">
        <v>118</v>
      </c>
      <c r="M118" s="77"/>
      <c r="N118" s="72"/>
      <c r="O118" s="79" t="s">
        <v>314</v>
      </c>
      <c r="P118" s="81">
        <v>43760.02846064815</v>
      </c>
      <c r="Q118" s="79" t="s">
        <v>376</v>
      </c>
      <c r="R118" s="79"/>
      <c r="S118" s="79"/>
      <c r="T118" s="79"/>
      <c r="U118" s="79"/>
      <c r="V118" s="82" t="s">
        <v>468</v>
      </c>
      <c r="W118" s="81">
        <v>43760.02846064815</v>
      </c>
      <c r="X118" s="82" t="s">
        <v>535</v>
      </c>
      <c r="Y118" s="79"/>
      <c r="Z118" s="79"/>
      <c r="AA118" s="85" t="s">
        <v>639</v>
      </c>
      <c r="AB118" s="85" t="s">
        <v>641</v>
      </c>
      <c r="AC118" s="79" t="b">
        <v>0</v>
      </c>
      <c r="AD118" s="79">
        <v>0</v>
      </c>
      <c r="AE118" s="85" t="s">
        <v>741</v>
      </c>
      <c r="AF118" s="79" t="b">
        <v>0</v>
      </c>
      <c r="AG118" s="79" t="s">
        <v>793</v>
      </c>
      <c r="AH118" s="79"/>
      <c r="AI118" s="85" t="s">
        <v>744</v>
      </c>
      <c r="AJ118" s="79" t="b">
        <v>0</v>
      </c>
      <c r="AK118" s="79">
        <v>0</v>
      </c>
      <c r="AL118" s="85" t="s">
        <v>744</v>
      </c>
      <c r="AM118" s="79" t="s">
        <v>797</v>
      </c>
      <c r="AN118" s="79" t="b">
        <v>0</v>
      </c>
      <c r="AO118" s="85" t="s">
        <v>641</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2</v>
      </c>
      <c r="BC118" s="78" t="str">
        <f>REPLACE(INDEX(GroupVertices[Group],MATCH(Edges[[#This Row],[Vertex 2]],GroupVertices[Vertex],0)),1,1,"")</f>
        <v>1</v>
      </c>
      <c r="BD118" s="48">
        <v>1</v>
      </c>
      <c r="BE118" s="49">
        <v>11.11111111111111</v>
      </c>
      <c r="BF118" s="48">
        <v>0</v>
      </c>
      <c r="BG118" s="49">
        <v>0</v>
      </c>
      <c r="BH118" s="48">
        <v>0</v>
      </c>
      <c r="BI118" s="49">
        <v>0</v>
      </c>
      <c r="BJ118" s="48">
        <v>8</v>
      </c>
      <c r="BK118" s="49">
        <v>88.88888888888889</v>
      </c>
      <c r="BL118" s="48">
        <v>9</v>
      </c>
    </row>
    <row r="119" spans="1:64" ht="15">
      <c r="A119" s="64" t="s">
        <v>233</v>
      </c>
      <c r="B119" s="64" t="s">
        <v>239</v>
      </c>
      <c r="C119" s="65" t="s">
        <v>2157</v>
      </c>
      <c r="D119" s="66">
        <v>10</v>
      </c>
      <c r="E119" s="67" t="s">
        <v>136</v>
      </c>
      <c r="F119" s="68">
        <v>12</v>
      </c>
      <c r="G119" s="65"/>
      <c r="H119" s="69"/>
      <c r="I119" s="70"/>
      <c r="J119" s="70"/>
      <c r="K119" s="34" t="s">
        <v>66</v>
      </c>
      <c r="L119" s="77">
        <v>119</v>
      </c>
      <c r="M119" s="77"/>
      <c r="N119" s="72"/>
      <c r="O119" s="79" t="s">
        <v>314</v>
      </c>
      <c r="P119" s="81">
        <v>43759.96905092592</v>
      </c>
      <c r="Q119" s="79" t="s">
        <v>377</v>
      </c>
      <c r="R119" s="79"/>
      <c r="S119" s="79"/>
      <c r="T119" s="79"/>
      <c r="U119" s="79"/>
      <c r="V119" s="82" t="s">
        <v>463</v>
      </c>
      <c r="W119" s="81">
        <v>43759.96905092592</v>
      </c>
      <c r="X119" s="82" t="s">
        <v>536</v>
      </c>
      <c r="Y119" s="79"/>
      <c r="Z119" s="79"/>
      <c r="AA119" s="85" t="s">
        <v>640</v>
      </c>
      <c r="AB119" s="85" t="s">
        <v>713</v>
      </c>
      <c r="AC119" s="79" t="b">
        <v>0</v>
      </c>
      <c r="AD119" s="79">
        <v>6</v>
      </c>
      <c r="AE119" s="85" t="s">
        <v>742</v>
      </c>
      <c r="AF119" s="79" t="b">
        <v>0</v>
      </c>
      <c r="AG119" s="79" t="s">
        <v>793</v>
      </c>
      <c r="AH119" s="79"/>
      <c r="AI119" s="85" t="s">
        <v>744</v>
      </c>
      <c r="AJ119" s="79" t="b">
        <v>0</v>
      </c>
      <c r="AK119" s="79">
        <v>0</v>
      </c>
      <c r="AL119" s="85" t="s">
        <v>744</v>
      </c>
      <c r="AM119" s="79" t="s">
        <v>797</v>
      </c>
      <c r="AN119" s="79" t="b">
        <v>0</v>
      </c>
      <c r="AO119" s="85" t="s">
        <v>713</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2</v>
      </c>
      <c r="BD119" s="48">
        <v>0</v>
      </c>
      <c r="BE119" s="49">
        <v>0</v>
      </c>
      <c r="BF119" s="48">
        <v>1</v>
      </c>
      <c r="BG119" s="49">
        <v>6.25</v>
      </c>
      <c r="BH119" s="48">
        <v>0</v>
      </c>
      <c r="BI119" s="49">
        <v>0</v>
      </c>
      <c r="BJ119" s="48">
        <v>15</v>
      </c>
      <c r="BK119" s="49">
        <v>93.75</v>
      </c>
      <c r="BL119" s="48">
        <v>16</v>
      </c>
    </row>
    <row r="120" spans="1:64" ht="15">
      <c r="A120" s="64" t="s">
        <v>233</v>
      </c>
      <c r="B120" s="64" t="s">
        <v>239</v>
      </c>
      <c r="C120" s="65" t="s">
        <v>2157</v>
      </c>
      <c r="D120" s="66">
        <v>10</v>
      </c>
      <c r="E120" s="67" t="s">
        <v>136</v>
      </c>
      <c r="F120" s="68">
        <v>12</v>
      </c>
      <c r="G120" s="65"/>
      <c r="H120" s="69"/>
      <c r="I120" s="70"/>
      <c r="J120" s="70"/>
      <c r="K120" s="34" t="s">
        <v>66</v>
      </c>
      <c r="L120" s="77">
        <v>120</v>
      </c>
      <c r="M120" s="77"/>
      <c r="N120" s="72"/>
      <c r="O120" s="79" t="s">
        <v>314</v>
      </c>
      <c r="P120" s="81">
        <v>43760.02133101852</v>
      </c>
      <c r="Q120" s="79" t="s">
        <v>378</v>
      </c>
      <c r="R120" s="79"/>
      <c r="S120" s="79"/>
      <c r="T120" s="79"/>
      <c r="U120" s="79"/>
      <c r="V120" s="82" t="s">
        <v>463</v>
      </c>
      <c r="W120" s="81">
        <v>43760.02133101852</v>
      </c>
      <c r="X120" s="82" t="s">
        <v>537</v>
      </c>
      <c r="Y120" s="79"/>
      <c r="Z120" s="79"/>
      <c r="AA120" s="85" t="s">
        <v>641</v>
      </c>
      <c r="AB120" s="85" t="s">
        <v>714</v>
      </c>
      <c r="AC120" s="79" t="b">
        <v>0</v>
      </c>
      <c r="AD120" s="79">
        <v>2</v>
      </c>
      <c r="AE120" s="85" t="s">
        <v>742</v>
      </c>
      <c r="AF120" s="79" t="b">
        <v>0</v>
      </c>
      <c r="AG120" s="79" t="s">
        <v>793</v>
      </c>
      <c r="AH120" s="79"/>
      <c r="AI120" s="85" t="s">
        <v>744</v>
      </c>
      <c r="AJ120" s="79" t="b">
        <v>0</v>
      </c>
      <c r="AK120" s="79">
        <v>0</v>
      </c>
      <c r="AL120" s="85" t="s">
        <v>744</v>
      </c>
      <c r="AM120" s="79" t="s">
        <v>797</v>
      </c>
      <c r="AN120" s="79" t="b">
        <v>0</v>
      </c>
      <c r="AO120" s="85" t="s">
        <v>714</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2</v>
      </c>
      <c r="BD120" s="48">
        <v>2</v>
      </c>
      <c r="BE120" s="49">
        <v>7.407407407407407</v>
      </c>
      <c r="BF120" s="48">
        <v>0</v>
      </c>
      <c r="BG120" s="49">
        <v>0</v>
      </c>
      <c r="BH120" s="48">
        <v>0</v>
      </c>
      <c r="BI120" s="49">
        <v>0</v>
      </c>
      <c r="BJ120" s="48">
        <v>25</v>
      </c>
      <c r="BK120" s="49">
        <v>92.5925925925926</v>
      </c>
      <c r="BL120" s="48">
        <v>27</v>
      </c>
    </row>
    <row r="121" spans="1:64" ht="15">
      <c r="A121" s="64" t="s">
        <v>233</v>
      </c>
      <c r="B121" s="64" t="s">
        <v>239</v>
      </c>
      <c r="C121" s="65" t="s">
        <v>2156</v>
      </c>
      <c r="D121" s="66">
        <v>3</v>
      </c>
      <c r="E121" s="67" t="s">
        <v>132</v>
      </c>
      <c r="F121" s="68">
        <v>35</v>
      </c>
      <c r="G121" s="65"/>
      <c r="H121" s="69"/>
      <c r="I121" s="70"/>
      <c r="J121" s="70"/>
      <c r="K121" s="34" t="s">
        <v>66</v>
      </c>
      <c r="L121" s="77">
        <v>121</v>
      </c>
      <c r="M121" s="77"/>
      <c r="N121" s="72"/>
      <c r="O121" s="79" t="s">
        <v>313</v>
      </c>
      <c r="P121" s="81">
        <v>43760.0225</v>
      </c>
      <c r="Q121" s="79" t="s">
        <v>379</v>
      </c>
      <c r="R121" s="79"/>
      <c r="S121" s="79"/>
      <c r="T121" s="79"/>
      <c r="U121" s="79"/>
      <c r="V121" s="82" t="s">
        <v>463</v>
      </c>
      <c r="W121" s="81">
        <v>43760.0225</v>
      </c>
      <c r="X121" s="82" t="s">
        <v>538</v>
      </c>
      <c r="Y121" s="79"/>
      <c r="Z121" s="79"/>
      <c r="AA121" s="85" t="s">
        <v>642</v>
      </c>
      <c r="AB121" s="85" t="s">
        <v>715</v>
      </c>
      <c r="AC121" s="79" t="b">
        <v>0</v>
      </c>
      <c r="AD121" s="79">
        <v>0</v>
      </c>
      <c r="AE121" s="85" t="s">
        <v>774</v>
      </c>
      <c r="AF121" s="79" t="b">
        <v>0</v>
      </c>
      <c r="AG121" s="79" t="s">
        <v>793</v>
      </c>
      <c r="AH121" s="79"/>
      <c r="AI121" s="85" t="s">
        <v>744</v>
      </c>
      <c r="AJ121" s="79" t="b">
        <v>0</v>
      </c>
      <c r="AK121" s="79">
        <v>0</v>
      </c>
      <c r="AL121" s="85" t="s">
        <v>744</v>
      </c>
      <c r="AM121" s="79" t="s">
        <v>797</v>
      </c>
      <c r="AN121" s="79" t="b">
        <v>0</v>
      </c>
      <c r="AO121" s="85" t="s">
        <v>715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2</v>
      </c>
      <c r="BD121" s="48"/>
      <c r="BE121" s="49"/>
      <c r="BF121" s="48"/>
      <c r="BG121" s="49"/>
      <c r="BH121" s="48"/>
      <c r="BI121" s="49"/>
      <c r="BJ121" s="48"/>
      <c r="BK121" s="49"/>
      <c r="BL121" s="48"/>
    </row>
    <row r="122" spans="1:64" ht="15">
      <c r="A122" s="64" t="s">
        <v>233</v>
      </c>
      <c r="B122" s="64" t="s">
        <v>290</v>
      </c>
      <c r="C122" s="65" t="s">
        <v>2156</v>
      </c>
      <c r="D122" s="66">
        <v>3</v>
      </c>
      <c r="E122" s="67" t="s">
        <v>132</v>
      </c>
      <c r="F122" s="68">
        <v>35</v>
      </c>
      <c r="G122" s="65"/>
      <c r="H122" s="69"/>
      <c r="I122" s="70"/>
      <c r="J122" s="70"/>
      <c r="K122" s="34" t="s">
        <v>65</v>
      </c>
      <c r="L122" s="77">
        <v>122</v>
      </c>
      <c r="M122" s="77"/>
      <c r="N122" s="72"/>
      <c r="O122" s="79" t="s">
        <v>314</v>
      </c>
      <c r="P122" s="81">
        <v>43760.0225</v>
      </c>
      <c r="Q122" s="79" t="s">
        <v>379</v>
      </c>
      <c r="R122" s="79"/>
      <c r="S122" s="79"/>
      <c r="T122" s="79"/>
      <c r="U122" s="79"/>
      <c r="V122" s="82" t="s">
        <v>463</v>
      </c>
      <c r="W122" s="81">
        <v>43760.0225</v>
      </c>
      <c r="X122" s="82" t="s">
        <v>538</v>
      </c>
      <c r="Y122" s="79"/>
      <c r="Z122" s="79"/>
      <c r="AA122" s="85" t="s">
        <v>642</v>
      </c>
      <c r="AB122" s="85" t="s">
        <v>715</v>
      </c>
      <c r="AC122" s="79" t="b">
        <v>0</v>
      </c>
      <c r="AD122" s="79">
        <v>0</v>
      </c>
      <c r="AE122" s="85" t="s">
        <v>774</v>
      </c>
      <c r="AF122" s="79" t="b">
        <v>0</v>
      </c>
      <c r="AG122" s="79" t="s">
        <v>793</v>
      </c>
      <c r="AH122" s="79"/>
      <c r="AI122" s="85" t="s">
        <v>744</v>
      </c>
      <c r="AJ122" s="79" t="b">
        <v>0</v>
      </c>
      <c r="AK122" s="79">
        <v>0</v>
      </c>
      <c r="AL122" s="85" t="s">
        <v>744</v>
      </c>
      <c r="AM122" s="79" t="s">
        <v>797</v>
      </c>
      <c r="AN122" s="79" t="b">
        <v>0</v>
      </c>
      <c r="AO122" s="85" t="s">
        <v>715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2</v>
      </c>
      <c r="BE122" s="49">
        <v>5</v>
      </c>
      <c r="BF122" s="48">
        <v>0</v>
      </c>
      <c r="BG122" s="49">
        <v>0</v>
      </c>
      <c r="BH122" s="48">
        <v>0</v>
      </c>
      <c r="BI122" s="49">
        <v>0</v>
      </c>
      <c r="BJ122" s="48">
        <v>38</v>
      </c>
      <c r="BK122" s="49">
        <v>95</v>
      </c>
      <c r="BL122" s="48">
        <v>40</v>
      </c>
    </row>
    <row r="123" spans="1:64" ht="15">
      <c r="A123" s="64" t="s">
        <v>233</v>
      </c>
      <c r="B123" s="64" t="s">
        <v>291</v>
      </c>
      <c r="C123" s="65" t="s">
        <v>2157</v>
      </c>
      <c r="D123" s="66">
        <v>10</v>
      </c>
      <c r="E123" s="67" t="s">
        <v>136</v>
      </c>
      <c r="F123" s="68">
        <v>12</v>
      </c>
      <c r="G123" s="65"/>
      <c r="H123" s="69"/>
      <c r="I123" s="70"/>
      <c r="J123" s="70"/>
      <c r="K123" s="34" t="s">
        <v>65</v>
      </c>
      <c r="L123" s="77">
        <v>123</v>
      </c>
      <c r="M123" s="77"/>
      <c r="N123" s="72"/>
      <c r="O123" s="79" t="s">
        <v>313</v>
      </c>
      <c r="P123" s="81">
        <v>43733.90300925926</v>
      </c>
      <c r="Q123" s="79" t="s">
        <v>349</v>
      </c>
      <c r="R123" s="79"/>
      <c r="S123" s="79"/>
      <c r="T123" s="79"/>
      <c r="U123" s="82" t="s">
        <v>441</v>
      </c>
      <c r="V123" s="82" t="s">
        <v>441</v>
      </c>
      <c r="W123" s="81">
        <v>43733.90300925926</v>
      </c>
      <c r="X123" s="82" t="s">
        <v>508</v>
      </c>
      <c r="Y123" s="79"/>
      <c r="Z123" s="79"/>
      <c r="AA123" s="85" t="s">
        <v>612</v>
      </c>
      <c r="AB123" s="79"/>
      <c r="AC123" s="79" t="b">
        <v>0</v>
      </c>
      <c r="AD123" s="79">
        <v>0</v>
      </c>
      <c r="AE123" s="85" t="s">
        <v>744</v>
      </c>
      <c r="AF123" s="79" t="b">
        <v>0</v>
      </c>
      <c r="AG123" s="79" t="s">
        <v>793</v>
      </c>
      <c r="AH123" s="79"/>
      <c r="AI123" s="85" t="s">
        <v>744</v>
      </c>
      <c r="AJ123" s="79" t="b">
        <v>0</v>
      </c>
      <c r="AK123" s="79">
        <v>0</v>
      </c>
      <c r="AL123" s="85" t="s">
        <v>744</v>
      </c>
      <c r="AM123" s="79" t="s">
        <v>797</v>
      </c>
      <c r="AN123" s="79" t="b">
        <v>0</v>
      </c>
      <c r="AO123" s="85" t="s">
        <v>612</v>
      </c>
      <c r="AP123" s="79" t="s">
        <v>176</v>
      </c>
      <c r="AQ123" s="79">
        <v>0</v>
      </c>
      <c r="AR123" s="79">
        <v>0</v>
      </c>
      <c r="AS123" s="79" t="s">
        <v>808</v>
      </c>
      <c r="AT123" s="79" t="s">
        <v>815</v>
      </c>
      <c r="AU123" s="79" t="s">
        <v>816</v>
      </c>
      <c r="AV123" s="79" t="s">
        <v>821</v>
      </c>
      <c r="AW123" s="79" t="s">
        <v>831</v>
      </c>
      <c r="AX123" s="79" t="s">
        <v>841</v>
      </c>
      <c r="AY123" s="79" t="s">
        <v>847</v>
      </c>
      <c r="AZ123" s="82" t="s">
        <v>853</v>
      </c>
      <c r="BA123">
        <v>2</v>
      </c>
      <c r="BB123" s="78" t="str">
        <f>REPLACE(INDEX(GroupVertices[Group],MATCH(Edges[[#This Row],[Vertex 1]],GroupVertices[Vertex],0)),1,1,"")</f>
        <v>1</v>
      </c>
      <c r="BC123" s="78" t="str">
        <f>REPLACE(INDEX(GroupVertices[Group],MATCH(Edges[[#This Row],[Vertex 2]],GroupVertices[Vertex],0)),1,1,"")</f>
        <v>1</v>
      </c>
      <c r="BD123" s="48">
        <v>1</v>
      </c>
      <c r="BE123" s="49">
        <v>7.142857142857143</v>
      </c>
      <c r="BF123" s="48">
        <v>0</v>
      </c>
      <c r="BG123" s="49">
        <v>0</v>
      </c>
      <c r="BH123" s="48">
        <v>0</v>
      </c>
      <c r="BI123" s="49">
        <v>0</v>
      </c>
      <c r="BJ123" s="48">
        <v>13</v>
      </c>
      <c r="BK123" s="49">
        <v>92.85714285714286</v>
      </c>
      <c r="BL123" s="48">
        <v>14</v>
      </c>
    </row>
    <row r="124" spans="1:64" ht="15">
      <c r="A124" s="64" t="s">
        <v>233</v>
      </c>
      <c r="B124" s="64" t="s">
        <v>291</v>
      </c>
      <c r="C124" s="65" t="s">
        <v>2157</v>
      </c>
      <c r="D124" s="66">
        <v>10</v>
      </c>
      <c r="E124" s="67" t="s">
        <v>136</v>
      </c>
      <c r="F124" s="68">
        <v>12</v>
      </c>
      <c r="G124" s="65"/>
      <c r="H124" s="69"/>
      <c r="I124" s="70"/>
      <c r="J124" s="70"/>
      <c r="K124" s="34" t="s">
        <v>65</v>
      </c>
      <c r="L124" s="77">
        <v>124</v>
      </c>
      <c r="M124" s="77"/>
      <c r="N124" s="72"/>
      <c r="O124" s="79" t="s">
        <v>313</v>
      </c>
      <c r="P124" s="81">
        <v>43740.23181712963</v>
      </c>
      <c r="Q124" s="79" t="s">
        <v>358</v>
      </c>
      <c r="R124" s="79"/>
      <c r="S124" s="79"/>
      <c r="T124" s="79"/>
      <c r="U124" s="79"/>
      <c r="V124" s="82" t="s">
        <v>463</v>
      </c>
      <c r="W124" s="81">
        <v>43740.23181712963</v>
      </c>
      <c r="X124" s="82" t="s">
        <v>517</v>
      </c>
      <c r="Y124" s="79"/>
      <c r="Z124" s="79"/>
      <c r="AA124" s="85" t="s">
        <v>621</v>
      </c>
      <c r="AB124" s="85" t="s">
        <v>700</v>
      </c>
      <c r="AC124" s="79" t="b">
        <v>0</v>
      </c>
      <c r="AD124" s="79">
        <v>0</v>
      </c>
      <c r="AE124" s="85" t="s">
        <v>762</v>
      </c>
      <c r="AF124" s="79" t="b">
        <v>0</v>
      </c>
      <c r="AG124" s="79" t="s">
        <v>795</v>
      </c>
      <c r="AH124" s="79"/>
      <c r="AI124" s="85" t="s">
        <v>744</v>
      </c>
      <c r="AJ124" s="79" t="b">
        <v>0</v>
      </c>
      <c r="AK124" s="79">
        <v>0</v>
      </c>
      <c r="AL124" s="85" t="s">
        <v>744</v>
      </c>
      <c r="AM124" s="79" t="s">
        <v>797</v>
      </c>
      <c r="AN124" s="79" t="b">
        <v>0</v>
      </c>
      <c r="AO124" s="85" t="s">
        <v>700</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5</v>
      </c>
      <c r="BK124" s="49">
        <v>100</v>
      </c>
      <c r="BL124" s="48">
        <v>5</v>
      </c>
    </row>
    <row r="125" spans="1:64" ht="15">
      <c r="A125" s="64" t="s">
        <v>233</v>
      </c>
      <c r="B125" s="64" t="s">
        <v>291</v>
      </c>
      <c r="C125" s="65" t="s">
        <v>2156</v>
      </c>
      <c r="D125" s="66">
        <v>3</v>
      </c>
      <c r="E125" s="67" t="s">
        <v>132</v>
      </c>
      <c r="F125" s="68">
        <v>35</v>
      </c>
      <c r="G125" s="65"/>
      <c r="H125" s="69"/>
      <c r="I125" s="70"/>
      <c r="J125" s="70"/>
      <c r="K125" s="34" t="s">
        <v>65</v>
      </c>
      <c r="L125" s="77">
        <v>125</v>
      </c>
      <c r="M125" s="77"/>
      <c r="N125" s="72"/>
      <c r="O125" s="79" t="s">
        <v>314</v>
      </c>
      <c r="P125" s="81">
        <v>43762.542129629626</v>
      </c>
      <c r="Q125" s="79" t="s">
        <v>380</v>
      </c>
      <c r="R125" s="79"/>
      <c r="S125" s="79"/>
      <c r="T125" s="79"/>
      <c r="U125" s="79"/>
      <c r="V125" s="82" t="s">
        <v>463</v>
      </c>
      <c r="W125" s="81">
        <v>43762.542129629626</v>
      </c>
      <c r="X125" s="82" t="s">
        <v>539</v>
      </c>
      <c r="Y125" s="79"/>
      <c r="Z125" s="79"/>
      <c r="AA125" s="85" t="s">
        <v>643</v>
      </c>
      <c r="AB125" s="85" t="s">
        <v>716</v>
      </c>
      <c r="AC125" s="79" t="b">
        <v>0</v>
      </c>
      <c r="AD125" s="79">
        <v>0</v>
      </c>
      <c r="AE125" s="85" t="s">
        <v>775</v>
      </c>
      <c r="AF125" s="79" t="b">
        <v>0</v>
      </c>
      <c r="AG125" s="79" t="s">
        <v>793</v>
      </c>
      <c r="AH125" s="79"/>
      <c r="AI125" s="85" t="s">
        <v>744</v>
      </c>
      <c r="AJ125" s="79" t="b">
        <v>0</v>
      </c>
      <c r="AK125" s="79">
        <v>0</v>
      </c>
      <c r="AL125" s="85" t="s">
        <v>744</v>
      </c>
      <c r="AM125" s="79" t="s">
        <v>797</v>
      </c>
      <c r="AN125" s="79" t="b">
        <v>0</v>
      </c>
      <c r="AO125" s="85" t="s">
        <v>716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4</v>
      </c>
      <c r="BK125" s="49">
        <v>100</v>
      </c>
      <c r="BL125" s="48">
        <v>4</v>
      </c>
    </row>
    <row r="126" spans="1:64" ht="15">
      <c r="A126" s="64" t="s">
        <v>233</v>
      </c>
      <c r="B126" s="64" t="s">
        <v>292</v>
      </c>
      <c r="C126" s="65" t="s">
        <v>2156</v>
      </c>
      <c r="D126" s="66">
        <v>3</v>
      </c>
      <c r="E126" s="67" t="s">
        <v>132</v>
      </c>
      <c r="F126" s="68">
        <v>35</v>
      </c>
      <c r="G126" s="65"/>
      <c r="H126" s="69"/>
      <c r="I126" s="70"/>
      <c r="J126" s="70"/>
      <c r="K126" s="34" t="s">
        <v>65</v>
      </c>
      <c r="L126" s="77">
        <v>126</v>
      </c>
      <c r="M126" s="77"/>
      <c r="N126" s="72"/>
      <c r="O126" s="79" t="s">
        <v>314</v>
      </c>
      <c r="P126" s="81">
        <v>43762.543125</v>
      </c>
      <c r="Q126" s="79" t="s">
        <v>381</v>
      </c>
      <c r="R126" s="79"/>
      <c r="S126" s="79"/>
      <c r="T126" s="79"/>
      <c r="U126" s="79"/>
      <c r="V126" s="82" t="s">
        <v>463</v>
      </c>
      <c r="W126" s="81">
        <v>43762.543125</v>
      </c>
      <c r="X126" s="82" t="s">
        <v>540</v>
      </c>
      <c r="Y126" s="79"/>
      <c r="Z126" s="79"/>
      <c r="AA126" s="85" t="s">
        <v>644</v>
      </c>
      <c r="AB126" s="85" t="s">
        <v>717</v>
      </c>
      <c r="AC126" s="79" t="b">
        <v>0</v>
      </c>
      <c r="AD126" s="79">
        <v>0</v>
      </c>
      <c r="AE126" s="85" t="s">
        <v>776</v>
      </c>
      <c r="AF126" s="79" t="b">
        <v>0</v>
      </c>
      <c r="AG126" s="79" t="s">
        <v>794</v>
      </c>
      <c r="AH126" s="79"/>
      <c r="AI126" s="85" t="s">
        <v>744</v>
      </c>
      <c r="AJ126" s="79" t="b">
        <v>0</v>
      </c>
      <c r="AK126" s="79">
        <v>0</v>
      </c>
      <c r="AL126" s="85" t="s">
        <v>744</v>
      </c>
      <c r="AM126" s="79" t="s">
        <v>797</v>
      </c>
      <c r="AN126" s="79" t="b">
        <v>0</v>
      </c>
      <c r="AO126" s="85" t="s">
        <v>717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233</v>
      </c>
      <c r="B127" s="64" t="s">
        <v>293</v>
      </c>
      <c r="C127" s="65" t="s">
        <v>2156</v>
      </c>
      <c r="D127" s="66">
        <v>3</v>
      </c>
      <c r="E127" s="67" t="s">
        <v>132</v>
      </c>
      <c r="F127" s="68">
        <v>35</v>
      </c>
      <c r="G127" s="65"/>
      <c r="H127" s="69"/>
      <c r="I127" s="70"/>
      <c r="J127" s="70"/>
      <c r="K127" s="34" t="s">
        <v>65</v>
      </c>
      <c r="L127" s="77">
        <v>127</v>
      </c>
      <c r="M127" s="77"/>
      <c r="N127" s="72"/>
      <c r="O127" s="79" t="s">
        <v>314</v>
      </c>
      <c r="P127" s="81">
        <v>43766.71471064815</v>
      </c>
      <c r="Q127" s="79" t="s">
        <v>382</v>
      </c>
      <c r="R127" s="79"/>
      <c r="S127" s="79"/>
      <c r="T127" s="79"/>
      <c r="U127" s="79"/>
      <c r="V127" s="82" t="s">
        <v>463</v>
      </c>
      <c r="W127" s="81">
        <v>43766.71471064815</v>
      </c>
      <c r="X127" s="82" t="s">
        <v>541</v>
      </c>
      <c r="Y127" s="79"/>
      <c r="Z127" s="79"/>
      <c r="AA127" s="85" t="s">
        <v>645</v>
      </c>
      <c r="AB127" s="85" t="s">
        <v>718</v>
      </c>
      <c r="AC127" s="79" t="b">
        <v>0</v>
      </c>
      <c r="AD127" s="79">
        <v>0</v>
      </c>
      <c r="AE127" s="85" t="s">
        <v>777</v>
      </c>
      <c r="AF127" s="79" t="b">
        <v>0</v>
      </c>
      <c r="AG127" s="79" t="s">
        <v>793</v>
      </c>
      <c r="AH127" s="79"/>
      <c r="AI127" s="85" t="s">
        <v>744</v>
      </c>
      <c r="AJ127" s="79" t="b">
        <v>0</v>
      </c>
      <c r="AK127" s="79">
        <v>0</v>
      </c>
      <c r="AL127" s="85" t="s">
        <v>744</v>
      </c>
      <c r="AM127" s="79" t="s">
        <v>797</v>
      </c>
      <c r="AN127" s="79" t="b">
        <v>0</v>
      </c>
      <c r="AO127" s="85" t="s">
        <v>718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10</v>
      </c>
      <c r="BK127" s="49">
        <v>100</v>
      </c>
      <c r="BL127" s="48">
        <v>10</v>
      </c>
    </row>
    <row r="128" spans="1:64" ht="15">
      <c r="A128" s="64" t="s">
        <v>233</v>
      </c>
      <c r="B128" s="64" t="s">
        <v>261</v>
      </c>
      <c r="C128" s="65" t="s">
        <v>2156</v>
      </c>
      <c r="D128" s="66">
        <v>3</v>
      </c>
      <c r="E128" s="67" t="s">
        <v>132</v>
      </c>
      <c r="F128" s="68">
        <v>35</v>
      </c>
      <c r="G128" s="65"/>
      <c r="H128" s="69"/>
      <c r="I128" s="70"/>
      <c r="J128" s="70"/>
      <c r="K128" s="34" t="s">
        <v>65</v>
      </c>
      <c r="L128" s="77">
        <v>128</v>
      </c>
      <c r="M128" s="77"/>
      <c r="N128" s="72"/>
      <c r="O128" s="79" t="s">
        <v>313</v>
      </c>
      <c r="P128" s="81">
        <v>43767.247662037036</v>
      </c>
      <c r="Q128" s="79" t="s">
        <v>383</v>
      </c>
      <c r="R128" s="79"/>
      <c r="S128" s="79"/>
      <c r="T128" s="79"/>
      <c r="U128" s="79"/>
      <c r="V128" s="82" t="s">
        <v>463</v>
      </c>
      <c r="W128" s="81">
        <v>43767.247662037036</v>
      </c>
      <c r="X128" s="82" t="s">
        <v>542</v>
      </c>
      <c r="Y128" s="79"/>
      <c r="Z128" s="79"/>
      <c r="AA128" s="85" t="s">
        <v>646</v>
      </c>
      <c r="AB128" s="85" t="s">
        <v>719</v>
      </c>
      <c r="AC128" s="79" t="b">
        <v>0</v>
      </c>
      <c r="AD128" s="79">
        <v>1</v>
      </c>
      <c r="AE128" s="85" t="s">
        <v>766</v>
      </c>
      <c r="AF128" s="79" t="b">
        <v>0</v>
      </c>
      <c r="AG128" s="79" t="s">
        <v>793</v>
      </c>
      <c r="AH128" s="79"/>
      <c r="AI128" s="85" t="s">
        <v>744</v>
      </c>
      <c r="AJ128" s="79" t="b">
        <v>0</v>
      </c>
      <c r="AK128" s="79">
        <v>0</v>
      </c>
      <c r="AL128" s="85" t="s">
        <v>744</v>
      </c>
      <c r="AM128" s="79" t="s">
        <v>797</v>
      </c>
      <c r="AN128" s="79" t="b">
        <v>0</v>
      </c>
      <c r="AO128" s="85" t="s">
        <v>719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8</v>
      </c>
      <c r="BD128" s="48"/>
      <c r="BE128" s="49"/>
      <c r="BF128" s="48"/>
      <c r="BG128" s="49"/>
      <c r="BH128" s="48"/>
      <c r="BI128" s="49"/>
      <c r="BJ128" s="48"/>
      <c r="BK128" s="49"/>
      <c r="BL128" s="48"/>
    </row>
    <row r="129" spans="1:64" ht="15">
      <c r="A129" s="64" t="s">
        <v>240</v>
      </c>
      <c r="B129" s="64" t="s">
        <v>294</v>
      </c>
      <c r="C129" s="65" t="s">
        <v>2156</v>
      </c>
      <c r="D129" s="66">
        <v>3</v>
      </c>
      <c r="E129" s="67" t="s">
        <v>132</v>
      </c>
      <c r="F129" s="68">
        <v>35</v>
      </c>
      <c r="G129" s="65"/>
      <c r="H129" s="69"/>
      <c r="I129" s="70"/>
      <c r="J129" s="70"/>
      <c r="K129" s="34" t="s">
        <v>65</v>
      </c>
      <c r="L129" s="77">
        <v>129</v>
      </c>
      <c r="M129" s="77"/>
      <c r="N129" s="72"/>
      <c r="O129" s="79" t="s">
        <v>313</v>
      </c>
      <c r="P129" s="81">
        <v>43767.24684027778</v>
      </c>
      <c r="Q129" s="79" t="s">
        <v>384</v>
      </c>
      <c r="R129" s="79"/>
      <c r="S129" s="79"/>
      <c r="T129" s="79"/>
      <c r="U129" s="79"/>
      <c r="V129" s="82" t="s">
        <v>469</v>
      </c>
      <c r="W129" s="81">
        <v>43767.24684027778</v>
      </c>
      <c r="X129" s="82" t="s">
        <v>543</v>
      </c>
      <c r="Y129" s="79"/>
      <c r="Z129" s="79"/>
      <c r="AA129" s="85" t="s">
        <v>647</v>
      </c>
      <c r="AB129" s="85" t="s">
        <v>648</v>
      </c>
      <c r="AC129" s="79" t="b">
        <v>0</v>
      </c>
      <c r="AD129" s="79">
        <v>0</v>
      </c>
      <c r="AE129" s="85" t="s">
        <v>741</v>
      </c>
      <c r="AF129" s="79" t="b">
        <v>0</v>
      </c>
      <c r="AG129" s="79" t="s">
        <v>793</v>
      </c>
      <c r="AH129" s="79"/>
      <c r="AI129" s="85" t="s">
        <v>744</v>
      </c>
      <c r="AJ129" s="79" t="b">
        <v>0</v>
      </c>
      <c r="AK129" s="79">
        <v>0</v>
      </c>
      <c r="AL129" s="85" t="s">
        <v>744</v>
      </c>
      <c r="AM129" s="79" t="s">
        <v>797</v>
      </c>
      <c r="AN129" s="79" t="b">
        <v>0</v>
      </c>
      <c r="AO129" s="85" t="s">
        <v>648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9</v>
      </c>
      <c r="BC129" s="78" t="str">
        <f>REPLACE(INDEX(GroupVertices[Group],MATCH(Edges[[#This Row],[Vertex 2]],GroupVertices[Vertex],0)),1,1,"")</f>
        <v>9</v>
      </c>
      <c r="BD129" s="48">
        <v>0</v>
      </c>
      <c r="BE129" s="49">
        <v>0</v>
      </c>
      <c r="BF129" s="48">
        <v>3</v>
      </c>
      <c r="BG129" s="49">
        <v>20</v>
      </c>
      <c r="BH129" s="48">
        <v>0</v>
      </c>
      <c r="BI129" s="49">
        <v>0</v>
      </c>
      <c r="BJ129" s="48">
        <v>12</v>
      </c>
      <c r="BK129" s="49">
        <v>80</v>
      </c>
      <c r="BL129" s="48">
        <v>15</v>
      </c>
    </row>
    <row r="130" spans="1:64" ht="15">
      <c r="A130" s="64" t="s">
        <v>233</v>
      </c>
      <c r="B130" s="64" t="s">
        <v>294</v>
      </c>
      <c r="C130" s="65" t="s">
        <v>2157</v>
      </c>
      <c r="D130" s="66">
        <v>10</v>
      </c>
      <c r="E130" s="67" t="s">
        <v>136</v>
      </c>
      <c r="F130" s="68">
        <v>12</v>
      </c>
      <c r="G130" s="65"/>
      <c r="H130" s="69"/>
      <c r="I130" s="70"/>
      <c r="J130" s="70"/>
      <c r="K130" s="34" t="s">
        <v>65</v>
      </c>
      <c r="L130" s="77">
        <v>130</v>
      </c>
      <c r="M130" s="77"/>
      <c r="N130" s="72"/>
      <c r="O130" s="79" t="s">
        <v>313</v>
      </c>
      <c r="P130" s="81">
        <v>43767.23295138889</v>
      </c>
      <c r="Q130" s="79" t="s">
        <v>385</v>
      </c>
      <c r="R130" s="79"/>
      <c r="S130" s="79"/>
      <c r="T130" s="79"/>
      <c r="U130" s="79"/>
      <c r="V130" s="82" t="s">
        <v>463</v>
      </c>
      <c r="W130" s="81">
        <v>43767.23295138889</v>
      </c>
      <c r="X130" s="82" t="s">
        <v>544</v>
      </c>
      <c r="Y130" s="79"/>
      <c r="Z130" s="79"/>
      <c r="AA130" s="85" t="s">
        <v>648</v>
      </c>
      <c r="AB130" s="85" t="s">
        <v>720</v>
      </c>
      <c r="AC130" s="79" t="b">
        <v>0</v>
      </c>
      <c r="AD130" s="79">
        <v>2</v>
      </c>
      <c r="AE130" s="85" t="s">
        <v>778</v>
      </c>
      <c r="AF130" s="79" t="b">
        <v>0</v>
      </c>
      <c r="AG130" s="79" t="s">
        <v>793</v>
      </c>
      <c r="AH130" s="79"/>
      <c r="AI130" s="85" t="s">
        <v>744</v>
      </c>
      <c r="AJ130" s="79" t="b">
        <v>0</v>
      </c>
      <c r="AK130" s="79">
        <v>0</v>
      </c>
      <c r="AL130" s="85" t="s">
        <v>744</v>
      </c>
      <c r="AM130" s="79" t="s">
        <v>797</v>
      </c>
      <c r="AN130" s="79" t="b">
        <v>0</v>
      </c>
      <c r="AO130" s="85" t="s">
        <v>720</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9</v>
      </c>
      <c r="BD130" s="48">
        <v>0</v>
      </c>
      <c r="BE130" s="49">
        <v>0</v>
      </c>
      <c r="BF130" s="48">
        <v>1</v>
      </c>
      <c r="BG130" s="49">
        <v>12.5</v>
      </c>
      <c r="BH130" s="48">
        <v>0</v>
      </c>
      <c r="BI130" s="49">
        <v>0</v>
      </c>
      <c r="BJ130" s="48">
        <v>7</v>
      </c>
      <c r="BK130" s="49">
        <v>87.5</v>
      </c>
      <c r="BL130" s="48">
        <v>8</v>
      </c>
    </row>
    <row r="131" spans="1:64" ht="15">
      <c r="A131" s="64" t="s">
        <v>233</v>
      </c>
      <c r="B131" s="64" t="s">
        <v>294</v>
      </c>
      <c r="C131" s="65" t="s">
        <v>2157</v>
      </c>
      <c r="D131" s="66">
        <v>10</v>
      </c>
      <c r="E131" s="67" t="s">
        <v>136</v>
      </c>
      <c r="F131" s="68">
        <v>12</v>
      </c>
      <c r="G131" s="65"/>
      <c r="H131" s="69"/>
      <c r="I131" s="70"/>
      <c r="J131" s="70"/>
      <c r="K131" s="34" t="s">
        <v>65</v>
      </c>
      <c r="L131" s="77">
        <v>131</v>
      </c>
      <c r="M131" s="77"/>
      <c r="N131" s="72"/>
      <c r="O131" s="79" t="s">
        <v>313</v>
      </c>
      <c r="P131" s="81">
        <v>43767.24885416667</v>
      </c>
      <c r="Q131" s="79" t="s">
        <v>386</v>
      </c>
      <c r="R131" s="79"/>
      <c r="S131" s="79"/>
      <c r="T131" s="79"/>
      <c r="U131" s="79"/>
      <c r="V131" s="82" t="s">
        <v>463</v>
      </c>
      <c r="W131" s="81">
        <v>43767.24885416667</v>
      </c>
      <c r="X131" s="82" t="s">
        <v>545</v>
      </c>
      <c r="Y131" s="79"/>
      <c r="Z131" s="79"/>
      <c r="AA131" s="85" t="s">
        <v>649</v>
      </c>
      <c r="AB131" s="85" t="s">
        <v>647</v>
      </c>
      <c r="AC131" s="79" t="b">
        <v>0</v>
      </c>
      <c r="AD131" s="79">
        <v>1</v>
      </c>
      <c r="AE131" s="85" t="s">
        <v>778</v>
      </c>
      <c r="AF131" s="79" t="b">
        <v>0</v>
      </c>
      <c r="AG131" s="79" t="s">
        <v>793</v>
      </c>
      <c r="AH131" s="79"/>
      <c r="AI131" s="85" t="s">
        <v>744</v>
      </c>
      <c r="AJ131" s="79" t="b">
        <v>0</v>
      </c>
      <c r="AK131" s="79">
        <v>0</v>
      </c>
      <c r="AL131" s="85" t="s">
        <v>744</v>
      </c>
      <c r="AM131" s="79" t="s">
        <v>797</v>
      </c>
      <c r="AN131" s="79" t="b">
        <v>0</v>
      </c>
      <c r="AO131" s="85" t="s">
        <v>647</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9</v>
      </c>
      <c r="BD131" s="48">
        <v>2</v>
      </c>
      <c r="BE131" s="49">
        <v>6.896551724137931</v>
      </c>
      <c r="BF131" s="48">
        <v>0</v>
      </c>
      <c r="BG131" s="49">
        <v>0</v>
      </c>
      <c r="BH131" s="48">
        <v>0</v>
      </c>
      <c r="BI131" s="49">
        <v>0</v>
      </c>
      <c r="BJ131" s="48">
        <v>27</v>
      </c>
      <c r="BK131" s="49">
        <v>93.10344827586206</v>
      </c>
      <c r="BL131" s="48">
        <v>29</v>
      </c>
    </row>
    <row r="132" spans="1:64" ht="15">
      <c r="A132" s="64" t="s">
        <v>240</v>
      </c>
      <c r="B132" s="64" t="s">
        <v>233</v>
      </c>
      <c r="C132" s="65" t="s">
        <v>2156</v>
      </c>
      <c r="D132" s="66">
        <v>3</v>
      </c>
      <c r="E132" s="67" t="s">
        <v>132</v>
      </c>
      <c r="F132" s="68">
        <v>35</v>
      </c>
      <c r="G132" s="65"/>
      <c r="H132" s="69"/>
      <c r="I132" s="70"/>
      <c r="J132" s="70"/>
      <c r="K132" s="34" t="s">
        <v>66</v>
      </c>
      <c r="L132" s="77">
        <v>132</v>
      </c>
      <c r="M132" s="77"/>
      <c r="N132" s="72"/>
      <c r="O132" s="79" t="s">
        <v>314</v>
      </c>
      <c r="P132" s="81">
        <v>43767.24684027778</v>
      </c>
      <c r="Q132" s="79" t="s">
        <v>384</v>
      </c>
      <c r="R132" s="79"/>
      <c r="S132" s="79"/>
      <c r="T132" s="79"/>
      <c r="U132" s="79"/>
      <c r="V132" s="82" t="s">
        <v>469</v>
      </c>
      <c r="W132" s="81">
        <v>43767.24684027778</v>
      </c>
      <c r="X132" s="82" t="s">
        <v>543</v>
      </c>
      <c r="Y132" s="79"/>
      <c r="Z132" s="79"/>
      <c r="AA132" s="85" t="s">
        <v>647</v>
      </c>
      <c r="AB132" s="85" t="s">
        <v>648</v>
      </c>
      <c r="AC132" s="79" t="b">
        <v>0</v>
      </c>
      <c r="AD132" s="79">
        <v>0</v>
      </c>
      <c r="AE132" s="85" t="s">
        <v>741</v>
      </c>
      <c r="AF132" s="79" t="b">
        <v>0</v>
      </c>
      <c r="AG132" s="79" t="s">
        <v>793</v>
      </c>
      <c r="AH132" s="79"/>
      <c r="AI132" s="85" t="s">
        <v>744</v>
      </c>
      <c r="AJ132" s="79" t="b">
        <v>0</v>
      </c>
      <c r="AK132" s="79">
        <v>0</v>
      </c>
      <c r="AL132" s="85" t="s">
        <v>744</v>
      </c>
      <c r="AM132" s="79" t="s">
        <v>797</v>
      </c>
      <c r="AN132" s="79" t="b">
        <v>0</v>
      </c>
      <c r="AO132" s="85" t="s">
        <v>648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9</v>
      </c>
      <c r="BC132" s="78" t="str">
        <f>REPLACE(INDEX(GroupVertices[Group],MATCH(Edges[[#This Row],[Vertex 2]],GroupVertices[Vertex],0)),1,1,"")</f>
        <v>1</v>
      </c>
      <c r="BD132" s="48"/>
      <c r="BE132" s="49"/>
      <c r="BF132" s="48"/>
      <c r="BG132" s="49"/>
      <c r="BH132" s="48"/>
      <c r="BI132" s="49"/>
      <c r="BJ132" s="48"/>
      <c r="BK132" s="49"/>
      <c r="BL132" s="48"/>
    </row>
    <row r="133" spans="1:64" ht="15">
      <c r="A133" s="64" t="s">
        <v>233</v>
      </c>
      <c r="B133" s="64" t="s">
        <v>240</v>
      </c>
      <c r="C133" s="65" t="s">
        <v>2157</v>
      </c>
      <c r="D133" s="66">
        <v>10</v>
      </c>
      <c r="E133" s="67" t="s">
        <v>136</v>
      </c>
      <c r="F133" s="68">
        <v>12</v>
      </c>
      <c r="G133" s="65"/>
      <c r="H133" s="69"/>
      <c r="I133" s="70"/>
      <c r="J133" s="70"/>
      <c r="K133" s="34" t="s">
        <v>66</v>
      </c>
      <c r="L133" s="77">
        <v>133</v>
      </c>
      <c r="M133" s="77"/>
      <c r="N133" s="72"/>
      <c r="O133" s="79" t="s">
        <v>314</v>
      </c>
      <c r="P133" s="81">
        <v>43767.23295138889</v>
      </c>
      <c r="Q133" s="79" t="s">
        <v>385</v>
      </c>
      <c r="R133" s="79"/>
      <c r="S133" s="79"/>
      <c r="T133" s="79"/>
      <c r="U133" s="79"/>
      <c r="V133" s="82" t="s">
        <v>463</v>
      </c>
      <c r="W133" s="81">
        <v>43767.23295138889</v>
      </c>
      <c r="X133" s="82" t="s">
        <v>544</v>
      </c>
      <c r="Y133" s="79"/>
      <c r="Z133" s="79"/>
      <c r="AA133" s="85" t="s">
        <v>648</v>
      </c>
      <c r="AB133" s="85" t="s">
        <v>720</v>
      </c>
      <c r="AC133" s="79" t="b">
        <v>0</v>
      </c>
      <c r="AD133" s="79">
        <v>2</v>
      </c>
      <c r="AE133" s="85" t="s">
        <v>778</v>
      </c>
      <c r="AF133" s="79" t="b">
        <v>0</v>
      </c>
      <c r="AG133" s="79" t="s">
        <v>793</v>
      </c>
      <c r="AH133" s="79"/>
      <c r="AI133" s="85" t="s">
        <v>744</v>
      </c>
      <c r="AJ133" s="79" t="b">
        <v>0</v>
      </c>
      <c r="AK133" s="79">
        <v>0</v>
      </c>
      <c r="AL133" s="85" t="s">
        <v>744</v>
      </c>
      <c r="AM133" s="79" t="s">
        <v>797</v>
      </c>
      <c r="AN133" s="79" t="b">
        <v>0</v>
      </c>
      <c r="AO133" s="85" t="s">
        <v>720</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9</v>
      </c>
      <c r="BD133" s="48"/>
      <c r="BE133" s="49"/>
      <c r="BF133" s="48"/>
      <c r="BG133" s="49"/>
      <c r="BH133" s="48"/>
      <c r="BI133" s="49"/>
      <c r="BJ133" s="48"/>
      <c r="BK133" s="49"/>
      <c r="BL133" s="48"/>
    </row>
    <row r="134" spans="1:64" ht="15">
      <c r="A134" s="64" t="s">
        <v>233</v>
      </c>
      <c r="B134" s="64" t="s">
        <v>240</v>
      </c>
      <c r="C134" s="65" t="s">
        <v>2157</v>
      </c>
      <c r="D134" s="66">
        <v>10</v>
      </c>
      <c r="E134" s="67" t="s">
        <v>136</v>
      </c>
      <c r="F134" s="68">
        <v>12</v>
      </c>
      <c r="G134" s="65"/>
      <c r="H134" s="69"/>
      <c r="I134" s="70"/>
      <c r="J134" s="70"/>
      <c r="K134" s="34" t="s">
        <v>66</v>
      </c>
      <c r="L134" s="77">
        <v>134</v>
      </c>
      <c r="M134" s="77"/>
      <c r="N134" s="72"/>
      <c r="O134" s="79" t="s">
        <v>314</v>
      </c>
      <c r="P134" s="81">
        <v>43767.24885416667</v>
      </c>
      <c r="Q134" s="79" t="s">
        <v>386</v>
      </c>
      <c r="R134" s="79"/>
      <c r="S134" s="79"/>
      <c r="T134" s="79"/>
      <c r="U134" s="79"/>
      <c r="V134" s="82" t="s">
        <v>463</v>
      </c>
      <c r="W134" s="81">
        <v>43767.24885416667</v>
      </c>
      <c r="X134" s="82" t="s">
        <v>545</v>
      </c>
      <c r="Y134" s="79"/>
      <c r="Z134" s="79"/>
      <c r="AA134" s="85" t="s">
        <v>649</v>
      </c>
      <c r="AB134" s="85" t="s">
        <v>647</v>
      </c>
      <c r="AC134" s="79" t="b">
        <v>0</v>
      </c>
      <c r="AD134" s="79">
        <v>1</v>
      </c>
      <c r="AE134" s="85" t="s">
        <v>778</v>
      </c>
      <c r="AF134" s="79" t="b">
        <v>0</v>
      </c>
      <c r="AG134" s="79" t="s">
        <v>793</v>
      </c>
      <c r="AH134" s="79"/>
      <c r="AI134" s="85" t="s">
        <v>744</v>
      </c>
      <c r="AJ134" s="79" t="b">
        <v>0</v>
      </c>
      <c r="AK134" s="79">
        <v>0</v>
      </c>
      <c r="AL134" s="85" t="s">
        <v>744</v>
      </c>
      <c r="AM134" s="79" t="s">
        <v>797</v>
      </c>
      <c r="AN134" s="79" t="b">
        <v>0</v>
      </c>
      <c r="AO134" s="85" t="s">
        <v>647</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9</v>
      </c>
      <c r="BD134" s="48"/>
      <c r="BE134" s="49"/>
      <c r="BF134" s="48"/>
      <c r="BG134" s="49"/>
      <c r="BH134" s="48"/>
      <c r="BI134" s="49"/>
      <c r="BJ134" s="48"/>
      <c r="BK134" s="49"/>
      <c r="BL134" s="48"/>
    </row>
    <row r="135" spans="1:64" ht="15">
      <c r="A135" s="64" t="s">
        <v>233</v>
      </c>
      <c r="B135" s="64" t="s">
        <v>295</v>
      </c>
      <c r="C135" s="65" t="s">
        <v>2156</v>
      </c>
      <c r="D135" s="66">
        <v>3</v>
      </c>
      <c r="E135" s="67" t="s">
        <v>132</v>
      </c>
      <c r="F135" s="68">
        <v>35</v>
      </c>
      <c r="G135" s="65"/>
      <c r="H135" s="69"/>
      <c r="I135" s="70"/>
      <c r="J135" s="70"/>
      <c r="K135" s="34" t="s">
        <v>65</v>
      </c>
      <c r="L135" s="77">
        <v>135</v>
      </c>
      <c r="M135" s="77"/>
      <c r="N135" s="72"/>
      <c r="O135" s="79" t="s">
        <v>314</v>
      </c>
      <c r="P135" s="81">
        <v>43768.28341435185</v>
      </c>
      <c r="Q135" s="79" t="s">
        <v>387</v>
      </c>
      <c r="R135" s="79"/>
      <c r="S135" s="79"/>
      <c r="T135" s="79"/>
      <c r="U135" s="79"/>
      <c r="V135" s="82" t="s">
        <v>463</v>
      </c>
      <c r="W135" s="81">
        <v>43768.28341435185</v>
      </c>
      <c r="X135" s="82" t="s">
        <v>546</v>
      </c>
      <c r="Y135" s="79"/>
      <c r="Z135" s="79"/>
      <c r="AA135" s="85" t="s">
        <v>650</v>
      </c>
      <c r="AB135" s="85" t="s">
        <v>721</v>
      </c>
      <c r="AC135" s="79" t="b">
        <v>0</v>
      </c>
      <c r="AD135" s="79">
        <v>0</v>
      </c>
      <c r="AE135" s="85" t="s">
        <v>779</v>
      </c>
      <c r="AF135" s="79" t="b">
        <v>0</v>
      </c>
      <c r="AG135" s="79" t="s">
        <v>793</v>
      </c>
      <c r="AH135" s="79"/>
      <c r="AI135" s="85" t="s">
        <v>744</v>
      </c>
      <c r="AJ135" s="79" t="b">
        <v>0</v>
      </c>
      <c r="AK135" s="79">
        <v>0</v>
      </c>
      <c r="AL135" s="85" t="s">
        <v>744</v>
      </c>
      <c r="AM135" s="79" t="s">
        <v>797</v>
      </c>
      <c r="AN135" s="79" t="b">
        <v>0</v>
      </c>
      <c r="AO135" s="85" t="s">
        <v>721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20</v>
      </c>
      <c r="BF135" s="48">
        <v>1</v>
      </c>
      <c r="BG135" s="49">
        <v>20</v>
      </c>
      <c r="BH135" s="48">
        <v>0</v>
      </c>
      <c r="BI135" s="49">
        <v>0</v>
      </c>
      <c r="BJ135" s="48">
        <v>3</v>
      </c>
      <c r="BK135" s="49">
        <v>60</v>
      </c>
      <c r="BL135" s="48">
        <v>5</v>
      </c>
    </row>
    <row r="136" spans="1:64" ht="15">
      <c r="A136" s="64" t="s">
        <v>233</v>
      </c>
      <c r="B136" s="64" t="s">
        <v>296</v>
      </c>
      <c r="C136" s="65" t="s">
        <v>2157</v>
      </c>
      <c r="D136" s="66">
        <v>10</v>
      </c>
      <c r="E136" s="67" t="s">
        <v>136</v>
      </c>
      <c r="F136" s="68">
        <v>12</v>
      </c>
      <c r="G136" s="65"/>
      <c r="H136" s="69"/>
      <c r="I136" s="70"/>
      <c r="J136" s="70"/>
      <c r="K136" s="34" t="s">
        <v>65</v>
      </c>
      <c r="L136" s="77">
        <v>136</v>
      </c>
      <c r="M136" s="77"/>
      <c r="N136" s="72"/>
      <c r="O136" s="79" t="s">
        <v>314</v>
      </c>
      <c r="P136" s="81">
        <v>43749.66394675926</v>
      </c>
      <c r="Q136" s="79" t="s">
        <v>388</v>
      </c>
      <c r="R136" s="79"/>
      <c r="S136" s="79"/>
      <c r="T136" s="79"/>
      <c r="U136" s="79"/>
      <c r="V136" s="82" t="s">
        <v>463</v>
      </c>
      <c r="W136" s="81">
        <v>43749.66394675926</v>
      </c>
      <c r="X136" s="82" t="s">
        <v>547</v>
      </c>
      <c r="Y136" s="79"/>
      <c r="Z136" s="79"/>
      <c r="AA136" s="85" t="s">
        <v>651</v>
      </c>
      <c r="AB136" s="85" t="s">
        <v>722</v>
      </c>
      <c r="AC136" s="79" t="b">
        <v>0</v>
      </c>
      <c r="AD136" s="79">
        <v>0</v>
      </c>
      <c r="AE136" s="85" t="s">
        <v>780</v>
      </c>
      <c r="AF136" s="79" t="b">
        <v>0</v>
      </c>
      <c r="AG136" s="79" t="s">
        <v>793</v>
      </c>
      <c r="AH136" s="79"/>
      <c r="AI136" s="85" t="s">
        <v>744</v>
      </c>
      <c r="AJ136" s="79" t="b">
        <v>0</v>
      </c>
      <c r="AK136" s="79">
        <v>0</v>
      </c>
      <c r="AL136" s="85" t="s">
        <v>744</v>
      </c>
      <c r="AM136" s="79" t="s">
        <v>797</v>
      </c>
      <c r="AN136" s="79" t="b">
        <v>0</v>
      </c>
      <c r="AO136" s="85" t="s">
        <v>722</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v>1</v>
      </c>
      <c r="BE136" s="49">
        <v>3.8461538461538463</v>
      </c>
      <c r="BF136" s="48">
        <v>2</v>
      </c>
      <c r="BG136" s="49">
        <v>7.6923076923076925</v>
      </c>
      <c r="BH136" s="48">
        <v>0</v>
      </c>
      <c r="BI136" s="49">
        <v>0</v>
      </c>
      <c r="BJ136" s="48">
        <v>23</v>
      </c>
      <c r="BK136" s="49">
        <v>88.46153846153847</v>
      </c>
      <c r="BL136" s="48">
        <v>26</v>
      </c>
    </row>
    <row r="137" spans="1:64" ht="15">
      <c r="A137" s="64" t="s">
        <v>233</v>
      </c>
      <c r="B137" s="64" t="s">
        <v>296</v>
      </c>
      <c r="C137" s="65" t="s">
        <v>2157</v>
      </c>
      <c r="D137" s="66">
        <v>10</v>
      </c>
      <c r="E137" s="67" t="s">
        <v>136</v>
      </c>
      <c r="F137" s="68">
        <v>12</v>
      </c>
      <c r="G137" s="65"/>
      <c r="H137" s="69"/>
      <c r="I137" s="70"/>
      <c r="J137" s="70"/>
      <c r="K137" s="34" t="s">
        <v>65</v>
      </c>
      <c r="L137" s="77">
        <v>137</v>
      </c>
      <c r="M137" s="77"/>
      <c r="N137" s="72"/>
      <c r="O137" s="79" t="s">
        <v>314</v>
      </c>
      <c r="P137" s="81">
        <v>43769.7331712963</v>
      </c>
      <c r="Q137" s="79" t="s">
        <v>389</v>
      </c>
      <c r="R137" s="79"/>
      <c r="S137" s="79"/>
      <c r="T137" s="79"/>
      <c r="U137" s="79"/>
      <c r="V137" s="82" t="s">
        <v>463</v>
      </c>
      <c r="W137" s="81">
        <v>43769.7331712963</v>
      </c>
      <c r="X137" s="82" t="s">
        <v>548</v>
      </c>
      <c r="Y137" s="79"/>
      <c r="Z137" s="79"/>
      <c r="AA137" s="85" t="s">
        <v>652</v>
      </c>
      <c r="AB137" s="85" t="s">
        <v>723</v>
      </c>
      <c r="AC137" s="79" t="b">
        <v>0</v>
      </c>
      <c r="AD137" s="79">
        <v>2</v>
      </c>
      <c r="AE137" s="85" t="s">
        <v>780</v>
      </c>
      <c r="AF137" s="79" t="b">
        <v>0</v>
      </c>
      <c r="AG137" s="79" t="s">
        <v>793</v>
      </c>
      <c r="AH137" s="79"/>
      <c r="AI137" s="85" t="s">
        <v>744</v>
      </c>
      <c r="AJ137" s="79" t="b">
        <v>0</v>
      </c>
      <c r="AK137" s="79">
        <v>0</v>
      </c>
      <c r="AL137" s="85" t="s">
        <v>744</v>
      </c>
      <c r="AM137" s="79" t="s">
        <v>797</v>
      </c>
      <c r="AN137" s="79" t="b">
        <v>0</v>
      </c>
      <c r="AO137" s="85" t="s">
        <v>723</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7</v>
      </c>
      <c r="BK137" s="49">
        <v>100</v>
      </c>
      <c r="BL137" s="48">
        <v>7</v>
      </c>
    </row>
    <row r="138" spans="1:64" ht="15">
      <c r="A138" s="64" t="s">
        <v>233</v>
      </c>
      <c r="B138" s="64" t="s">
        <v>297</v>
      </c>
      <c r="C138" s="65" t="s">
        <v>2156</v>
      </c>
      <c r="D138" s="66">
        <v>3</v>
      </c>
      <c r="E138" s="67" t="s">
        <v>132</v>
      </c>
      <c r="F138" s="68">
        <v>35</v>
      </c>
      <c r="G138" s="65"/>
      <c r="H138" s="69"/>
      <c r="I138" s="70"/>
      <c r="J138" s="70"/>
      <c r="K138" s="34" t="s">
        <v>65</v>
      </c>
      <c r="L138" s="77">
        <v>138</v>
      </c>
      <c r="M138" s="77"/>
      <c r="N138" s="72"/>
      <c r="O138" s="79" t="s">
        <v>314</v>
      </c>
      <c r="P138" s="81">
        <v>43770.65971064815</v>
      </c>
      <c r="Q138" s="79" t="s">
        <v>390</v>
      </c>
      <c r="R138" s="79"/>
      <c r="S138" s="79"/>
      <c r="T138" s="79"/>
      <c r="U138" s="79"/>
      <c r="V138" s="82" t="s">
        <v>463</v>
      </c>
      <c r="W138" s="81">
        <v>43770.65971064815</v>
      </c>
      <c r="X138" s="82" t="s">
        <v>549</v>
      </c>
      <c r="Y138" s="79"/>
      <c r="Z138" s="79"/>
      <c r="AA138" s="85" t="s">
        <v>653</v>
      </c>
      <c r="AB138" s="85" t="s">
        <v>724</v>
      </c>
      <c r="AC138" s="79" t="b">
        <v>0</v>
      </c>
      <c r="AD138" s="79">
        <v>0</v>
      </c>
      <c r="AE138" s="85" t="s">
        <v>781</v>
      </c>
      <c r="AF138" s="79" t="b">
        <v>0</v>
      </c>
      <c r="AG138" s="79" t="s">
        <v>793</v>
      </c>
      <c r="AH138" s="79"/>
      <c r="AI138" s="85" t="s">
        <v>744</v>
      </c>
      <c r="AJ138" s="79" t="b">
        <v>0</v>
      </c>
      <c r="AK138" s="79">
        <v>0</v>
      </c>
      <c r="AL138" s="85" t="s">
        <v>744</v>
      </c>
      <c r="AM138" s="79" t="s">
        <v>797</v>
      </c>
      <c r="AN138" s="79" t="b">
        <v>0</v>
      </c>
      <c r="AO138" s="85" t="s">
        <v>724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6</v>
      </c>
      <c r="BK138" s="49">
        <v>100</v>
      </c>
      <c r="BL138" s="48">
        <v>6</v>
      </c>
    </row>
    <row r="139" spans="1:64" ht="15">
      <c r="A139" s="64" t="s">
        <v>241</v>
      </c>
      <c r="B139" s="64" t="s">
        <v>298</v>
      </c>
      <c r="C139" s="65" t="s">
        <v>2156</v>
      </c>
      <c r="D139" s="66">
        <v>3</v>
      </c>
      <c r="E139" s="67" t="s">
        <v>132</v>
      </c>
      <c r="F139" s="68">
        <v>35</v>
      </c>
      <c r="G139" s="65"/>
      <c r="H139" s="69"/>
      <c r="I139" s="70"/>
      <c r="J139" s="70"/>
      <c r="K139" s="34" t="s">
        <v>65</v>
      </c>
      <c r="L139" s="77">
        <v>139</v>
      </c>
      <c r="M139" s="77"/>
      <c r="N139" s="72"/>
      <c r="O139" s="79" t="s">
        <v>313</v>
      </c>
      <c r="P139" s="81">
        <v>43772.19640046296</v>
      </c>
      <c r="Q139" s="79" t="s">
        <v>391</v>
      </c>
      <c r="R139" s="79"/>
      <c r="S139" s="79"/>
      <c r="T139" s="79"/>
      <c r="U139" s="79"/>
      <c r="V139" s="82" t="s">
        <v>470</v>
      </c>
      <c r="W139" s="81">
        <v>43772.19640046296</v>
      </c>
      <c r="X139" s="82" t="s">
        <v>550</v>
      </c>
      <c r="Y139" s="79"/>
      <c r="Z139" s="79"/>
      <c r="AA139" s="85" t="s">
        <v>654</v>
      </c>
      <c r="AB139" s="85" t="s">
        <v>655</v>
      </c>
      <c r="AC139" s="79" t="b">
        <v>0</v>
      </c>
      <c r="AD139" s="79">
        <v>0</v>
      </c>
      <c r="AE139" s="85" t="s">
        <v>741</v>
      </c>
      <c r="AF139" s="79" t="b">
        <v>0</v>
      </c>
      <c r="AG139" s="79" t="s">
        <v>793</v>
      </c>
      <c r="AH139" s="79"/>
      <c r="AI139" s="85" t="s">
        <v>744</v>
      </c>
      <c r="AJ139" s="79" t="b">
        <v>0</v>
      </c>
      <c r="AK139" s="79">
        <v>0</v>
      </c>
      <c r="AL139" s="85" t="s">
        <v>744</v>
      </c>
      <c r="AM139" s="79" t="s">
        <v>797</v>
      </c>
      <c r="AN139" s="79" t="b">
        <v>0</v>
      </c>
      <c r="AO139" s="85" t="s">
        <v>655</v>
      </c>
      <c r="AP139" s="79" t="s">
        <v>176</v>
      </c>
      <c r="AQ139" s="79">
        <v>0</v>
      </c>
      <c r="AR139" s="79">
        <v>0</v>
      </c>
      <c r="AS139" s="79" t="s">
        <v>810</v>
      </c>
      <c r="AT139" s="79" t="s">
        <v>815</v>
      </c>
      <c r="AU139" s="79" t="s">
        <v>816</v>
      </c>
      <c r="AV139" s="79" t="s">
        <v>823</v>
      </c>
      <c r="AW139" s="79" t="s">
        <v>833</v>
      </c>
      <c r="AX139" s="79" t="s">
        <v>843</v>
      </c>
      <c r="AY139" s="79" t="s">
        <v>847</v>
      </c>
      <c r="AZ139" s="82" t="s">
        <v>855</v>
      </c>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233</v>
      </c>
      <c r="B140" s="64" t="s">
        <v>298</v>
      </c>
      <c r="C140" s="65" t="s">
        <v>2157</v>
      </c>
      <c r="D140" s="66">
        <v>10</v>
      </c>
      <c r="E140" s="67" t="s">
        <v>136</v>
      </c>
      <c r="F140" s="68">
        <v>12</v>
      </c>
      <c r="G140" s="65"/>
      <c r="H140" s="69"/>
      <c r="I140" s="70"/>
      <c r="J140" s="70"/>
      <c r="K140" s="34" t="s">
        <v>65</v>
      </c>
      <c r="L140" s="77">
        <v>140</v>
      </c>
      <c r="M140" s="77"/>
      <c r="N140" s="72"/>
      <c r="O140" s="79" t="s">
        <v>313</v>
      </c>
      <c r="P140" s="81">
        <v>43772.192928240744</v>
      </c>
      <c r="Q140" s="79" t="s">
        <v>392</v>
      </c>
      <c r="R140" s="79"/>
      <c r="S140" s="79"/>
      <c r="T140" s="79"/>
      <c r="U140" s="79"/>
      <c r="V140" s="82" t="s">
        <v>463</v>
      </c>
      <c r="W140" s="81">
        <v>43772.192928240744</v>
      </c>
      <c r="X140" s="82" t="s">
        <v>551</v>
      </c>
      <c r="Y140" s="79"/>
      <c r="Z140" s="79"/>
      <c r="AA140" s="85" t="s">
        <v>655</v>
      </c>
      <c r="AB140" s="85" t="s">
        <v>725</v>
      </c>
      <c r="AC140" s="79" t="b">
        <v>0</v>
      </c>
      <c r="AD140" s="79">
        <v>0</v>
      </c>
      <c r="AE140" s="85" t="s">
        <v>782</v>
      </c>
      <c r="AF140" s="79" t="b">
        <v>0</v>
      </c>
      <c r="AG140" s="79" t="s">
        <v>793</v>
      </c>
      <c r="AH140" s="79"/>
      <c r="AI140" s="85" t="s">
        <v>744</v>
      </c>
      <c r="AJ140" s="79" t="b">
        <v>0</v>
      </c>
      <c r="AK140" s="79">
        <v>0</v>
      </c>
      <c r="AL140" s="85" t="s">
        <v>744</v>
      </c>
      <c r="AM140" s="79" t="s">
        <v>797</v>
      </c>
      <c r="AN140" s="79" t="b">
        <v>0</v>
      </c>
      <c r="AO140" s="85" t="s">
        <v>725</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3</v>
      </c>
      <c r="BD140" s="48"/>
      <c r="BE140" s="49"/>
      <c r="BF140" s="48"/>
      <c r="BG140" s="49"/>
      <c r="BH140" s="48"/>
      <c r="BI140" s="49"/>
      <c r="BJ140" s="48"/>
      <c r="BK140" s="49"/>
      <c r="BL140" s="48"/>
    </row>
    <row r="141" spans="1:64" ht="15">
      <c r="A141" s="64" t="s">
        <v>233</v>
      </c>
      <c r="B141" s="64" t="s">
        <v>298</v>
      </c>
      <c r="C141" s="65" t="s">
        <v>2157</v>
      </c>
      <c r="D141" s="66">
        <v>10</v>
      </c>
      <c r="E141" s="67" t="s">
        <v>136</v>
      </c>
      <c r="F141" s="68">
        <v>12</v>
      </c>
      <c r="G141" s="65"/>
      <c r="H141" s="69"/>
      <c r="I141" s="70"/>
      <c r="J141" s="70"/>
      <c r="K141" s="34" t="s">
        <v>65</v>
      </c>
      <c r="L141" s="77">
        <v>141</v>
      </c>
      <c r="M141" s="77"/>
      <c r="N141" s="72"/>
      <c r="O141" s="79" t="s">
        <v>313</v>
      </c>
      <c r="P141" s="81">
        <v>43772.197118055556</v>
      </c>
      <c r="Q141" s="79" t="s">
        <v>393</v>
      </c>
      <c r="R141" s="79"/>
      <c r="S141" s="79"/>
      <c r="T141" s="79"/>
      <c r="U141" s="79"/>
      <c r="V141" s="82" t="s">
        <v>463</v>
      </c>
      <c r="W141" s="81">
        <v>43772.197118055556</v>
      </c>
      <c r="X141" s="82" t="s">
        <v>552</v>
      </c>
      <c r="Y141" s="79"/>
      <c r="Z141" s="79"/>
      <c r="AA141" s="85" t="s">
        <v>656</v>
      </c>
      <c r="AB141" s="85" t="s">
        <v>654</v>
      </c>
      <c r="AC141" s="79" t="b">
        <v>0</v>
      </c>
      <c r="AD141" s="79">
        <v>0</v>
      </c>
      <c r="AE141" s="85" t="s">
        <v>783</v>
      </c>
      <c r="AF141" s="79" t="b">
        <v>0</v>
      </c>
      <c r="AG141" s="79" t="s">
        <v>793</v>
      </c>
      <c r="AH141" s="79"/>
      <c r="AI141" s="85" t="s">
        <v>744</v>
      </c>
      <c r="AJ141" s="79" t="b">
        <v>0</v>
      </c>
      <c r="AK141" s="79">
        <v>0</v>
      </c>
      <c r="AL141" s="85" t="s">
        <v>744</v>
      </c>
      <c r="AM141" s="79" t="s">
        <v>797</v>
      </c>
      <c r="AN141" s="79" t="b">
        <v>0</v>
      </c>
      <c r="AO141" s="85" t="s">
        <v>654</v>
      </c>
      <c r="AP141" s="79" t="s">
        <v>176</v>
      </c>
      <c r="AQ141" s="79">
        <v>0</v>
      </c>
      <c r="AR141" s="79">
        <v>0</v>
      </c>
      <c r="AS141" s="79" t="s">
        <v>811</v>
      </c>
      <c r="AT141" s="79" t="s">
        <v>815</v>
      </c>
      <c r="AU141" s="79" t="s">
        <v>816</v>
      </c>
      <c r="AV141" s="79" t="s">
        <v>824</v>
      </c>
      <c r="AW141" s="79" t="s">
        <v>834</v>
      </c>
      <c r="AX141" s="79" t="s">
        <v>844</v>
      </c>
      <c r="AY141" s="79" t="s">
        <v>848</v>
      </c>
      <c r="AZ141" s="82" t="s">
        <v>856</v>
      </c>
      <c r="BA141">
        <v>2</v>
      </c>
      <c r="BB141" s="78" t="str">
        <f>REPLACE(INDEX(GroupVertices[Group],MATCH(Edges[[#This Row],[Vertex 1]],GroupVertices[Vertex],0)),1,1,"")</f>
        <v>1</v>
      </c>
      <c r="BC141" s="78" t="str">
        <f>REPLACE(INDEX(GroupVertices[Group],MATCH(Edges[[#This Row],[Vertex 2]],GroupVertices[Vertex],0)),1,1,"")</f>
        <v>3</v>
      </c>
      <c r="BD141" s="48"/>
      <c r="BE141" s="49"/>
      <c r="BF141" s="48"/>
      <c r="BG141" s="49"/>
      <c r="BH141" s="48"/>
      <c r="BI141" s="49"/>
      <c r="BJ141" s="48"/>
      <c r="BK141" s="49"/>
      <c r="BL141" s="48"/>
    </row>
    <row r="142" spans="1:64" ht="15">
      <c r="A142" s="64" t="s">
        <v>241</v>
      </c>
      <c r="B142" s="64" t="s">
        <v>299</v>
      </c>
      <c r="C142" s="65" t="s">
        <v>2156</v>
      </c>
      <c r="D142" s="66">
        <v>3</v>
      </c>
      <c r="E142" s="67" t="s">
        <v>132</v>
      </c>
      <c r="F142" s="68">
        <v>35</v>
      </c>
      <c r="G142" s="65"/>
      <c r="H142" s="69"/>
      <c r="I142" s="70"/>
      <c r="J142" s="70"/>
      <c r="K142" s="34" t="s">
        <v>65</v>
      </c>
      <c r="L142" s="77">
        <v>142</v>
      </c>
      <c r="M142" s="77"/>
      <c r="N142" s="72"/>
      <c r="O142" s="79" t="s">
        <v>313</v>
      </c>
      <c r="P142" s="81">
        <v>43772.19640046296</v>
      </c>
      <c r="Q142" s="79" t="s">
        <v>391</v>
      </c>
      <c r="R142" s="79"/>
      <c r="S142" s="79"/>
      <c r="T142" s="79"/>
      <c r="U142" s="79"/>
      <c r="V142" s="82" t="s">
        <v>470</v>
      </c>
      <c r="W142" s="81">
        <v>43772.19640046296</v>
      </c>
      <c r="X142" s="82" t="s">
        <v>550</v>
      </c>
      <c r="Y142" s="79"/>
      <c r="Z142" s="79"/>
      <c r="AA142" s="85" t="s">
        <v>654</v>
      </c>
      <c r="AB142" s="85" t="s">
        <v>655</v>
      </c>
      <c r="AC142" s="79" t="b">
        <v>0</v>
      </c>
      <c r="AD142" s="79">
        <v>0</v>
      </c>
      <c r="AE142" s="85" t="s">
        <v>741</v>
      </c>
      <c r="AF142" s="79" t="b">
        <v>0</v>
      </c>
      <c r="AG142" s="79" t="s">
        <v>793</v>
      </c>
      <c r="AH142" s="79"/>
      <c r="AI142" s="85" t="s">
        <v>744</v>
      </c>
      <c r="AJ142" s="79" t="b">
        <v>0</v>
      </c>
      <c r="AK142" s="79">
        <v>0</v>
      </c>
      <c r="AL142" s="85" t="s">
        <v>744</v>
      </c>
      <c r="AM142" s="79" t="s">
        <v>797</v>
      </c>
      <c r="AN142" s="79" t="b">
        <v>0</v>
      </c>
      <c r="AO142" s="85" t="s">
        <v>655</v>
      </c>
      <c r="AP142" s="79" t="s">
        <v>176</v>
      </c>
      <c r="AQ142" s="79">
        <v>0</v>
      </c>
      <c r="AR142" s="79">
        <v>0</v>
      </c>
      <c r="AS142" s="79" t="s">
        <v>810</v>
      </c>
      <c r="AT142" s="79" t="s">
        <v>815</v>
      </c>
      <c r="AU142" s="79" t="s">
        <v>816</v>
      </c>
      <c r="AV142" s="79" t="s">
        <v>823</v>
      </c>
      <c r="AW142" s="79" t="s">
        <v>833</v>
      </c>
      <c r="AX142" s="79" t="s">
        <v>843</v>
      </c>
      <c r="AY142" s="79" t="s">
        <v>847</v>
      </c>
      <c r="AZ142" s="82" t="s">
        <v>855</v>
      </c>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233</v>
      </c>
      <c r="B143" s="64" t="s">
        <v>299</v>
      </c>
      <c r="C143" s="65" t="s">
        <v>2157</v>
      </c>
      <c r="D143" s="66">
        <v>10</v>
      </c>
      <c r="E143" s="67" t="s">
        <v>136</v>
      </c>
      <c r="F143" s="68">
        <v>12</v>
      </c>
      <c r="G143" s="65"/>
      <c r="H143" s="69"/>
      <c r="I143" s="70"/>
      <c r="J143" s="70"/>
      <c r="K143" s="34" t="s">
        <v>65</v>
      </c>
      <c r="L143" s="77">
        <v>143</v>
      </c>
      <c r="M143" s="77"/>
      <c r="N143" s="72"/>
      <c r="O143" s="79" t="s">
        <v>313</v>
      </c>
      <c r="P143" s="81">
        <v>43772.192928240744</v>
      </c>
      <c r="Q143" s="79" t="s">
        <v>392</v>
      </c>
      <c r="R143" s="79"/>
      <c r="S143" s="79"/>
      <c r="T143" s="79"/>
      <c r="U143" s="79"/>
      <c r="V143" s="82" t="s">
        <v>463</v>
      </c>
      <c r="W143" s="81">
        <v>43772.192928240744</v>
      </c>
      <c r="X143" s="82" t="s">
        <v>551</v>
      </c>
      <c r="Y143" s="79"/>
      <c r="Z143" s="79"/>
      <c r="AA143" s="85" t="s">
        <v>655</v>
      </c>
      <c r="AB143" s="85" t="s">
        <v>725</v>
      </c>
      <c r="AC143" s="79" t="b">
        <v>0</v>
      </c>
      <c r="AD143" s="79">
        <v>0</v>
      </c>
      <c r="AE143" s="85" t="s">
        <v>782</v>
      </c>
      <c r="AF143" s="79" t="b">
        <v>0</v>
      </c>
      <c r="AG143" s="79" t="s">
        <v>793</v>
      </c>
      <c r="AH143" s="79"/>
      <c r="AI143" s="85" t="s">
        <v>744</v>
      </c>
      <c r="AJ143" s="79" t="b">
        <v>0</v>
      </c>
      <c r="AK143" s="79">
        <v>0</v>
      </c>
      <c r="AL143" s="85" t="s">
        <v>744</v>
      </c>
      <c r="AM143" s="79" t="s">
        <v>797</v>
      </c>
      <c r="AN143" s="79" t="b">
        <v>0</v>
      </c>
      <c r="AO143" s="85" t="s">
        <v>725</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3</v>
      </c>
      <c r="BD143" s="48"/>
      <c r="BE143" s="49"/>
      <c r="BF143" s="48"/>
      <c r="BG143" s="49"/>
      <c r="BH143" s="48"/>
      <c r="BI143" s="49"/>
      <c r="BJ143" s="48"/>
      <c r="BK143" s="49"/>
      <c r="BL143" s="48"/>
    </row>
    <row r="144" spans="1:64" ht="15">
      <c r="A144" s="64" t="s">
        <v>233</v>
      </c>
      <c r="B144" s="64" t="s">
        <v>299</v>
      </c>
      <c r="C144" s="65" t="s">
        <v>2157</v>
      </c>
      <c r="D144" s="66">
        <v>10</v>
      </c>
      <c r="E144" s="67" t="s">
        <v>136</v>
      </c>
      <c r="F144" s="68">
        <v>12</v>
      </c>
      <c r="G144" s="65"/>
      <c r="H144" s="69"/>
      <c r="I144" s="70"/>
      <c r="J144" s="70"/>
      <c r="K144" s="34" t="s">
        <v>65</v>
      </c>
      <c r="L144" s="77">
        <v>144</v>
      </c>
      <c r="M144" s="77"/>
      <c r="N144" s="72"/>
      <c r="O144" s="79" t="s">
        <v>313</v>
      </c>
      <c r="P144" s="81">
        <v>43772.197118055556</v>
      </c>
      <c r="Q144" s="79" t="s">
        <v>393</v>
      </c>
      <c r="R144" s="79"/>
      <c r="S144" s="79"/>
      <c r="T144" s="79"/>
      <c r="U144" s="79"/>
      <c r="V144" s="82" t="s">
        <v>463</v>
      </c>
      <c r="W144" s="81">
        <v>43772.197118055556</v>
      </c>
      <c r="X144" s="82" t="s">
        <v>552</v>
      </c>
      <c r="Y144" s="79"/>
      <c r="Z144" s="79"/>
      <c r="AA144" s="85" t="s">
        <v>656</v>
      </c>
      <c r="AB144" s="85" t="s">
        <v>654</v>
      </c>
      <c r="AC144" s="79" t="b">
        <v>0</v>
      </c>
      <c r="AD144" s="79">
        <v>0</v>
      </c>
      <c r="AE144" s="85" t="s">
        <v>783</v>
      </c>
      <c r="AF144" s="79" t="b">
        <v>0</v>
      </c>
      <c r="AG144" s="79" t="s">
        <v>793</v>
      </c>
      <c r="AH144" s="79"/>
      <c r="AI144" s="85" t="s">
        <v>744</v>
      </c>
      <c r="AJ144" s="79" t="b">
        <v>0</v>
      </c>
      <c r="AK144" s="79">
        <v>0</v>
      </c>
      <c r="AL144" s="85" t="s">
        <v>744</v>
      </c>
      <c r="AM144" s="79" t="s">
        <v>797</v>
      </c>
      <c r="AN144" s="79" t="b">
        <v>0</v>
      </c>
      <c r="AO144" s="85" t="s">
        <v>654</v>
      </c>
      <c r="AP144" s="79" t="s">
        <v>176</v>
      </c>
      <c r="AQ144" s="79">
        <v>0</v>
      </c>
      <c r="AR144" s="79">
        <v>0</v>
      </c>
      <c r="AS144" s="79" t="s">
        <v>811</v>
      </c>
      <c r="AT144" s="79" t="s">
        <v>815</v>
      </c>
      <c r="AU144" s="79" t="s">
        <v>816</v>
      </c>
      <c r="AV144" s="79" t="s">
        <v>824</v>
      </c>
      <c r="AW144" s="79" t="s">
        <v>834</v>
      </c>
      <c r="AX144" s="79" t="s">
        <v>844</v>
      </c>
      <c r="AY144" s="79" t="s">
        <v>848</v>
      </c>
      <c r="AZ144" s="82" t="s">
        <v>856</v>
      </c>
      <c r="BA144">
        <v>2</v>
      </c>
      <c r="BB144" s="78" t="str">
        <f>REPLACE(INDEX(GroupVertices[Group],MATCH(Edges[[#This Row],[Vertex 1]],GroupVertices[Vertex],0)),1,1,"")</f>
        <v>1</v>
      </c>
      <c r="BC144" s="78" t="str">
        <f>REPLACE(INDEX(GroupVertices[Group],MATCH(Edges[[#This Row],[Vertex 2]],GroupVertices[Vertex],0)),1,1,"")</f>
        <v>3</v>
      </c>
      <c r="BD144" s="48"/>
      <c r="BE144" s="49"/>
      <c r="BF144" s="48"/>
      <c r="BG144" s="49"/>
      <c r="BH144" s="48"/>
      <c r="BI144" s="49"/>
      <c r="BJ144" s="48"/>
      <c r="BK144" s="49"/>
      <c r="BL144" s="48"/>
    </row>
    <row r="145" spans="1:64" ht="15">
      <c r="A145" s="64" t="s">
        <v>241</v>
      </c>
      <c r="B145" s="64" t="s">
        <v>233</v>
      </c>
      <c r="C145" s="65" t="s">
        <v>2157</v>
      </c>
      <c r="D145" s="66">
        <v>10</v>
      </c>
      <c r="E145" s="67" t="s">
        <v>136</v>
      </c>
      <c r="F145" s="68">
        <v>12</v>
      </c>
      <c r="G145" s="65"/>
      <c r="H145" s="69"/>
      <c r="I145" s="70"/>
      <c r="J145" s="70"/>
      <c r="K145" s="34" t="s">
        <v>66</v>
      </c>
      <c r="L145" s="77">
        <v>145</v>
      </c>
      <c r="M145" s="77"/>
      <c r="N145" s="72"/>
      <c r="O145" s="79" t="s">
        <v>314</v>
      </c>
      <c r="P145" s="81">
        <v>43741.208657407406</v>
      </c>
      <c r="Q145" s="79" t="s">
        <v>394</v>
      </c>
      <c r="R145" s="79"/>
      <c r="S145" s="79"/>
      <c r="T145" s="79"/>
      <c r="U145" s="79"/>
      <c r="V145" s="82" t="s">
        <v>470</v>
      </c>
      <c r="W145" s="81">
        <v>43741.208657407406</v>
      </c>
      <c r="X145" s="82" t="s">
        <v>553</v>
      </c>
      <c r="Y145" s="79"/>
      <c r="Z145" s="79"/>
      <c r="AA145" s="85" t="s">
        <v>657</v>
      </c>
      <c r="AB145" s="85" t="s">
        <v>658</v>
      </c>
      <c r="AC145" s="79" t="b">
        <v>0</v>
      </c>
      <c r="AD145" s="79">
        <v>1</v>
      </c>
      <c r="AE145" s="85" t="s">
        <v>741</v>
      </c>
      <c r="AF145" s="79" t="b">
        <v>0</v>
      </c>
      <c r="AG145" s="79" t="s">
        <v>793</v>
      </c>
      <c r="AH145" s="79"/>
      <c r="AI145" s="85" t="s">
        <v>744</v>
      </c>
      <c r="AJ145" s="79" t="b">
        <v>0</v>
      </c>
      <c r="AK145" s="79">
        <v>0</v>
      </c>
      <c r="AL145" s="85" t="s">
        <v>744</v>
      </c>
      <c r="AM145" s="79" t="s">
        <v>797</v>
      </c>
      <c r="AN145" s="79" t="b">
        <v>0</v>
      </c>
      <c r="AO145" s="85" t="s">
        <v>658</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3</v>
      </c>
      <c r="BC145" s="78" t="str">
        <f>REPLACE(INDEX(GroupVertices[Group],MATCH(Edges[[#This Row],[Vertex 2]],GroupVertices[Vertex],0)),1,1,"")</f>
        <v>1</v>
      </c>
      <c r="BD145" s="48">
        <v>1</v>
      </c>
      <c r="BE145" s="49">
        <v>9.090909090909092</v>
      </c>
      <c r="BF145" s="48">
        <v>0</v>
      </c>
      <c r="BG145" s="49">
        <v>0</v>
      </c>
      <c r="BH145" s="48">
        <v>0</v>
      </c>
      <c r="BI145" s="49">
        <v>0</v>
      </c>
      <c r="BJ145" s="48">
        <v>10</v>
      </c>
      <c r="BK145" s="49">
        <v>90.9090909090909</v>
      </c>
      <c r="BL145" s="48">
        <v>11</v>
      </c>
    </row>
    <row r="146" spans="1:64" ht="15">
      <c r="A146" s="64" t="s">
        <v>241</v>
      </c>
      <c r="B146" s="64" t="s">
        <v>300</v>
      </c>
      <c r="C146" s="65" t="s">
        <v>2156</v>
      </c>
      <c r="D146" s="66">
        <v>3</v>
      </c>
      <c r="E146" s="67" t="s">
        <v>132</v>
      </c>
      <c r="F146" s="68">
        <v>35</v>
      </c>
      <c r="G146" s="65"/>
      <c r="H146" s="69"/>
      <c r="I146" s="70"/>
      <c r="J146" s="70"/>
      <c r="K146" s="34" t="s">
        <v>65</v>
      </c>
      <c r="L146" s="77">
        <v>146</v>
      </c>
      <c r="M146" s="77"/>
      <c r="N146" s="72"/>
      <c r="O146" s="79" t="s">
        <v>313</v>
      </c>
      <c r="P146" s="81">
        <v>43772.19640046296</v>
      </c>
      <c r="Q146" s="79" t="s">
        <v>391</v>
      </c>
      <c r="R146" s="79"/>
      <c r="S146" s="79"/>
      <c r="T146" s="79"/>
      <c r="U146" s="79"/>
      <c r="V146" s="82" t="s">
        <v>470</v>
      </c>
      <c r="W146" s="81">
        <v>43772.19640046296</v>
      </c>
      <c r="X146" s="82" t="s">
        <v>550</v>
      </c>
      <c r="Y146" s="79"/>
      <c r="Z146" s="79"/>
      <c r="AA146" s="85" t="s">
        <v>654</v>
      </c>
      <c r="AB146" s="85" t="s">
        <v>655</v>
      </c>
      <c r="AC146" s="79" t="b">
        <v>0</v>
      </c>
      <c r="AD146" s="79">
        <v>0</v>
      </c>
      <c r="AE146" s="85" t="s">
        <v>741</v>
      </c>
      <c r="AF146" s="79" t="b">
        <v>0</v>
      </c>
      <c r="AG146" s="79" t="s">
        <v>793</v>
      </c>
      <c r="AH146" s="79"/>
      <c r="AI146" s="85" t="s">
        <v>744</v>
      </c>
      <c r="AJ146" s="79" t="b">
        <v>0</v>
      </c>
      <c r="AK146" s="79">
        <v>0</v>
      </c>
      <c r="AL146" s="85" t="s">
        <v>744</v>
      </c>
      <c r="AM146" s="79" t="s">
        <v>797</v>
      </c>
      <c r="AN146" s="79" t="b">
        <v>0</v>
      </c>
      <c r="AO146" s="85" t="s">
        <v>655</v>
      </c>
      <c r="AP146" s="79" t="s">
        <v>176</v>
      </c>
      <c r="AQ146" s="79">
        <v>0</v>
      </c>
      <c r="AR146" s="79">
        <v>0</v>
      </c>
      <c r="AS146" s="79" t="s">
        <v>810</v>
      </c>
      <c r="AT146" s="79" t="s">
        <v>815</v>
      </c>
      <c r="AU146" s="79" t="s">
        <v>816</v>
      </c>
      <c r="AV146" s="79" t="s">
        <v>823</v>
      </c>
      <c r="AW146" s="79" t="s">
        <v>833</v>
      </c>
      <c r="AX146" s="79" t="s">
        <v>843</v>
      </c>
      <c r="AY146" s="79" t="s">
        <v>847</v>
      </c>
      <c r="AZ146" s="82" t="s">
        <v>855</v>
      </c>
      <c r="BA146">
        <v>1</v>
      </c>
      <c r="BB146" s="78" t="str">
        <f>REPLACE(INDEX(GroupVertices[Group],MATCH(Edges[[#This Row],[Vertex 1]],GroupVertices[Vertex],0)),1,1,"")</f>
        <v>3</v>
      </c>
      <c r="BC146" s="78" t="str">
        <f>REPLACE(INDEX(GroupVertices[Group],MATCH(Edges[[#This Row],[Vertex 2]],GroupVertices[Vertex],0)),1,1,"")</f>
        <v>3</v>
      </c>
      <c r="BD146" s="48">
        <v>0</v>
      </c>
      <c r="BE146" s="49">
        <v>0</v>
      </c>
      <c r="BF146" s="48">
        <v>0</v>
      </c>
      <c r="BG146" s="49">
        <v>0</v>
      </c>
      <c r="BH146" s="48">
        <v>0</v>
      </c>
      <c r="BI146" s="49">
        <v>0</v>
      </c>
      <c r="BJ146" s="48">
        <v>13</v>
      </c>
      <c r="BK146" s="49">
        <v>100</v>
      </c>
      <c r="BL146" s="48">
        <v>13</v>
      </c>
    </row>
    <row r="147" spans="1:64" ht="15">
      <c r="A147" s="64" t="s">
        <v>241</v>
      </c>
      <c r="B147" s="64" t="s">
        <v>233</v>
      </c>
      <c r="C147" s="65" t="s">
        <v>2157</v>
      </c>
      <c r="D147" s="66">
        <v>10</v>
      </c>
      <c r="E147" s="67" t="s">
        <v>136</v>
      </c>
      <c r="F147" s="68">
        <v>12</v>
      </c>
      <c r="G147" s="65"/>
      <c r="H147" s="69"/>
      <c r="I147" s="70"/>
      <c r="J147" s="70"/>
      <c r="K147" s="34" t="s">
        <v>66</v>
      </c>
      <c r="L147" s="77">
        <v>147</v>
      </c>
      <c r="M147" s="77"/>
      <c r="N147" s="72"/>
      <c r="O147" s="79" t="s">
        <v>314</v>
      </c>
      <c r="P147" s="81">
        <v>43772.19640046296</v>
      </c>
      <c r="Q147" s="79" t="s">
        <v>391</v>
      </c>
      <c r="R147" s="79"/>
      <c r="S147" s="79"/>
      <c r="T147" s="79"/>
      <c r="U147" s="79"/>
      <c r="V147" s="82" t="s">
        <v>470</v>
      </c>
      <c r="W147" s="81">
        <v>43772.19640046296</v>
      </c>
      <c r="X147" s="82" t="s">
        <v>550</v>
      </c>
      <c r="Y147" s="79"/>
      <c r="Z147" s="79"/>
      <c r="AA147" s="85" t="s">
        <v>654</v>
      </c>
      <c r="AB147" s="85" t="s">
        <v>655</v>
      </c>
      <c r="AC147" s="79" t="b">
        <v>0</v>
      </c>
      <c r="AD147" s="79">
        <v>0</v>
      </c>
      <c r="AE147" s="85" t="s">
        <v>741</v>
      </c>
      <c r="AF147" s="79" t="b">
        <v>0</v>
      </c>
      <c r="AG147" s="79" t="s">
        <v>793</v>
      </c>
      <c r="AH147" s="79"/>
      <c r="AI147" s="85" t="s">
        <v>744</v>
      </c>
      <c r="AJ147" s="79" t="b">
        <v>0</v>
      </c>
      <c r="AK147" s="79">
        <v>0</v>
      </c>
      <c r="AL147" s="85" t="s">
        <v>744</v>
      </c>
      <c r="AM147" s="79" t="s">
        <v>797</v>
      </c>
      <c r="AN147" s="79" t="b">
        <v>0</v>
      </c>
      <c r="AO147" s="85" t="s">
        <v>655</v>
      </c>
      <c r="AP147" s="79" t="s">
        <v>176</v>
      </c>
      <c r="AQ147" s="79">
        <v>0</v>
      </c>
      <c r="AR147" s="79">
        <v>0</v>
      </c>
      <c r="AS147" s="79" t="s">
        <v>810</v>
      </c>
      <c r="AT147" s="79" t="s">
        <v>815</v>
      </c>
      <c r="AU147" s="79" t="s">
        <v>816</v>
      </c>
      <c r="AV147" s="79" t="s">
        <v>823</v>
      </c>
      <c r="AW147" s="79" t="s">
        <v>833</v>
      </c>
      <c r="AX147" s="79" t="s">
        <v>843</v>
      </c>
      <c r="AY147" s="79" t="s">
        <v>847</v>
      </c>
      <c r="AZ147" s="82" t="s">
        <v>855</v>
      </c>
      <c r="BA147">
        <v>2</v>
      </c>
      <c r="BB147" s="78" t="str">
        <f>REPLACE(INDEX(GroupVertices[Group],MATCH(Edges[[#This Row],[Vertex 1]],GroupVertices[Vertex],0)),1,1,"")</f>
        <v>3</v>
      </c>
      <c r="BC147" s="78" t="str">
        <f>REPLACE(INDEX(GroupVertices[Group],MATCH(Edges[[#This Row],[Vertex 2]],GroupVertices[Vertex],0)),1,1,"")</f>
        <v>1</v>
      </c>
      <c r="BD147" s="48"/>
      <c r="BE147" s="49"/>
      <c r="BF147" s="48"/>
      <c r="BG147" s="49"/>
      <c r="BH147" s="48"/>
      <c r="BI147" s="49"/>
      <c r="BJ147" s="48"/>
      <c r="BK147" s="49"/>
      <c r="BL147" s="48"/>
    </row>
    <row r="148" spans="1:64" ht="15">
      <c r="A148" s="64" t="s">
        <v>233</v>
      </c>
      <c r="B148" s="64" t="s">
        <v>241</v>
      </c>
      <c r="C148" s="65" t="s">
        <v>2157</v>
      </c>
      <c r="D148" s="66">
        <v>10</v>
      </c>
      <c r="E148" s="67" t="s">
        <v>136</v>
      </c>
      <c r="F148" s="68">
        <v>12</v>
      </c>
      <c r="G148" s="65"/>
      <c r="H148" s="69"/>
      <c r="I148" s="70"/>
      <c r="J148" s="70"/>
      <c r="K148" s="34" t="s">
        <v>66</v>
      </c>
      <c r="L148" s="77">
        <v>148</v>
      </c>
      <c r="M148" s="77"/>
      <c r="N148" s="72"/>
      <c r="O148" s="79" t="s">
        <v>314</v>
      </c>
      <c r="P148" s="81">
        <v>43741.207708333335</v>
      </c>
      <c r="Q148" s="79" t="s">
        <v>395</v>
      </c>
      <c r="R148" s="79"/>
      <c r="S148" s="79"/>
      <c r="T148" s="79"/>
      <c r="U148" s="79"/>
      <c r="V148" s="82" t="s">
        <v>463</v>
      </c>
      <c r="W148" s="81">
        <v>43741.207708333335</v>
      </c>
      <c r="X148" s="82" t="s">
        <v>554</v>
      </c>
      <c r="Y148" s="79"/>
      <c r="Z148" s="79"/>
      <c r="AA148" s="85" t="s">
        <v>658</v>
      </c>
      <c r="AB148" s="85" t="s">
        <v>726</v>
      </c>
      <c r="AC148" s="79" t="b">
        <v>0</v>
      </c>
      <c r="AD148" s="79">
        <v>2</v>
      </c>
      <c r="AE148" s="85" t="s">
        <v>783</v>
      </c>
      <c r="AF148" s="79" t="b">
        <v>0</v>
      </c>
      <c r="AG148" s="79" t="s">
        <v>793</v>
      </c>
      <c r="AH148" s="79"/>
      <c r="AI148" s="85" t="s">
        <v>744</v>
      </c>
      <c r="AJ148" s="79" t="b">
        <v>0</v>
      </c>
      <c r="AK148" s="79">
        <v>0</v>
      </c>
      <c r="AL148" s="85" t="s">
        <v>744</v>
      </c>
      <c r="AM148" s="79" t="s">
        <v>797</v>
      </c>
      <c r="AN148" s="79" t="b">
        <v>0</v>
      </c>
      <c r="AO148" s="85" t="s">
        <v>726</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3</v>
      </c>
      <c r="BD148" s="48">
        <v>1</v>
      </c>
      <c r="BE148" s="49">
        <v>5</v>
      </c>
      <c r="BF148" s="48">
        <v>1</v>
      </c>
      <c r="BG148" s="49">
        <v>5</v>
      </c>
      <c r="BH148" s="48">
        <v>0</v>
      </c>
      <c r="BI148" s="49">
        <v>0</v>
      </c>
      <c r="BJ148" s="48">
        <v>18</v>
      </c>
      <c r="BK148" s="49">
        <v>90</v>
      </c>
      <c r="BL148" s="48">
        <v>20</v>
      </c>
    </row>
    <row r="149" spans="1:64" ht="15">
      <c r="A149" s="64" t="s">
        <v>233</v>
      </c>
      <c r="B149" s="64" t="s">
        <v>241</v>
      </c>
      <c r="C149" s="65" t="s">
        <v>2156</v>
      </c>
      <c r="D149" s="66">
        <v>3</v>
      </c>
      <c r="E149" s="67" t="s">
        <v>132</v>
      </c>
      <c r="F149" s="68">
        <v>35</v>
      </c>
      <c r="G149" s="65"/>
      <c r="H149" s="69"/>
      <c r="I149" s="70"/>
      <c r="J149" s="70"/>
      <c r="K149" s="34" t="s">
        <v>66</v>
      </c>
      <c r="L149" s="77">
        <v>149</v>
      </c>
      <c r="M149" s="77"/>
      <c r="N149" s="72"/>
      <c r="O149" s="79" t="s">
        <v>313</v>
      </c>
      <c r="P149" s="81">
        <v>43772.192928240744</v>
      </c>
      <c r="Q149" s="79" t="s">
        <v>392</v>
      </c>
      <c r="R149" s="79"/>
      <c r="S149" s="79"/>
      <c r="T149" s="79"/>
      <c r="U149" s="79"/>
      <c r="V149" s="82" t="s">
        <v>463</v>
      </c>
      <c r="W149" s="81">
        <v>43772.192928240744</v>
      </c>
      <c r="X149" s="82" t="s">
        <v>551</v>
      </c>
      <c r="Y149" s="79"/>
      <c r="Z149" s="79"/>
      <c r="AA149" s="85" t="s">
        <v>655</v>
      </c>
      <c r="AB149" s="85" t="s">
        <v>725</v>
      </c>
      <c r="AC149" s="79" t="b">
        <v>0</v>
      </c>
      <c r="AD149" s="79">
        <v>0</v>
      </c>
      <c r="AE149" s="85" t="s">
        <v>782</v>
      </c>
      <c r="AF149" s="79" t="b">
        <v>0</v>
      </c>
      <c r="AG149" s="79" t="s">
        <v>793</v>
      </c>
      <c r="AH149" s="79"/>
      <c r="AI149" s="85" t="s">
        <v>744</v>
      </c>
      <c r="AJ149" s="79" t="b">
        <v>0</v>
      </c>
      <c r="AK149" s="79">
        <v>0</v>
      </c>
      <c r="AL149" s="85" t="s">
        <v>744</v>
      </c>
      <c r="AM149" s="79" t="s">
        <v>797</v>
      </c>
      <c r="AN149" s="79" t="b">
        <v>0</v>
      </c>
      <c r="AO149" s="85" t="s">
        <v>725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3</v>
      </c>
      <c r="BD149" s="48"/>
      <c r="BE149" s="49"/>
      <c r="BF149" s="48"/>
      <c r="BG149" s="49"/>
      <c r="BH149" s="48"/>
      <c r="BI149" s="49"/>
      <c r="BJ149" s="48"/>
      <c r="BK149" s="49"/>
      <c r="BL149" s="48"/>
    </row>
    <row r="150" spans="1:64" ht="15">
      <c r="A150" s="64" t="s">
        <v>233</v>
      </c>
      <c r="B150" s="64" t="s">
        <v>241</v>
      </c>
      <c r="C150" s="65" t="s">
        <v>2157</v>
      </c>
      <c r="D150" s="66">
        <v>10</v>
      </c>
      <c r="E150" s="67" t="s">
        <v>136</v>
      </c>
      <c r="F150" s="68">
        <v>12</v>
      </c>
      <c r="G150" s="65"/>
      <c r="H150" s="69"/>
      <c r="I150" s="70"/>
      <c r="J150" s="70"/>
      <c r="K150" s="34" t="s">
        <v>66</v>
      </c>
      <c r="L150" s="77">
        <v>150</v>
      </c>
      <c r="M150" s="77"/>
      <c r="N150" s="72"/>
      <c r="O150" s="79" t="s">
        <v>314</v>
      </c>
      <c r="P150" s="81">
        <v>43772.197118055556</v>
      </c>
      <c r="Q150" s="79" t="s">
        <v>393</v>
      </c>
      <c r="R150" s="79"/>
      <c r="S150" s="79"/>
      <c r="T150" s="79"/>
      <c r="U150" s="79"/>
      <c r="V150" s="82" t="s">
        <v>463</v>
      </c>
      <c r="W150" s="81">
        <v>43772.197118055556</v>
      </c>
      <c r="X150" s="82" t="s">
        <v>552</v>
      </c>
      <c r="Y150" s="79"/>
      <c r="Z150" s="79"/>
      <c r="AA150" s="85" t="s">
        <v>656</v>
      </c>
      <c r="AB150" s="85" t="s">
        <v>654</v>
      </c>
      <c r="AC150" s="79" t="b">
        <v>0</v>
      </c>
      <c r="AD150" s="79">
        <v>0</v>
      </c>
      <c r="AE150" s="85" t="s">
        <v>783</v>
      </c>
      <c r="AF150" s="79" t="b">
        <v>0</v>
      </c>
      <c r="AG150" s="79" t="s">
        <v>793</v>
      </c>
      <c r="AH150" s="79"/>
      <c r="AI150" s="85" t="s">
        <v>744</v>
      </c>
      <c r="AJ150" s="79" t="b">
        <v>0</v>
      </c>
      <c r="AK150" s="79">
        <v>0</v>
      </c>
      <c r="AL150" s="85" t="s">
        <v>744</v>
      </c>
      <c r="AM150" s="79" t="s">
        <v>797</v>
      </c>
      <c r="AN150" s="79" t="b">
        <v>0</v>
      </c>
      <c r="AO150" s="85" t="s">
        <v>654</v>
      </c>
      <c r="AP150" s="79" t="s">
        <v>176</v>
      </c>
      <c r="AQ150" s="79">
        <v>0</v>
      </c>
      <c r="AR150" s="79">
        <v>0</v>
      </c>
      <c r="AS150" s="79" t="s">
        <v>811</v>
      </c>
      <c r="AT150" s="79" t="s">
        <v>815</v>
      </c>
      <c r="AU150" s="79" t="s">
        <v>816</v>
      </c>
      <c r="AV150" s="79" t="s">
        <v>824</v>
      </c>
      <c r="AW150" s="79" t="s">
        <v>834</v>
      </c>
      <c r="AX150" s="79" t="s">
        <v>844</v>
      </c>
      <c r="AY150" s="79" t="s">
        <v>848</v>
      </c>
      <c r="AZ150" s="82" t="s">
        <v>856</v>
      </c>
      <c r="BA150">
        <v>2</v>
      </c>
      <c r="BB150" s="78" t="str">
        <f>REPLACE(INDEX(GroupVertices[Group],MATCH(Edges[[#This Row],[Vertex 1]],GroupVertices[Vertex],0)),1,1,"")</f>
        <v>1</v>
      </c>
      <c r="BC150" s="78" t="str">
        <f>REPLACE(INDEX(GroupVertices[Group],MATCH(Edges[[#This Row],[Vertex 2]],GroupVertices[Vertex],0)),1,1,"")</f>
        <v>3</v>
      </c>
      <c r="BD150" s="48"/>
      <c r="BE150" s="49"/>
      <c r="BF150" s="48"/>
      <c r="BG150" s="49"/>
      <c r="BH150" s="48"/>
      <c r="BI150" s="49"/>
      <c r="BJ150" s="48"/>
      <c r="BK150" s="49"/>
      <c r="BL150" s="48"/>
    </row>
    <row r="151" spans="1:64" ht="15">
      <c r="A151" s="64" t="s">
        <v>233</v>
      </c>
      <c r="B151" s="64" t="s">
        <v>301</v>
      </c>
      <c r="C151" s="65" t="s">
        <v>2156</v>
      </c>
      <c r="D151" s="66">
        <v>3</v>
      </c>
      <c r="E151" s="67" t="s">
        <v>132</v>
      </c>
      <c r="F151" s="68">
        <v>35</v>
      </c>
      <c r="G151" s="65"/>
      <c r="H151" s="69"/>
      <c r="I151" s="70"/>
      <c r="J151" s="70"/>
      <c r="K151" s="34" t="s">
        <v>65</v>
      </c>
      <c r="L151" s="77">
        <v>151</v>
      </c>
      <c r="M151" s="77"/>
      <c r="N151" s="72"/>
      <c r="O151" s="79" t="s">
        <v>314</v>
      </c>
      <c r="P151" s="81">
        <v>43755.70978009259</v>
      </c>
      <c r="Q151" s="79" t="s">
        <v>396</v>
      </c>
      <c r="R151" s="79"/>
      <c r="S151" s="79"/>
      <c r="T151" s="79"/>
      <c r="U151" s="79"/>
      <c r="V151" s="82" t="s">
        <v>463</v>
      </c>
      <c r="W151" s="81">
        <v>43755.70978009259</v>
      </c>
      <c r="X151" s="82" t="s">
        <v>555</v>
      </c>
      <c r="Y151" s="79"/>
      <c r="Z151" s="79"/>
      <c r="AA151" s="85" t="s">
        <v>659</v>
      </c>
      <c r="AB151" s="85" t="s">
        <v>727</v>
      </c>
      <c r="AC151" s="79" t="b">
        <v>0</v>
      </c>
      <c r="AD151" s="79">
        <v>0</v>
      </c>
      <c r="AE151" s="85" t="s">
        <v>784</v>
      </c>
      <c r="AF151" s="79" t="b">
        <v>0</v>
      </c>
      <c r="AG151" s="79" t="s">
        <v>793</v>
      </c>
      <c r="AH151" s="79"/>
      <c r="AI151" s="85" t="s">
        <v>744</v>
      </c>
      <c r="AJ151" s="79" t="b">
        <v>0</v>
      </c>
      <c r="AK151" s="79">
        <v>0</v>
      </c>
      <c r="AL151" s="85" t="s">
        <v>744</v>
      </c>
      <c r="AM151" s="79" t="s">
        <v>797</v>
      </c>
      <c r="AN151" s="79" t="b">
        <v>0</v>
      </c>
      <c r="AO151" s="85" t="s">
        <v>727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3</v>
      </c>
      <c r="BE151" s="49">
        <v>16.666666666666668</v>
      </c>
      <c r="BF151" s="48">
        <v>0</v>
      </c>
      <c r="BG151" s="49">
        <v>0</v>
      </c>
      <c r="BH151" s="48">
        <v>0</v>
      </c>
      <c r="BI151" s="49">
        <v>0</v>
      </c>
      <c r="BJ151" s="48">
        <v>15</v>
      </c>
      <c r="BK151" s="49">
        <v>83.33333333333333</v>
      </c>
      <c r="BL151" s="48">
        <v>18</v>
      </c>
    </row>
    <row r="152" spans="1:64" ht="15">
      <c r="A152" s="64" t="s">
        <v>233</v>
      </c>
      <c r="B152" s="64" t="s">
        <v>301</v>
      </c>
      <c r="C152" s="65" t="s">
        <v>2156</v>
      </c>
      <c r="D152" s="66">
        <v>3</v>
      </c>
      <c r="E152" s="67" t="s">
        <v>132</v>
      </c>
      <c r="F152" s="68">
        <v>35</v>
      </c>
      <c r="G152" s="65"/>
      <c r="H152" s="69"/>
      <c r="I152" s="70"/>
      <c r="J152" s="70"/>
      <c r="K152" s="34" t="s">
        <v>65</v>
      </c>
      <c r="L152" s="77">
        <v>152</v>
      </c>
      <c r="M152" s="77"/>
      <c r="N152" s="72"/>
      <c r="O152" s="79" t="s">
        <v>313</v>
      </c>
      <c r="P152" s="81">
        <v>43774.35628472222</v>
      </c>
      <c r="Q152" s="79" t="s">
        <v>397</v>
      </c>
      <c r="R152" s="79"/>
      <c r="S152" s="79"/>
      <c r="T152" s="79"/>
      <c r="U152" s="79"/>
      <c r="V152" s="82" t="s">
        <v>463</v>
      </c>
      <c r="W152" s="81">
        <v>43774.35628472222</v>
      </c>
      <c r="X152" s="82" t="s">
        <v>556</v>
      </c>
      <c r="Y152" s="79"/>
      <c r="Z152" s="79"/>
      <c r="AA152" s="85" t="s">
        <v>660</v>
      </c>
      <c r="AB152" s="85" t="s">
        <v>728</v>
      </c>
      <c r="AC152" s="79" t="b">
        <v>0</v>
      </c>
      <c r="AD152" s="79">
        <v>0</v>
      </c>
      <c r="AE152" s="85" t="s">
        <v>785</v>
      </c>
      <c r="AF152" s="79" t="b">
        <v>0</v>
      </c>
      <c r="AG152" s="79" t="s">
        <v>793</v>
      </c>
      <c r="AH152" s="79"/>
      <c r="AI152" s="85" t="s">
        <v>744</v>
      </c>
      <c r="AJ152" s="79" t="b">
        <v>0</v>
      </c>
      <c r="AK152" s="79">
        <v>0</v>
      </c>
      <c r="AL152" s="85" t="s">
        <v>744</v>
      </c>
      <c r="AM152" s="79" t="s">
        <v>797</v>
      </c>
      <c r="AN152" s="79" t="b">
        <v>0</v>
      </c>
      <c r="AO152" s="85" t="s">
        <v>728</v>
      </c>
      <c r="AP152" s="79" t="s">
        <v>176</v>
      </c>
      <c r="AQ152" s="79">
        <v>0</v>
      </c>
      <c r="AR152" s="79">
        <v>0</v>
      </c>
      <c r="AS152" s="79" t="s">
        <v>812</v>
      </c>
      <c r="AT152" s="79" t="s">
        <v>815</v>
      </c>
      <c r="AU152" s="79" t="s">
        <v>816</v>
      </c>
      <c r="AV152" s="79" t="s">
        <v>825</v>
      </c>
      <c r="AW152" s="79" t="s">
        <v>835</v>
      </c>
      <c r="AX152" s="79" t="s">
        <v>845</v>
      </c>
      <c r="AY152" s="79" t="s">
        <v>847</v>
      </c>
      <c r="AZ152" s="82" t="s">
        <v>857</v>
      </c>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233</v>
      </c>
      <c r="B153" s="64" t="s">
        <v>302</v>
      </c>
      <c r="C153" s="65" t="s">
        <v>2156</v>
      </c>
      <c r="D153" s="66">
        <v>3</v>
      </c>
      <c r="E153" s="67" t="s">
        <v>132</v>
      </c>
      <c r="F153" s="68">
        <v>35</v>
      </c>
      <c r="G153" s="65"/>
      <c r="H153" s="69"/>
      <c r="I153" s="70"/>
      <c r="J153" s="70"/>
      <c r="K153" s="34" t="s">
        <v>65</v>
      </c>
      <c r="L153" s="77">
        <v>153</v>
      </c>
      <c r="M153" s="77"/>
      <c r="N153" s="72"/>
      <c r="O153" s="79" t="s">
        <v>314</v>
      </c>
      <c r="P153" s="81">
        <v>43774.35628472222</v>
      </c>
      <c r="Q153" s="79" t="s">
        <v>397</v>
      </c>
      <c r="R153" s="79"/>
      <c r="S153" s="79"/>
      <c r="T153" s="79"/>
      <c r="U153" s="79"/>
      <c r="V153" s="82" t="s">
        <v>463</v>
      </c>
      <c r="W153" s="81">
        <v>43774.35628472222</v>
      </c>
      <c r="X153" s="82" t="s">
        <v>556</v>
      </c>
      <c r="Y153" s="79"/>
      <c r="Z153" s="79"/>
      <c r="AA153" s="85" t="s">
        <v>660</v>
      </c>
      <c r="AB153" s="85" t="s">
        <v>728</v>
      </c>
      <c r="AC153" s="79" t="b">
        <v>0</v>
      </c>
      <c r="AD153" s="79">
        <v>0</v>
      </c>
      <c r="AE153" s="85" t="s">
        <v>785</v>
      </c>
      <c r="AF153" s="79" t="b">
        <v>0</v>
      </c>
      <c r="AG153" s="79" t="s">
        <v>793</v>
      </c>
      <c r="AH153" s="79"/>
      <c r="AI153" s="85" t="s">
        <v>744</v>
      </c>
      <c r="AJ153" s="79" t="b">
        <v>0</v>
      </c>
      <c r="AK153" s="79">
        <v>0</v>
      </c>
      <c r="AL153" s="85" t="s">
        <v>744</v>
      </c>
      <c r="AM153" s="79" t="s">
        <v>797</v>
      </c>
      <c r="AN153" s="79" t="b">
        <v>0</v>
      </c>
      <c r="AO153" s="85" t="s">
        <v>728</v>
      </c>
      <c r="AP153" s="79" t="s">
        <v>176</v>
      </c>
      <c r="AQ153" s="79">
        <v>0</v>
      </c>
      <c r="AR153" s="79">
        <v>0</v>
      </c>
      <c r="AS153" s="79" t="s">
        <v>812</v>
      </c>
      <c r="AT153" s="79" t="s">
        <v>815</v>
      </c>
      <c r="AU153" s="79" t="s">
        <v>816</v>
      </c>
      <c r="AV153" s="79" t="s">
        <v>825</v>
      </c>
      <c r="AW153" s="79" t="s">
        <v>835</v>
      </c>
      <c r="AX153" s="79" t="s">
        <v>845</v>
      </c>
      <c r="AY153" s="79" t="s">
        <v>847</v>
      </c>
      <c r="AZ153" s="82" t="s">
        <v>857</v>
      </c>
      <c r="BA153">
        <v>1</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11</v>
      </c>
      <c r="BK153" s="49">
        <v>100</v>
      </c>
      <c r="BL153" s="48">
        <v>11</v>
      </c>
    </row>
    <row r="154" spans="1:64" ht="15">
      <c r="A154" s="64" t="s">
        <v>233</v>
      </c>
      <c r="B154" s="64" t="s">
        <v>303</v>
      </c>
      <c r="C154" s="65" t="s">
        <v>2156</v>
      </c>
      <c r="D154" s="66">
        <v>3</v>
      </c>
      <c r="E154" s="67" t="s">
        <v>132</v>
      </c>
      <c r="F154" s="68">
        <v>35</v>
      </c>
      <c r="G154" s="65"/>
      <c r="H154" s="69"/>
      <c r="I154" s="70"/>
      <c r="J154" s="70"/>
      <c r="K154" s="34" t="s">
        <v>65</v>
      </c>
      <c r="L154" s="77">
        <v>154</v>
      </c>
      <c r="M154" s="77"/>
      <c r="N154" s="72"/>
      <c r="O154" s="79" t="s">
        <v>313</v>
      </c>
      <c r="P154" s="81">
        <v>43774.85594907407</v>
      </c>
      <c r="Q154" s="79" t="s">
        <v>398</v>
      </c>
      <c r="R154" s="79"/>
      <c r="S154" s="79"/>
      <c r="T154" s="79"/>
      <c r="U154" s="79"/>
      <c r="V154" s="82" t="s">
        <v>463</v>
      </c>
      <c r="W154" s="81">
        <v>43774.85594907407</v>
      </c>
      <c r="X154" s="82" t="s">
        <v>557</v>
      </c>
      <c r="Y154" s="79"/>
      <c r="Z154" s="79"/>
      <c r="AA154" s="85" t="s">
        <v>661</v>
      </c>
      <c r="AB154" s="85" t="s">
        <v>729</v>
      </c>
      <c r="AC154" s="79" t="b">
        <v>0</v>
      </c>
      <c r="AD154" s="79">
        <v>0</v>
      </c>
      <c r="AE154" s="85" t="s">
        <v>766</v>
      </c>
      <c r="AF154" s="79" t="b">
        <v>0</v>
      </c>
      <c r="AG154" s="79" t="s">
        <v>793</v>
      </c>
      <c r="AH154" s="79"/>
      <c r="AI154" s="85" t="s">
        <v>744</v>
      </c>
      <c r="AJ154" s="79" t="b">
        <v>0</v>
      </c>
      <c r="AK154" s="79">
        <v>0</v>
      </c>
      <c r="AL154" s="85" t="s">
        <v>744</v>
      </c>
      <c r="AM154" s="79" t="s">
        <v>797</v>
      </c>
      <c r="AN154" s="79" t="b">
        <v>0</v>
      </c>
      <c r="AO154" s="85" t="s">
        <v>729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233</v>
      </c>
      <c r="B155" s="64" t="s">
        <v>304</v>
      </c>
      <c r="C155" s="65" t="s">
        <v>2156</v>
      </c>
      <c r="D155" s="66">
        <v>3</v>
      </c>
      <c r="E155" s="67" t="s">
        <v>132</v>
      </c>
      <c r="F155" s="68">
        <v>35</v>
      </c>
      <c r="G155" s="65"/>
      <c r="H155" s="69"/>
      <c r="I155" s="70"/>
      <c r="J155" s="70"/>
      <c r="K155" s="34" t="s">
        <v>65</v>
      </c>
      <c r="L155" s="77">
        <v>155</v>
      </c>
      <c r="M155" s="77"/>
      <c r="N155" s="72"/>
      <c r="O155" s="79" t="s">
        <v>313</v>
      </c>
      <c r="P155" s="81">
        <v>43774.85594907407</v>
      </c>
      <c r="Q155" s="79" t="s">
        <v>398</v>
      </c>
      <c r="R155" s="79"/>
      <c r="S155" s="79"/>
      <c r="T155" s="79"/>
      <c r="U155" s="79"/>
      <c r="V155" s="82" t="s">
        <v>463</v>
      </c>
      <c r="W155" s="81">
        <v>43774.85594907407</v>
      </c>
      <c r="X155" s="82" t="s">
        <v>557</v>
      </c>
      <c r="Y155" s="79"/>
      <c r="Z155" s="79"/>
      <c r="AA155" s="85" t="s">
        <v>661</v>
      </c>
      <c r="AB155" s="85" t="s">
        <v>729</v>
      </c>
      <c r="AC155" s="79" t="b">
        <v>0</v>
      </c>
      <c r="AD155" s="79">
        <v>0</v>
      </c>
      <c r="AE155" s="85" t="s">
        <v>766</v>
      </c>
      <c r="AF155" s="79" t="b">
        <v>0</v>
      </c>
      <c r="AG155" s="79" t="s">
        <v>793</v>
      </c>
      <c r="AH155" s="79"/>
      <c r="AI155" s="85" t="s">
        <v>744</v>
      </c>
      <c r="AJ155" s="79" t="b">
        <v>0</v>
      </c>
      <c r="AK155" s="79">
        <v>0</v>
      </c>
      <c r="AL155" s="85" t="s">
        <v>744</v>
      </c>
      <c r="AM155" s="79" t="s">
        <v>797</v>
      </c>
      <c r="AN155" s="79" t="b">
        <v>0</v>
      </c>
      <c r="AO155" s="85" t="s">
        <v>729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233</v>
      </c>
      <c r="B156" s="64" t="s">
        <v>305</v>
      </c>
      <c r="C156" s="65" t="s">
        <v>2156</v>
      </c>
      <c r="D156" s="66">
        <v>3</v>
      </c>
      <c r="E156" s="67" t="s">
        <v>132</v>
      </c>
      <c r="F156" s="68">
        <v>35</v>
      </c>
      <c r="G156" s="65"/>
      <c r="H156" s="69"/>
      <c r="I156" s="70"/>
      <c r="J156" s="70"/>
      <c r="K156" s="34" t="s">
        <v>65</v>
      </c>
      <c r="L156" s="77">
        <v>156</v>
      </c>
      <c r="M156" s="77"/>
      <c r="N156" s="72"/>
      <c r="O156" s="79" t="s">
        <v>313</v>
      </c>
      <c r="P156" s="81">
        <v>43774.85594907407</v>
      </c>
      <c r="Q156" s="79" t="s">
        <v>398</v>
      </c>
      <c r="R156" s="79"/>
      <c r="S156" s="79"/>
      <c r="T156" s="79"/>
      <c r="U156" s="79"/>
      <c r="V156" s="82" t="s">
        <v>463</v>
      </c>
      <c r="W156" s="81">
        <v>43774.85594907407</v>
      </c>
      <c r="X156" s="82" t="s">
        <v>557</v>
      </c>
      <c r="Y156" s="79"/>
      <c r="Z156" s="79"/>
      <c r="AA156" s="85" t="s">
        <v>661</v>
      </c>
      <c r="AB156" s="85" t="s">
        <v>729</v>
      </c>
      <c r="AC156" s="79" t="b">
        <v>0</v>
      </c>
      <c r="AD156" s="79">
        <v>0</v>
      </c>
      <c r="AE156" s="85" t="s">
        <v>766</v>
      </c>
      <c r="AF156" s="79" t="b">
        <v>0</v>
      </c>
      <c r="AG156" s="79" t="s">
        <v>793</v>
      </c>
      <c r="AH156" s="79"/>
      <c r="AI156" s="85" t="s">
        <v>744</v>
      </c>
      <c r="AJ156" s="79" t="b">
        <v>0</v>
      </c>
      <c r="AK156" s="79">
        <v>0</v>
      </c>
      <c r="AL156" s="85" t="s">
        <v>744</v>
      </c>
      <c r="AM156" s="79" t="s">
        <v>797</v>
      </c>
      <c r="AN156" s="79" t="b">
        <v>0</v>
      </c>
      <c r="AO156" s="85" t="s">
        <v>729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233</v>
      </c>
      <c r="B157" s="64" t="s">
        <v>306</v>
      </c>
      <c r="C157" s="65" t="s">
        <v>2156</v>
      </c>
      <c r="D157" s="66">
        <v>3</v>
      </c>
      <c r="E157" s="67" t="s">
        <v>132</v>
      </c>
      <c r="F157" s="68">
        <v>35</v>
      </c>
      <c r="G157" s="65"/>
      <c r="H157" s="69"/>
      <c r="I157" s="70"/>
      <c r="J157" s="70"/>
      <c r="K157" s="34" t="s">
        <v>65</v>
      </c>
      <c r="L157" s="77">
        <v>157</v>
      </c>
      <c r="M157" s="77"/>
      <c r="N157" s="72"/>
      <c r="O157" s="79" t="s">
        <v>313</v>
      </c>
      <c r="P157" s="81">
        <v>43774.85594907407</v>
      </c>
      <c r="Q157" s="79" t="s">
        <v>398</v>
      </c>
      <c r="R157" s="79"/>
      <c r="S157" s="79"/>
      <c r="T157" s="79"/>
      <c r="U157" s="79"/>
      <c r="V157" s="82" t="s">
        <v>463</v>
      </c>
      <c r="W157" s="81">
        <v>43774.85594907407</v>
      </c>
      <c r="X157" s="82" t="s">
        <v>557</v>
      </c>
      <c r="Y157" s="79"/>
      <c r="Z157" s="79"/>
      <c r="AA157" s="85" t="s">
        <v>661</v>
      </c>
      <c r="AB157" s="85" t="s">
        <v>729</v>
      </c>
      <c r="AC157" s="79" t="b">
        <v>0</v>
      </c>
      <c r="AD157" s="79">
        <v>0</v>
      </c>
      <c r="AE157" s="85" t="s">
        <v>766</v>
      </c>
      <c r="AF157" s="79" t="b">
        <v>0</v>
      </c>
      <c r="AG157" s="79" t="s">
        <v>793</v>
      </c>
      <c r="AH157" s="79"/>
      <c r="AI157" s="85" t="s">
        <v>744</v>
      </c>
      <c r="AJ157" s="79" t="b">
        <v>0</v>
      </c>
      <c r="AK157" s="79">
        <v>0</v>
      </c>
      <c r="AL157" s="85" t="s">
        <v>744</v>
      </c>
      <c r="AM157" s="79" t="s">
        <v>797</v>
      </c>
      <c r="AN157" s="79" t="b">
        <v>0</v>
      </c>
      <c r="AO157" s="85" t="s">
        <v>729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4</v>
      </c>
      <c r="BE157" s="49">
        <v>6.451612903225806</v>
      </c>
      <c r="BF157" s="48">
        <v>4</v>
      </c>
      <c r="BG157" s="49">
        <v>6.451612903225806</v>
      </c>
      <c r="BH157" s="48">
        <v>0</v>
      </c>
      <c r="BI157" s="49">
        <v>0</v>
      </c>
      <c r="BJ157" s="48">
        <v>54</v>
      </c>
      <c r="BK157" s="49">
        <v>87.09677419354838</v>
      </c>
      <c r="BL157" s="48">
        <v>62</v>
      </c>
    </row>
    <row r="158" spans="1:64" ht="15">
      <c r="A158" s="64" t="s">
        <v>233</v>
      </c>
      <c r="B158" s="64" t="s">
        <v>262</v>
      </c>
      <c r="C158" s="65" t="s">
        <v>2156</v>
      </c>
      <c r="D158" s="66">
        <v>3</v>
      </c>
      <c r="E158" s="67" t="s">
        <v>132</v>
      </c>
      <c r="F158" s="68">
        <v>35</v>
      </c>
      <c r="G158" s="65"/>
      <c r="H158" s="69"/>
      <c r="I158" s="70"/>
      <c r="J158" s="70"/>
      <c r="K158" s="34" t="s">
        <v>65</v>
      </c>
      <c r="L158" s="77">
        <v>158</v>
      </c>
      <c r="M158" s="77"/>
      <c r="N158" s="72"/>
      <c r="O158" s="79" t="s">
        <v>313</v>
      </c>
      <c r="P158" s="81">
        <v>43714.56957175926</v>
      </c>
      <c r="Q158" s="79" t="s">
        <v>340</v>
      </c>
      <c r="R158" s="79"/>
      <c r="S158" s="79"/>
      <c r="T158" s="79"/>
      <c r="U158" s="79"/>
      <c r="V158" s="82" t="s">
        <v>463</v>
      </c>
      <c r="W158" s="81">
        <v>43714.56957175926</v>
      </c>
      <c r="X158" s="82" t="s">
        <v>499</v>
      </c>
      <c r="Y158" s="79"/>
      <c r="Z158" s="79"/>
      <c r="AA158" s="85" t="s">
        <v>603</v>
      </c>
      <c r="AB158" s="85" t="s">
        <v>686</v>
      </c>
      <c r="AC158" s="79" t="b">
        <v>0</v>
      </c>
      <c r="AD158" s="79">
        <v>0</v>
      </c>
      <c r="AE158" s="85" t="s">
        <v>749</v>
      </c>
      <c r="AF158" s="79" t="b">
        <v>0</v>
      </c>
      <c r="AG158" s="79" t="s">
        <v>793</v>
      </c>
      <c r="AH158" s="79"/>
      <c r="AI158" s="85" t="s">
        <v>744</v>
      </c>
      <c r="AJ158" s="79" t="b">
        <v>0</v>
      </c>
      <c r="AK158" s="79">
        <v>0</v>
      </c>
      <c r="AL158" s="85" t="s">
        <v>744</v>
      </c>
      <c r="AM158" s="79" t="s">
        <v>797</v>
      </c>
      <c r="AN158" s="79" t="b">
        <v>0</v>
      </c>
      <c r="AO158" s="85" t="s">
        <v>686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8</v>
      </c>
      <c r="BD158" s="48"/>
      <c r="BE158" s="49"/>
      <c r="BF158" s="48"/>
      <c r="BG158" s="49"/>
      <c r="BH158" s="48"/>
      <c r="BI158" s="49"/>
      <c r="BJ158" s="48"/>
      <c r="BK158" s="49"/>
      <c r="BL158" s="48"/>
    </row>
    <row r="159" spans="1:64" ht="15">
      <c r="A159" s="64" t="s">
        <v>233</v>
      </c>
      <c r="B159" s="64" t="s">
        <v>262</v>
      </c>
      <c r="C159" s="65" t="s">
        <v>2157</v>
      </c>
      <c r="D159" s="66">
        <v>10</v>
      </c>
      <c r="E159" s="67" t="s">
        <v>136</v>
      </c>
      <c r="F159" s="68">
        <v>12</v>
      </c>
      <c r="G159" s="65"/>
      <c r="H159" s="69"/>
      <c r="I159" s="70"/>
      <c r="J159" s="70"/>
      <c r="K159" s="34" t="s">
        <v>65</v>
      </c>
      <c r="L159" s="77">
        <v>159</v>
      </c>
      <c r="M159" s="77"/>
      <c r="N159" s="72"/>
      <c r="O159" s="79" t="s">
        <v>314</v>
      </c>
      <c r="P159" s="81">
        <v>43747.91957175926</v>
      </c>
      <c r="Q159" s="79" t="s">
        <v>363</v>
      </c>
      <c r="R159" s="79"/>
      <c r="S159" s="79"/>
      <c r="T159" s="79"/>
      <c r="U159" s="79"/>
      <c r="V159" s="82" t="s">
        <v>463</v>
      </c>
      <c r="W159" s="81">
        <v>43747.91957175926</v>
      </c>
      <c r="X159" s="82" t="s">
        <v>522</v>
      </c>
      <c r="Y159" s="79"/>
      <c r="Z159" s="79"/>
      <c r="AA159" s="85" t="s">
        <v>626</v>
      </c>
      <c r="AB159" s="85" t="s">
        <v>704</v>
      </c>
      <c r="AC159" s="79" t="b">
        <v>0</v>
      </c>
      <c r="AD159" s="79">
        <v>0</v>
      </c>
      <c r="AE159" s="85" t="s">
        <v>766</v>
      </c>
      <c r="AF159" s="79" t="b">
        <v>0</v>
      </c>
      <c r="AG159" s="79" t="s">
        <v>794</v>
      </c>
      <c r="AH159" s="79"/>
      <c r="AI159" s="85" t="s">
        <v>744</v>
      </c>
      <c r="AJ159" s="79" t="b">
        <v>0</v>
      </c>
      <c r="AK159" s="79">
        <v>0</v>
      </c>
      <c r="AL159" s="85" t="s">
        <v>744</v>
      </c>
      <c r="AM159" s="79" t="s">
        <v>797</v>
      </c>
      <c r="AN159" s="79" t="b">
        <v>0</v>
      </c>
      <c r="AO159" s="85" t="s">
        <v>704</v>
      </c>
      <c r="AP159" s="79" t="s">
        <v>176</v>
      </c>
      <c r="AQ159" s="79">
        <v>0</v>
      </c>
      <c r="AR159" s="79">
        <v>0</v>
      </c>
      <c r="AS159" s="79"/>
      <c r="AT159" s="79"/>
      <c r="AU159" s="79"/>
      <c r="AV159" s="79"/>
      <c r="AW159" s="79"/>
      <c r="AX159" s="79"/>
      <c r="AY159" s="79"/>
      <c r="AZ159" s="79"/>
      <c r="BA159">
        <v>4</v>
      </c>
      <c r="BB159" s="78" t="str">
        <f>REPLACE(INDEX(GroupVertices[Group],MATCH(Edges[[#This Row],[Vertex 1]],GroupVertices[Vertex],0)),1,1,"")</f>
        <v>1</v>
      </c>
      <c r="BC159" s="78" t="str">
        <f>REPLACE(INDEX(GroupVertices[Group],MATCH(Edges[[#This Row],[Vertex 2]],GroupVertices[Vertex],0)),1,1,"")</f>
        <v>8</v>
      </c>
      <c r="BD159" s="48"/>
      <c r="BE159" s="49"/>
      <c r="BF159" s="48"/>
      <c r="BG159" s="49"/>
      <c r="BH159" s="48"/>
      <c r="BI159" s="49"/>
      <c r="BJ159" s="48"/>
      <c r="BK159" s="49"/>
      <c r="BL159" s="48"/>
    </row>
    <row r="160" spans="1:64" ht="15">
      <c r="A160" s="64" t="s">
        <v>233</v>
      </c>
      <c r="B160" s="64" t="s">
        <v>262</v>
      </c>
      <c r="C160" s="65" t="s">
        <v>2157</v>
      </c>
      <c r="D160" s="66">
        <v>10</v>
      </c>
      <c r="E160" s="67" t="s">
        <v>136</v>
      </c>
      <c r="F160" s="68">
        <v>12</v>
      </c>
      <c r="G160" s="65"/>
      <c r="H160" s="69"/>
      <c r="I160" s="70"/>
      <c r="J160" s="70"/>
      <c r="K160" s="34" t="s">
        <v>65</v>
      </c>
      <c r="L160" s="77">
        <v>160</v>
      </c>
      <c r="M160" s="77"/>
      <c r="N160" s="72"/>
      <c r="O160" s="79" t="s">
        <v>314</v>
      </c>
      <c r="P160" s="81">
        <v>43748.64166666667</v>
      </c>
      <c r="Q160" s="79" t="s">
        <v>399</v>
      </c>
      <c r="R160" s="79"/>
      <c r="S160" s="79"/>
      <c r="T160" s="79"/>
      <c r="U160" s="79"/>
      <c r="V160" s="82" t="s">
        <v>463</v>
      </c>
      <c r="W160" s="81">
        <v>43748.64166666667</v>
      </c>
      <c r="X160" s="82" t="s">
        <v>558</v>
      </c>
      <c r="Y160" s="79"/>
      <c r="Z160" s="79"/>
      <c r="AA160" s="85" t="s">
        <v>662</v>
      </c>
      <c r="AB160" s="85" t="s">
        <v>730</v>
      </c>
      <c r="AC160" s="79" t="b">
        <v>0</v>
      </c>
      <c r="AD160" s="79">
        <v>2</v>
      </c>
      <c r="AE160" s="85" t="s">
        <v>766</v>
      </c>
      <c r="AF160" s="79" t="b">
        <v>0</v>
      </c>
      <c r="AG160" s="79" t="s">
        <v>793</v>
      </c>
      <c r="AH160" s="79"/>
      <c r="AI160" s="85" t="s">
        <v>744</v>
      </c>
      <c r="AJ160" s="79" t="b">
        <v>0</v>
      </c>
      <c r="AK160" s="79">
        <v>0</v>
      </c>
      <c r="AL160" s="85" t="s">
        <v>744</v>
      </c>
      <c r="AM160" s="79" t="s">
        <v>797</v>
      </c>
      <c r="AN160" s="79" t="b">
        <v>0</v>
      </c>
      <c r="AO160" s="85" t="s">
        <v>730</v>
      </c>
      <c r="AP160" s="79" t="s">
        <v>176</v>
      </c>
      <c r="AQ160" s="79">
        <v>0</v>
      </c>
      <c r="AR160" s="79">
        <v>0</v>
      </c>
      <c r="AS160" s="79"/>
      <c r="AT160" s="79"/>
      <c r="AU160" s="79"/>
      <c r="AV160" s="79"/>
      <c r="AW160" s="79"/>
      <c r="AX160" s="79"/>
      <c r="AY160" s="79"/>
      <c r="AZ160" s="79"/>
      <c r="BA160">
        <v>4</v>
      </c>
      <c r="BB160" s="78" t="str">
        <f>REPLACE(INDEX(GroupVertices[Group],MATCH(Edges[[#This Row],[Vertex 1]],GroupVertices[Vertex],0)),1,1,"")</f>
        <v>1</v>
      </c>
      <c r="BC160" s="78" t="str">
        <f>REPLACE(INDEX(GroupVertices[Group],MATCH(Edges[[#This Row],[Vertex 2]],GroupVertices[Vertex],0)),1,1,"")</f>
        <v>8</v>
      </c>
      <c r="BD160" s="48">
        <v>0</v>
      </c>
      <c r="BE160" s="49">
        <v>0</v>
      </c>
      <c r="BF160" s="48">
        <v>0</v>
      </c>
      <c r="BG160" s="49">
        <v>0</v>
      </c>
      <c r="BH160" s="48">
        <v>0</v>
      </c>
      <c r="BI160" s="49">
        <v>0</v>
      </c>
      <c r="BJ160" s="48">
        <v>8</v>
      </c>
      <c r="BK160" s="49">
        <v>100</v>
      </c>
      <c r="BL160" s="48">
        <v>8</v>
      </c>
    </row>
    <row r="161" spans="1:64" ht="15">
      <c r="A161" s="64" t="s">
        <v>233</v>
      </c>
      <c r="B161" s="64" t="s">
        <v>262</v>
      </c>
      <c r="C161" s="65" t="s">
        <v>2157</v>
      </c>
      <c r="D161" s="66">
        <v>10</v>
      </c>
      <c r="E161" s="67" t="s">
        <v>136</v>
      </c>
      <c r="F161" s="68">
        <v>12</v>
      </c>
      <c r="G161" s="65"/>
      <c r="H161" s="69"/>
      <c r="I161" s="70"/>
      <c r="J161" s="70"/>
      <c r="K161" s="34" t="s">
        <v>65</v>
      </c>
      <c r="L161" s="77">
        <v>161</v>
      </c>
      <c r="M161" s="77"/>
      <c r="N161" s="72"/>
      <c r="O161" s="79" t="s">
        <v>314</v>
      </c>
      <c r="P161" s="81">
        <v>43767.247662037036</v>
      </c>
      <c r="Q161" s="79" t="s">
        <v>383</v>
      </c>
      <c r="R161" s="79"/>
      <c r="S161" s="79"/>
      <c r="T161" s="79"/>
      <c r="U161" s="79"/>
      <c r="V161" s="82" t="s">
        <v>463</v>
      </c>
      <c r="W161" s="81">
        <v>43767.247662037036</v>
      </c>
      <c r="X161" s="82" t="s">
        <v>542</v>
      </c>
      <c r="Y161" s="79"/>
      <c r="Z161" s="79"/>
      <c r="AA161" s="85" t="s">
        <v>646</v>
      </c>
      <c r="AB161" s="85" t="s">
        <v>719</v>
      </c>
      <c r="AC161" s="79" t="b">
        <v>0</v>
      </c>
      <c r="AD161" s="79">
        <v>1</v>
      </c>
      <c r="AE161" s="85" t="s">
        <v>766</v>
      </c>
      <c r="AF161" s="79" t="b">
        <v>0</v>
      </c>
      <c r="AG161" s="79" t="s">
        <v>793</v>
      </c>
      <c r="AH161" s="79"/>
      <c r="AI161" s="85" t="s">
        <v>744</v>
      </c>
      <c r="AJ161" s="79" t="b">
        <v>0</v>
      </c>
      <c r="AK161" s="79">
        <v>0</v>
      </c>
      <c r="AL161" s="85" t="s">
        <v>744</v>
      </c>
      <c r="AM161" s="79" t="s">
        <v>797</v>
      </c>
      <c r="AN161" s="79" t="b">
        <v>0</v>
      </c>
      <c r="AO161" s="85" t="s">
        <v>719</v>
      </c>
      <c r="AP161" s="79" t="s">
        <v>176</v>
      </c>
      <c r="AQ161" s="79">
        <v>0</v>
      </c>
      <c r="AR161" s="79">
        <v>0</v>
      </c>
      <c r="AS161" s="79"/>
      <c r="AT161" s="79"/>
      <c r="AU161" s="79"/>
      <c r="AV161" s="79"/>
      <c r="AW161" s="79"/>
      <c r="AX161" s="79"/>
      <c r="AY161" s="79"/>
      <c r="AZ161" s="79"/>
      <c r="BA161">
        <v>4</v>
      </c>
      <c r="BB161" s="78" t="str">
        <f>REPLACE(INDEX(GroupVertices[Group],MATCH(Edges[[#This Row],[Vertex 1]],GroupVertices[Vertex],0)),1,1,"")</f>
        <v>1</v>
      </c>
      <c r="BC161" s="78" t="str">
        <f>REPLACE(INDEX(GroupVertices[Group],MATCH(Edges[[#This Row],[Vertex 2]],GroupVertices[Vertex],0)),1,1,"")</f>
        <v>8</v>
      </c>
      <c r="BD161" s="48">
        <v>0</v>
      </c>
      <c r="BE161" s="49">
        <v>0</v>
      </c>
      <c r="BF161" s="48">
        <v>0</v>
      </c>
      <c r="BG161" s="49">
        <v>0</v>
      </c>
      <c r="BH161" s="48">
        <v>0</v>
      </c>
      <c r="BI161" s="49">
        <v>0</v>
      </c>
      <c r="BJ161" s="48">
        <v>6</v>
      </c>
      <c r="BK161" s="49">
        <v>100</v>
      </c>
      <c r="BL161" s="48">
        <v>6</v>
      </c>
    </row>
    <row r="162" spans="1:64" ht="15">
      <c r="A162" s="64" t="s">
        <v>233</v>
      </c>
      <c r="B162" s="64" t="s">
        <v>262</v>
      </c>
      <c r="C162" s="65" t="s">
        <v>2157</v>
      </c>
      <c r="D162" s="66">
        <v>10</v>
      </c>
      <c r="E162" s="67" t="s">
        <v>136</v>
      </c>
      <c r="F162" s="68">
        <v>12</v>
      </c>
      <c r="G162" s="65"/>
      <c r="H162" s="69"/>
      <c r="I162" s="70"/>
      <c r="J162" s="70"/>
      <c r="K162" s="34" t="s">
        <v>65</v>
      </c>
      <c r="L162" s="77">
        <v>162</v>
      </c>
      <c r="M162" s="77"/>
      <c r="N162" s="72"/>
      <c r="O162" s="79" t="s">
        <v>314</v>
      </c>
      <c r="P162" s="81">
        <v>43774.85594907407</v>
      </c>
      <c r="Q162" s="79" t="s">
        <v>398</v>
      </c>
      <c r="R162" s="79"/>
      <c r="S162" s="79"/>
      <c r="T162" s="79"/>
      <c r="U162" s="79"/>
      <c r="V162" s="82" t="s">
        <v>463</v>
      </c>
      <c r="W162" s="81">
        <v>43774.85594907407</v>
      </c>
      <c r="X162" s="82" t="s">
        <v>557</v>
      </c>
      <c r="Y162" s="79"/>
      <c r="Z162" s="79"/>
      <c r="AA162" s="85" t="s">
        <v>661</v>
      </c>
      <c r="AB162" s="85" t="s">
        <v>729</v>
      </c>
      <c r="AC162" s="79" t="b">
        <v>0</v>
      </c>
      <c r="AD162" s="79">
        <v>0</v>
      </c>
      <c r="AE162" s="85" t="s">
        <v>766</v>
      </c>
      <c r="AF162" s="79" t="b">
        <v>0</v>
      </c>
      <c r="AG162" s="79" t="s">
        <v>793</v>
      </c>
      <c r="AH162" s="79"/>
      <c r="AI162" s="85" t="s">
        <v>744</v>
      </c>
      <c r="AJ162" s="79" t="b">
        <v>0</v>
      </c>
      <c r="AK162" s="79">
        <v>0</v>
      </c>
      <c r="AL162" s="85" t="s">
        <v>744</v>
      </c>
      <c r="AM162" s="79" t="s">
        <v>797</v>
      </c>
      <c r="AN162" s="79" t="b">
        <v>0</v>
      </c>
      <c r="AO162" s="85" t="s">
        <v>729</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1</v>
      </c>
      <c r="BC162" s="78" t="str">
        <f>REPLACE(INDEX(GroupVertices[Group],MATCH(Edges[[#This Row],[Vertex 2]],GroupVertices[Vertex],0)),1,1,"")</f>
        <v>8</v>
      </c>
      <c r="BD162" s="48"/>
      <c r="BE162" s="49"/>
      <c r="BF162" s="48"/>
      <c r="BG162" s="49"/>
      <c r="BH162" s="48"/>
      <c r="BI162" s="49"/>
      <c r="BJ162" s="48"/>
      <c r="BK162" s="49"/>
      <c r="BL162" s="48"/>
    </row>
    <row r="163" spans="1:64" ht="15">
      <c r="A163" s="64" t="s">
        <v>233</v>
      </c>
      <c r="B163" s="64" t="s">
        <v>250</v>
      </c>
      <c r="C163" s="65" t="s">
        <v>2156</v>
      </c>
      <c r="D163" s="66">
        <v>3</v>
      </c>
      <c r="E163" s="67" t="s">
        <v>132</v>
      </c>
      <c r="F163" s="68">
        <v>35</v>
      </c>
      <c r="G163" s="65"/>
      <c r="H163" s="69"/>
      <c r="I163" s="70"/>
      <c r="J163" s="70"/>
      <c r="K163" s="34" t="s">
        <v>65</v>
      </c>
      <c r="L163" s="77">
        <v>163</v>
      </c>
      <c r="M163" s="77"/>
      <c r="N163" s="72"/>
      <c r="O163" s="79" t="s">
        <v>313</v>
      </c>
      <c r="P163" s="81">
        <v>43755.22337962963</v>
      </c>
      <c r="Q163" s="79" t="s">
        <v>374</v>
      </c>
      <c r="R163" s="79"/>
      <c r="S163" s="79"/>
      <c r="T163" s="79"/>
      <c r="U163" s="79"/>
      <c r="V163" s="82" t="s">
        <v>463</v>
      </c>
      <c r="W163" s="81">
        <v>43755.22337962963</v>
      </c>
      <c r="X163" s="82" t="s">
        <v>533</v>
      </c>
      <c r="Y163" s="79"/>
      <c r="Z163" s="79"/>
      <c r="AA163" s="85" t="s">
        <v>637</v>
      </c>
      <c r="AB163" s="85" t="s">
        <v>712</v>
      </c>
      <c r="AC163" s="79" t="b">
        <v>0</v>
      </c>
      <c r="AD163" s="79">
        <v>10</v>
      </c>
      <c r="AE163" s="85" t="s">
        <v>773</v>
      </c>
      <c r="AF163" s="79" t="b">
        <v>0</v>
      </c>
      <c r="AG163" s="79" t="s">
        <v>793</v>
      </c>
      <c r="AH163" s="79"/>
      <c r="AI163" s="85" t="s">
        <v>744</v>
      </c>
      <c r="AJ163" s="79" t="b">
        <v>0</v>
      </c>
      <c r="AK163" s="79">
        <v>2</v>
      </c>
      <c r="AL163" s="85" t="s">
        <v>744</v>
      </c>
      <c r="AM163" s="79" t="s">
        <v>797</v>
      </c>
      <c r="AN163" s="79" t="b">
        <v>0</v>
      </c>
      <c r="AO163" s="85" t="s">
        <v>712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4</v>
      </c>
      <c r="BD163" s="48"/>
      <c r="BE163" s="49"/>
      <c r="BF163" s="48"/>
      <c r="BG163" s="49"/>
      <c r="BH163" s="48"/>
      <c r="BI163" s="49"/>
      <c r="BJ163" s="48"/>
      <c r="BK163" s="49"/>
      <c r="BL163" s="48"/>
    </row>
    <row r="164" spans="1:64" ht="15">
      <c r="A164" s="64" t="s">
        <v>233</v>
      </c>
      <c r="B164" s="64" t="s">
        <v>250</v>
      </c>
      <c r="C164" s="65" t="s">
        <v>2157</v>
      </c>
      <c r="D164" s="66">
        <v>10</v>
      </c>
      <c r="E164" s="67" t="s">
        <v>136</v>
      </c>
      <c r="F164" s="68">
        <v>12</v>
      </c>
      <c r="G164" s="65"/>
      <c r="H164" s="69"/>
      <c r="I164" s="70"/>
      <c r="J164" s="70"/>
      <c r="K164" s="34" t="s">
        <v>65</v>
      </c>
      <c r="L164" s="77">
        <v>164</v>
      </c>
      <c r="M164" s="77"/>
      <c r="N164" s="72"/>
      <c r="O164" s="79" t="s">
        <v>314</v>
      </c>
      <c r="P164" s="81">
        <v>43763.66525462963</v>
      </c>
      <c r="Q164" s="79" t="s">
        <v>400</v>
      </c>
      <c r="R164" s="79"/>
      <c r="S164" s="79"/>
      <c r="T164" s="79"/>
      <c r="U164" s="79"/>
      <c r="V164" s="82" t="s">
        <v>463</v>
      </c>
      <c r="W164" s="81">
        <v>43763.66525462963</v>
      </c>
      <c r="X164" s="82" t="s">
        <v>559</v>
      </c>
      <c r="Y164" s="79"/>
      <c r="Z164" s="79"/>
      <c r="AA164" s="85" t="s">
        <v>663</v>
      </c>
      <c r="AB164" s="85" t="s">
        <v>731</v>
      </c>
      <c r="AC164" s="79" t="b">
        <v>0</v>
      </c>
      <c r="AD164" s="79">
        <v>0</v>
      </c>
      <c r="AE164" s="85" t="s">
        <v>786</v>
      </c>
      <c r="AF164" s="79" t="b">
        <v>0</v>
      </c>
      <c r="AG164" s="79" t="s">
        <v>793</v>
      </c>
      <c r="AH164" s="79"/>
      <c r="AI164" s="85" t="s">
        <v>744</v>
      </c>
      <c r="AJ164" s="79" t="b">
        <v>0</v>
      </c>
      <c r="AK164" s="79">
        <v>0</v>
      </c>
      <c r="AL164" s="85" t="s">
        <v>744</v>
      </c>
      <c r="AM164" s="79" t="s">
        <v>797</v>
      </c>
      <c r="AN164" s="79" t="b">
        <v>0</v>
      </c>
      <c r="AO164" s="85" t="s">
        <v>731</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4</v>
      </c>
      <c r="BD164" s="48">
        <v>1</v>
      </c>
      <c r="BE164" s="49">
        <v>20</v>
      </c>
      <c r="BF164" s="48">
        <v>0</v>
      </c>
      <c r="BG164" s="49">
        <v>0</v>
      </c>
      <c r="BH164" s="48">
        <v>0</v>
      </c>
      <c r="BI164" s="49">
        <v>0</v>
      </c>
      <c r="BJ164" s="48">
        <v>4</v>
      </c>
      <c r="BK164" s="49">
        <v>80</v>
      </c>
      <c r="BL164" s="48">
        <v>5</v>
      </c>
    </row>
    <row r="165" spans="1:64" ht="15">
      <c r="A165" s="64" t="s">
        <v>233</v>
      </c>
      <c r="B165" s="64" t="s">
        <v>250</v>
      </c>
      <c r="C165" s="65" t="s">
        <v>2157</v>
      </c>
      <c r="D165" s="66">
        <v>10</v>
      </c>
      <c r="E165" s="67" t="s">
        <v>136</v>
      </c>
      <c r="F165" s="68">
        <v>12</v>
      </c>
      <c r="G165" s="65"/>
      <c r="H165" s="69"/>
      <c r="I165" s="70"/>
      <c r="J165" s="70"/>
      <c r="K165" s="34" t="s">
        <v>65</v>
      </c>
      <c r="L165" s="77">
        <v>165</v>
      </c>
      <c r="M165" s="77"/>
      <c r="N165" s="72"/>
      <c r="O165" s="79" t="s">
        <v>314</v>
      </c>
      <c r="P165" s="81">
        <v>43775.163518518515</v>
      </c>
      <c r="Q165" s="79" t="s">
        <v>401</v>
      </c>
      <c r="R165" s="79"/>
      <c r="S165" s="79"/>
      <c r="T165" s="79"/>
      <c r="U165" s="79"/>
      <c r="V165" s="82" t="s">
        <v>463</v>
      </c>
      <c r="W165" s="81">
        <v>43775.163518518515</v>
      </c>
      <c r="X165" s="82" t="s">
        <v>560</v>
      </c>
      <c r="Y165" s="79"/>
      <c r="Z165" s="79"/>
      <c r="AA165" s="85" t="s">
        <v>664</v>
      </c>
      <c r="AB165" s="85" t="s">
        <v>732</v>
      </c>
      <c r="AC165" s="79" t="b">
        <v>0</v>
      </c>
      <c r="AD165" s="79">
        <v>1</v>
      </c>
      <c r="AE165" s="85" t="s">
        <v>786</v>
      </c>
      <c r="AF165" s="79" t="b">
        <v>0</v>
      </c>
      <c r="AG165" s="79" t="s">
        <v>793</v>
      </c>
      <c r="AH165" s="79"/>
      <c r="AI165" s="85" t="s">
        <v>744</v>
      </c>
      <c r="AJ165" s="79" t="b">
        <v>0</v>
      </c>
      <c r="AK165" s="79">
        <v>0</v>
      </c>
      <c r="AL165" s="85" t="s">
        <v>744</v>
      </c>
      <c r="AM165" s="79" t="s">
        <v>797</v>
      </c>
      <c r="AN165" s="79" t="b">
        <v>0</v>
      </c>
      <c r="AO165" s="85" t="s">
        <v>732</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v>
      </c>
      <c r="BC165" s="78" t="str">
        <f>REPLACE(INDEX(GroupVertices[Group],MATCH(Edges[[#This Row],[Vertex 2]],GroupVertices[Vertex],0)),1,1,"")</f>
        <v>4</v>
      </c>
      <c r="BD165" s="48">
        <v>4</v>
      </c>
      <c r="BE165" s="49">
        <v>20</v>
      </c>
      <c r="BF165" s="48">
        <v>0</v>
      </c>
      <c r="BG165" s="49">
        <v>0</v>
      </c>
      <c r="BH165" s="48">
        <v>0</v>
      </c>
      <c r="BI165" s="49">
        <v>0</v>
      </c>
      <c r="BJ165" s="48">
        <v>16</v>
      </c>
      <c r="BK165" s="49">
        <v>80</v>
      </c>
      <c r="BL165" s="48">
        <v>20</v>
      </c>
    </row>
    <row r="166" spans="1:64" ht="15">
      <c r="A166" s="64" t="s">
        <v>242</v>
      </c>
      <c r="B166" s="64" t="s">
        <v>307</v>
      </c>
      <c r="C166" s="65" t="s">
        <v>2156</v>
      </c>
      <c r="D166" s="66">
        <v>3</v>
      </c>
      <c r="E166" s="67" t="s">
        <v>132</v>
      </c>
      <c r="F166" s="68">
        <v>35</v>
      </c>
      <c r="G166" s="65"/>
      <c r="H166" s="69"/>
      <c r="I166" s="70"/>
      <c r="J166" s="70"/>
      <c r="K166" s="34" t="s">
        <v>65</v>
      </c>
      <c r="L166" s="77">
        <v>166</v>
      </c>
      <c r="M166" s="77"/>
      <c r="N166" s="72"/>
      <c r="O166" s="79" t="s">
        <v>313</v>
      </c>
      <c r="P166" s="81">
        <v>43775.24628472222</v>
      </c>
      <c r="Q166" s="79" t="s">
        <v>402</v>
      </c>
      <c r="R166" s="79"/>
      <c r="S166" s="79"/>
      <c r="T166" s="79"/>
      <c r="U166" s="79"/>
      <c r="V166" s="82" t="s">
        <v>471</v>
      </c>
      <c r="W166" s="81">
        <v>43775.24628472222</v>
      </c>
      <c r="X166" s="82" t="s">
        <v>561</v>
      </c>
      <c r="Y166" s="79"/>
      <c r="Z166" s="79"/>
      <c r="AA166" s="85" t="s">
        <v>665</v>
      </c>
      <c r="AB166" s="85" t="s">
        <v>666</v>
      </c>
      <c r="AC166" s="79" t="b">
        <v>0</v>
      </c>
      <c r="AD166" s="79">
        <v>1</v>
      </c>
      <c r="AE166" s="85" t="s">
        <v>741</v>
      </c>
      <c r="AF166" s="79" t="b">
        <v>0</v>
      </c>
      <c r="AG166" s="79" t="s">
        <v>793</v>
      </c>
      <c r="AH166" s="79"/>
      <c r="AI166" s="85" t="s">
        <v>744</v>
      </c>
      <c r="AJ166" s="79" t="b">
        <v>0</v>
      </c>
      <c r="AK166" s="79">
        <v>0</v>
      </c>
      <c r="AL166" s="85" t="s">
        <v>744</v>
      </c>
      <c r="AM166" s="79" t="s">
        <v>797</v>
      </c>
      <c r="AN166" s="79" t="b">
        <v>0</v>
      </c>
      <c r="AO166" s="85" t="s">
        <v>666</v>
      </c>
      <c r="AP166" s="79" t="s">
        <v>176</v>
      </c>
      <c r="AQ166" s="79">
        <v>0</v>
      </c>
      <c r="AR166" s="79">
        <v>0</v>
      </c>
      <c r="AS166" s="79" t="s">
        <v>810</v>
      </c>
      <c r="AT166" s="79" t="s">
        <v>815</v>
      </c>
      <c r="AU166" s="79" t="s">
        <v>816</v>
      </c>
      <c r="AV166" s="79" t="s">
        <v>823</v>
      </c>
      <c r="AW166" s="79" t="s">
        <v>833</v>
      </c>
      <c r="AX166" s="79" t="s">
        <v>843</v>
      </c>
      <c r="AY166" s="79" t="s">
        <v>847</v>
      </c>
      <c r="AZ166" s="82" t="s">
        <v>855</v>
      </c>
      <c r="BA166">
        <v>1</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233</v>
      </c>
      <c r="B167" s="64" t="s">
        <v>307</v>
      </c>
      <c r="C167" s="65" t="s">
        <v>2156</v>
      </c>
      <c r="D167" s="66">
        <v>3</v>
      </c>
      <c r="E167" s="67" t="s">
        <v>132</v>
      </c>
      <c r="F167" s="68">
        <v>35</v>
      </c>
      <c r="G167" s="65"/>
      <c r="H167" s="69"/>
      <c r="I167" s="70"/>
      <c r="J167" s="70"/>
      <c r="K167" s="34" t="s">
        <v>65</v>
      </c>
      <c r="L167" s="77">
        <v>167</v>
      </c>
      <c r="M167" s="77"/>
      <c r="N167" s="72"/>
      <c r="O167" s="79" t="s">
        <v>313</v>
      </c>
      <c r="P167" s="81">
        <v>43775.16427083333</v>
      </c>
      <c r="Q167" s="79" t="s">
        <v>403</v>
      </c>
      <c r="R167" s="79"/>
      <c r="S167" s="79"/>
      <c r="T167" s="79"/>
      <c r="U167" s="79"/>
      <c r="V167" s="82" t="s">
        <v>463</v>
      </c>
      <c r="W167" s="81">
        <v>43775.16427083333</v>
      </c>
      <c r="X167" s="82" t="s">
        <v>562</v>
      </c>
      <c r="Y167" s="79"/>
      <c r="Z167" s="79"/>
      <c r="AA167" s="85" t="s">
        <v>666</v>
      </c>
      <c r="AB167" s="85" t="s">
        <v>733</v>
      </c>
      <c r="AC167" s="79" t="b">
        <v>0</v>
      </c>
      <c r="AD167" s="79">
        <v>1</v>
      </c>
      <c r="AE167" s="85" t="s">
        <v>787</v>
      </c>
      <c r="AF167" s="79" t="b">
        <v>0</v>
      </c>
      <c r="AG167" s="79" t="s">
        <v>793</v>
      </c>
      <c r="AH167" s="79"/>
      <c r="AI167" s="85" t="s">
        <v>744</v>
      </c>
      <c r="AJ167" s="79" t="b">
        <v>0</v>
      </c>
      <c r="AK167" s="79">
        <v>0</v>
      </c>
      <c r="AL167" s="85" t="s">
        <v>744</v>
      </c>
      <c r="AM167" s="79" t="s">
        <v>797</v>
      </c>
      <c r="AN167" s="79" t="b">
        <v>0</v>
      </c>
      <c r="AO167" s="85" t="s">
        <v>733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3</v>
      </c>
      <c r="BD167" s="48"/>
      <c r="BE167" s="49"/>
      <c r="BF167" s="48"/>
      <c r="BG167" s="49"/>
      <c r="BH167" s="48"/>
      <c r="BI167" s="49"/>
      <c r="BJ167" s="48"/>
      <c r="BK167" s="49"/>
      <c r="BL167" s="48"/>
    </row>
    <row r="168" spans="1:64" ht="15">
      <c r="A168" s="64" t="s">
        <v>242</v>
      </c>
      <c r="B168" s="64" t="s">
        <v>308</v>
      </c>
      <c r="C168" s="65" t="s">
        <v>2156</v>
      </c>
      <c r="D168" s="66">
        <v>3</v>
      </c>
      <c r="E168" s="67" t="s">
        <v>132</v>
      </c>
      <c r="F168" s="68">
        <v>35</v>
      </c>
      <c r="G168" s="65"/>
      <c r="H168" s="69"/>
      <c r="I168" s="70"/>
      <c r="J168" s="70"/>
      <c r="K168" s="34" t="s">
        <v>65</v>
      </c>
      <c r="L168" s="77">
        <v>168</v>
      </c>
      <c r="M168" s="77"/>
      <c r="N168" s="72"/>
      <c r="O168" s="79" t="s">
        <v>313</v>
      </c>
      <c r="P168" s="81">
        <v>43775.24628472222</v>
      </c>
      <c r="Q168" s="79" t="s">
        <v>402</v>
      </c>
      <c r="R168" s="79"/>
      <c r="S168" s="79"/>
      <c r="T168" s="79"/>
      <c r="U168" s="79"/>
      <c r="V168" s="82" t="s">
        <v>471</v>
      </c>
      <c r="W168" s="81">
        <v>43775.24628472222</v>
      </c>
      <c r="X168" s="82" t="s">
        <v>561</v>
      </c>
      <c r="Y168" s="79"/>
      <c r="Z168" s="79"/>
      <c r="AA168" s="85" t="s">
        <v>665</v>
      </c>
      <c r="AB168" s="85" t="s">
        <v>666</v>
      </c>
      <c r="AC168" s="79" t="b">
        <v>0</v>
      </c>
      <c r="AD168" s="79">
        <v>1</v>
      </c>
      <c r="AE168" s="85" t="s">
        <v>741</v>
      </c>
      <c r="AF168" s="79" t="b">
        <v>0</v>
      </c>
      <c r="AG168" s="79" t="s">
        <v>793</v>
      </c>
      <c r="AH168" s="79"/>
      <c r="AI168" s="85" t="s">
        <v>744</v>
      </c>
      <c r="AJ168" s="79" t="b">
        <v>0</v>
      </c>
      <c r="AK168" s="79">
        <v>0</v>
      </c>
      <c r="AL168" s="85" t="s">
        <v>744</v>
      </c>
      <c r="AM168" s="79" t="s">
        <v>797</v>
      </c>
      <c r="AN168" s="79" t="b">
        <v>0</v>
      </c>
      <c r="AO168" s="85" t="s">
        <v>666</v>
      </c>
      <c r="AP168" s="79" t="s">
        <v>176</v>
      </c>
      <c r="AQ168" s="79">
        <v>0</v>
      </c>
      <c r="AR168" s="79">
        <v>0</v>
      </c>
      <c r="AS168" s="79" t="s">
        <v>810</v>
      </c>
      <c r="AT168" s="79" t="s">
        <v>815</v>
      </c>
      <c r="AU168" s="79" t="s">
        <v>816</v>
      </c>
      <c r="AV168" s="79" t="s">
        <v>823</v>
      </c>
      <c r="AW168" s="79" t="s">
        <v>833</v>
      </c>
      <c r="AX168" s="79" t="s">
        <v>843</v>
      </c>
      <c r="AY168" s="79" t="s">
        <v>847</v>
      </c>
      <c r="AZ168" s="82" t="s">
        <v>855</v>
      </c>
      <c r="BA168">
        <v>1</v>
      </c>
      <c r="BB168" s="78" t="str">
        <f>REPLACE(INDEX(GroupVertices[Group],MATCH(Edges[[#This Row],[Vertex 1]],GroupVertices[Vertex],0)),1,1,"")</f>
        <v>3</v>
      </c>
      <c r="BC168" s="78" t="str">
        <f>REPLACE(INDEX(GroupVertices[Group],MATCH(Edges[[#This Row],[Vertex 2]],GroupVertices[Vertex],0)),1,1,"")</f>
        <v>3</v>
      </c>
      <c r="BD168" s="48">
        <v>0</v>
      </c>
      <c r="BE168" s="49">
        <v>0</v>
      </c>
      <c r="BF168" s="48">
        <v>0</v>
      </c>
      <c r="BG168" s="49">
        <v>0</v>
      </c>
      <c r="BH168" s="48">
        <v>0</v>
      </c>
      <c r="BI168" s="49">
        <v>0</v>
      </c>
      <c r="BJ168" s="48">
        <v>12</v>
      </c>
      <c r="BK168" s="49">
        <v>100</v>
      </c>
      <c r="BL168" s="48">
        <v>12</v>
      </c>
    </row>
    <row r="169" spans="1:64" ht="15">
      <c r="A169" s="64" t="s">
        <v>233</v>
      </c>
      <c r="B169" s="64" t="s">
        <v>308</v>
      </c>
      <c r="C169" s="65" t="s">
        <v>2156</v>
      </c>
      <c r="D169" s="66">
        <v>3</v>
      </c>
      <c r="E169" s="67" t="s">
        <v>132</v>
      </c>
      <c r="F169" s="68">
        <v>35</v>
      </c>
      <c r="G169" s="65"/>
      <c r="H169" s="69"/>
      <c r="I169" s="70"/>
      <c r="J169" s="70"/>
      <c r="K169" s="34" t="s">
        <v>65</v>
      </c>
      <c r="L169" s="77">
        <v>169</v>
      </c>
      <c r="M169" s="77"/>
      <c r="N169" s="72"/>
      <c r="O169" s="79" t="s">
        <v>313</v>
      </c>
      <c r="P169" s="81">
        <v>43775.16427083333</v>
      </c>
      <c r="Q169" s="79" t="s">
        <v>403</v>
      </c>
      <c r="R169" s="79"/>
      <c r="S169" s="79"/>
      <c r="T169" s="79"/>
      <c r="U169" s="79"/>
      <c r="V169" s="82" t="s">
        <v>463</v>
      </c>
      <c r="W169" s="81">
        <v>43775.16427083333</v>
      </c>
      <c r="X169" s="82" t="s">
        <v>562</v>
      </c>
      <c r="Y169" s="79"/>
      <c r="Z169" s="79"/>
      <c r="AA169" s="85" t="s">
        <v>666</v>
      </c>
      <c r="AB169" s="85" t="s">
        <v>733</v>
      </c>
      <c r="AC169" s="79" t="b">
        <v>0</v>
      </c>
      <c r="AD169" s="79">
        <v>1</v>
      </c>
      <c r="AE169" s="85" t="s">
        <v>787</v>
      </c>
      <c r="AF169" s="79" t="b">
        <v>0</v>
      </c>
      <c r="AG169" s="79" t="s">
        <v>793</v>
      </c>
      <c r="AH169" s="79"/>
      <c r="AI169" s="85" t="s">
        <v>744</v>
      </c>
      <c r="AJ169" s="79" t="b">
        <v>0</v>
      </c>
      <c r="AK169" s="79">
        <v>0</v>
      </c>
      <c r="AL169" s="85" t="s">
        <v>744</v>
      </c>
      <c r="AM169" s="79" t="s">
        <v>797</v>
      </c>
      <c r="AN169" s="79" t="b">
        <v>0</v>
      </c>
      <c r="AO169" s="85" t="s">
        <v>733</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3</v>
      </c>
      <c r="BD169" s="48">
        <v>2</v>
      </c>
      <c r="BE169" s="49">
        <v>22.22222222222222</v>
      </c>
      <c r="BF169" s="48">
        <v>0</v>
      </c>
      <c r="BG169" s="49">
        <v>0</v>
      </c>
      <c r="BH169" s="48">
        <v>0</v>
      </c>
      <c r="BI169" s="49">
        <v>0</v>
      </c>
      <c r="BJ169" s="48">
        <v>7</v>
      </c>
      <c r="BK169" s="49">
        <v>77.77777777777777</v>
      </c>
      <c r="BL169" s="48">
        <v>9</v>
      </c>
    </row>
    <row r="170" spans="1:64" ht="15">
      <c r="A170" s="64" t="s">
        <v>242</v>
      </c>
      <c r="B170" s="64" t="s">
        <v>300</v>
      </c>
      <c r="C170" s="65" t="s">
        <v>2156</v>
      </c>
      <c r="D170" s="66">
        <v>3</v>
      </c>
      <c r="E170" s="67" t="s">
        <v>132</v>
      </c>
      <c r="F170" s="68">
        <v>35</v>
      </c>
      <c r="G170" s="65"/>
      <c r="H170" s="69"/>
      <c r="I170" s="70"/>
      <c r="J170" s="70"/>
      <c r="K170" s="34" t="s">
        <v>65</v>
      </c>
      <c r="L170" s="77">
        <v>170</v>
      </c>
      <c r="M170" s="77"/>
      <c r="N170" s="72"/>
      <c r="O170" s="79" t="s">
        <v>313</v>
      </c>
      <c r="P170" s="81">
        <v>43775.24628472222</v>
      </c>
      <c r="Q170" s="79" t="s">
        <v>402</v>
      </c>
      <c r="R170" s="79"/>
      <c r="S170" s="79"/>
      <c r="T170" s="79"/>
      <c r="U170" s="79"/>
      <c r="V170" s="82" t="s">
        <v>471</v>
      </c>
      <c r="W170" s="81">
        <v>43775.24628472222</v>
      </c>
      <c r="X170" s="82" t="s">
        <v>561</v>
      </c>
      <c r="Y170" s="79"/>
      <c r="Z170" s="79"/>
      <c r="AA170" s="85" t="s">
        <v>665</v>
      </c>
      <c r="AB170" s="85" t="s">
        <v>666</v>
      </c>
      <c r="AC170" s="79" t="b">
        <v>0</v>
      </c>
      <c r="AD170" s="79">
        <v>1</v>
      </c>
      <c r="AE170" s="85" t="s">
        <v>741</v>
      </c>
      <c r="AF170" s="79" t="b">
        <v>0</v>
      </c>
      <c r="AG170" s="79" t="s">
        <v>793</v>
      </c>
      <c r="AH170" s="79"/>
      <c r="AI170" s="85" t="s">
        <v>744</v>
      </c>
      <c r="AJ170" s="79" t="b">
        <v>0</v>
      </c>
      <c r="AK170" s="79">
        <v>0</v>
      </c>
      <c r="AL170" s="85" t="s">
        <v>744</v>
      </c>
      <c r="AM170" s="79" t="s">
        <v>797</v>
      </c>
      <c r="AN170" s="79" t="b">
        <v>0</v>
      </c>
      <c r="AO170" s="85" t="s">
        <v>666</v>
      </c>
      <c r="AP170" s="79" t="s">
        <v>176</v>
      </c>
      <c r="AQ170" s="79">
        <v>0</v>
      </c>
      <c r="AR170" s="79">
        <v>0</v>
      </c>
      <c r="AS170" s="79" t="s">
        <v>810</v>
      </c>
      <c r="AT170" s="79" t="s">
        <v>815</v>
      </c>
      <c r="AU170" s="79" t="s">
        <v>816</v>
      </c>
      <c r="AV170" s="79" t="s">
        <v>823</v>
      </c>
      <c r="AW170" s="79" t="s">
        <v>833</v>
      </c>
      <c r="AX170" s="79" t="s">
        <v>843</v>
      </c>
      <c r="AY170" s="79" t="s">
        <v>847</v>
      </c>
      <c r="AZ170" s="82" t="s">
        <v>855</v>
      </c>
      <c r="BA170">
        <v>1</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233</v>
      </c>
      <c r="B171" s="64" t="s">
        <v>300</v>
      </c>
      <c r="C171" s="65" t="s">
        <v>2157</v>
      </c>
      <c r="D171" s="66">
        <v>10</v>
      </c>
      <c r="E171" s="67" t="s">
        <v>136</v>
      </c>
      <c r="F171" s="68">
        <v>12</v>
      </c>
      <c r="G171" s="65"/>
      <c r="H171" s="69"/>
      <c r="I171" s="70"/>
      <c r="J171" s="70"/>
      <c r="K171" s="34" t="s">
        <v>65</v>
      </c>
      <c r="L171" s="77">
        <v>171</v>
      </c>
      <c r="M171" s="77"/>
      <c r="N171" s="72"/>
      <c r="O171" s="79" t="s">
        <v>314</v>
      </c>
      <c r="P171" s="81">
        <v>43709.69583333333</v>
      </c>
      <c r="Q171" s="79" t="s">
        <v>404</v>
      </c>
      <c r="R171" s="79"/>
      <c r="S171" s="79"/>
      <c r="T171" s="79"/>
      <c r="U171" s="79"/>
      <c r="V171" s="82" t="s">
        <v>463</v>
      </c>
      <c r="W171" s="81">
        <v>43709.69583333333</v>
      </c>
      <c r="X171" s="82" t="s">
        <v>563</v>
      </c>
      <c r="Y171" s="79"/>
      <c r="Z171" s="79"/>
      <c r="AA171" s="85" t="s">
        <v>667</v>
      </c>
      <c r="AB171" s="85" t="s">
        <v>734</v>
      </c>
      <c r="AC171" s="79" t="b">
        <v>0</v>
      </c>
      <c r="AD171" s="79">
        <v>1</v>
      </c>
      <c r="AE171" s="85" t="s">
        <v>782</v>
      </c>
      <c r="AF171" s="79" t="b">
        <v>0</v>
      </c>
      <c r="AG171" s="79" t="s">
        <v>793</v>
      </c>
      <c r="AH171" s="79"/>
      <c r="AI171" s="85" t="s">
        <v>744</v>
      </c>
      <c r="AJ171" s="79" t="b">
        <v>0</v>
      </c>
      <c r="AK171" s="79">
        <v>0</v>
      </c>
      <c r="AL171" s="85" t="s">
        <v>744</v>
      </c>
      <c r="AM171" s="79" t="s">
        <v>797</v>
      </c>
      <c r="AN171" s="79" t="b">
        <v>0</v>
      </c>
      <c r="AO171" s="85" t="s">
        <v>734</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3</v>
      </c>
      <c r="BD171" s="48">
        <v>0</v>
      </c>
      <c r="BE171" s="49">
        <v>0</v>
      </c>
      <c r="BF171" s="48">
        <v>0</v>
      </c>
      <c r="BG171" s="49">
        <v>0</v>
      </c>
      <c r="BH171" s="48">
        <v>0</v>
      </c>
      <c r="BI171" s="49">
        <v>0</v>
      </c>
      <c r="BJ171" s="48">
        <v>10</v>
      </c>
      <c r="BK171" s="49">
        <v>100</v>
      </c>
      <c r="BL171" s="48">
        <v>10</v>
      </c>
    </row>
    <row r="172" spans="1:64" ht="15">
      <c r="A172" s="64" t="s">
        <v>233</v>
      </c>
      <c r="B172" s="64" t="s">
        <v>300</v>
      </c>
      <c r="C172" s="65" t="s">
        <v>2157</v>
      </c>
      <c r="D172" s="66">
        <v>10</v>
      </c>
      <c r="E172" s="67" t="s">
        <v>136</v>
      </c>
      <c r="F172" s="68">
        <v>12</v>
      </c>
      <c r="G172" s="65"/>
      <c r="H172" s="69"/>
      <c r="I172" s="70"/>
      <c r="J172" s="70"/>
      <c r="K172" s="34" t="s">
        <v>65</v>
      </c>
      <c r="L172" s="77">
        <v>172</v>
      </c>
      <c r="M172" s="77"/>
      <c r="N172" s="72"/>
      <c r="O172" s="79" t="s">
        <v>313</v>
      </c>
      <c r="P172" s="81">
        <v>43742.04313657407</v>
      </c>
      <c r="Q172" s="79" t="s">
        <v>360</v>
      </c>
      <c r="R172" s="79"/>
      <c r="S172" s="79"/>
      <c r="T172" s="79"/>
      <c r="U172" s="79"/>
      <c r="V172" s="82" t="s">
        <v>463</v>
      </c>
      <c r="W172" s="81">
        <v>43742.04313657407</v>
      </c>
      <c r="X172" s="82" t="s">
        <v>519</v>
      </c>
      <c r="Y172" s="79"/>
      <c r="Z172" s="79"/>
      <c r="AA172" s="85" t="s">
        <v>623</v>
      </c>
      <c r="AB172" s="85" t="s">
        <v>702</v>
      </c>
      <c r="AC172" s="79" t="b">
        <v>0</v>
      </c>
      <c r="AD172" s="79">
        <v>0</v>
      </c>
      <c r="AE172" s="85" t="s">
        <v>764</v>
      </c>
      <c r="AF172" s="79" t="b">
        <v>0</v>
      </c>
      <c r="AG172" s="79" t="s">
        <v>793</v>
      </c>
      <c r="AH172" s="79"/>
      <c r="AI172" s="85" t="s">
        <v>744</v>
      </c>
      <c r="AJ172" s="79" t="b">
        <v>0</v>
      </c>
      <c r="AK172" s="79">
        <v>0</v>
      </c>
      <c r="AL172" s="85" t="s">
        <v>744</v>
      </c>
      <c r="AM172" s="79" t="s">
        <v>797</v>
      </c>
      <c r="AN172" s="79" t="b">
        <v>0</v>
      </c>
      <c r="AO172" s="85" t="s">
        <v>702</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v>
      </c>
      <c r="BC172" s="78" t="str">
        <f>REPLACE(INDEX(GroupVertices[Group],MATCH(Edges[[#This Row],[Vertex 2]],GroupVertices[Vertex],0)),1,1,"")</f>
        <v>3</v>
      </c>
      <c r="BD172" s="48">
        <v>2</v>
      </c>
      <c r="BE172" s="49">
        <v>6.25</v>
      </c>
      <c r="BF172" s="48">
        <v>0</v>
      </c>
      <c r="BG172" s="49">
        <v>0</v>
      </c>
      <c r="BH172" s="48">
        <v>0</v>
      </c>
      <c r="BI172" s="49">
        <v>0</v>
      </c>
      <c r="BJ172" s="48">
        <v>30</v>
      </c>
      <c r="BK172" s="49">
        <v>93.75</v>
      </c>
      <c r="BL172" s="48">
        <v>32</v>
      </c>
    </row>
    <row r="173" spans="1:64" ht="15">
      <c r="A173" s="64" t="s">
        <v>233</v>
      </c>
      <c r="B173" s="64" t="s">
        <v>300</v>
      </c>
      <c r="C173" s="65" t="s">
        <v>2157</v>
      </c>
      <c r="D173" s="66">
        <v>10</v>
      </c>
      <c r="E173" s="67" t="s">
        <v>136</v>
      </c>
      <c r="F173" s="68">
        <v>12</v>
      </c>
      <c r="G173" s="65"/>
      <c r="H173" s="69"/>
      <c r="I173" s="70"/>
      <c r="J173" s="70"/>
      <c r="K173" s="34" t="s">
        <v>65</v>
      </c>
      <c r="L173" s="77">
        <v>173</v>
      </c>
      <c r="M173" s="77"/>
      <c r="N173" s="72"/>
      <c r="O173" s="79" t="s">
        <v>314</v>
      </c>
      <c r="P173" s="81">
        <v>43772.192928240744</v>
      </c>
      <c r="Q173" s="79" t="s">
        <v>392</v>
      </c>
      <c r="R173" s="79"/>
      <c r="S173" s="79"/>
      <c r="T173" s="79"/>
      <c r="U173" s="79"/>
      <c r="V173" s="82" t="s">
        <v>463</v>
      </c>
      <c r="W173" s="81">
        <v>43772.192928240744</v>
      </c>
      <c r="X173" s="82" t="s">
        <v>551</v>
      </c>
      <c r="Y173" s="79"/>
      <c r="Z173" s="79"/>
      <c r="AA173" s="85" t="s">
        <v>655</v>
      </c>
      <c r="AB173" s="85" t="s">
        <v>725</v>
      </c>
      <c r="AC173" s="79" t="b">
        <v>0</v>
      </c>
      <c r="AD173" s="79">
        <v>0</v>
      </c>
      <c r="AE173" s="85" t="s">
        <v>782</v>
      </c>
      <c r="AF173" s="79" t="b">
        <v>0</v>
      </c>
      <c r="AG173" s="79" t="s">
        <v>793</v>
      </c>
      <c r="AH173" s="79"/>
      <c r="AI173" s="85" t="s">
        <v>744</v>
      </c>
      <c r="AJ173" s="79" t="b">
        <v>0</v>
      </c>
      <c r="AK173" s="79">
        <v>0</v>
      </c>
      <c r="AL173" s="85" t="s">
        <v>744</v>
      </c>
      <c r="AM173" s="79" t="s">
        <v>797</v>
      </c>
      <c r="AN173" s="79" t="b">
        <v>0</v>
      </c>
      <c r="AO173" s="85" t="s">
        <v>725</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3</v>
      </c>
      <c r="BD173" s="48">
        <v>0</v>
      </c>
      <c r="BE173" s="49">
        <v>0</v>
      </c>
      <c r="BF173" s="48">
        <v>0</v>
      </c>
      <c r="BG173" s="49">
        <v>0</v>
      </c>
      <c r="BH173" s="48">
        <v>0</v>
      </c>
      <c r="BI173" s="49">
        <v>0</v>
      </c>
      <c r="BJ173" s="48">
        <v>13</v>
      </c>
      <c r="BK173" s="49">
        <v>100</v>
      </c>
      <c r="BL173" s="48">
        <v>13</v>
      </c>
    </row>
    <row r="174" spans="1:64" ht="15">
      <c r="A174" s="64" t="s">
        <v>233</v>
      </c>
      <c r="B174" s="64" t="s">
        <v>300</v>
      </c>
      <c r="C174" s="65" t="s">
        <v>2157</v>
      </c>
      <c r="D174" s="66">
        <v>10</v>
      </c>
      <c r="E174" s="67" t="s">
        <v>136</v>
      </c>
      <c r="F174" s="68">
        <v>12</v>
      </c>
      <c r="G174" s="65"/>
      <c r="H174" s="69"/>
      <c r="I174" s="70"/>
      <c r="J174" s="70"/>
      <c r="K174" s="34" t="s">
        <v>65</v>
      </c>
      <c r="L174" s="77">
        <v>174</v>
      </c>
      <c r="M174" s="77"/>
      <c r="N174" s="72"/>
      <c r="O174" s="79" t="s">
        <v>313</v>
      </c>
      <c r="P174" s="81">
        <v>43772.197118055556</v>
      </c>
      <c r="Q174" s="79" t="s">
        <v>393</v>
      </c>
      <c r="R174" s="79"/>
      <c r="S174" s="79"/>
      <c r="T174" s="79"/>
      <c r="U174" s="79"/>
      <c r="V174" s="82" t="s">
        <v>463</v>
      </c>
      <c r="W174" s="81">
        <v>43772.197118055556</v>
      </c>
      <c r="X174" s="82" t="s">
        <v>552</v>
      </c>
      <c r="Y174" s="79"/>
      <c r="Z174" s="79"/>
      <c r="AA174" s="85" t="s">
        <v>656</v>
      </c>
      <c r="AB174" s="85" t="s">
        <v>654</v>
      </c>
      <c r="AC174" s="79" t="b">
        <v>0</v>
      </c>
      <c r="AD174" s="79">
        <v>0</v>
      </c>
      <c r="AE174" s="85" t="s">
        <v>783</v>
      </c>
      <c r="AF174" s="79" t="b">
        <v>0</v>
      </c>
      <c r="AG174" s="79" t="s">
        <v>793</v>
      </c>
      <c r="AH174" s="79"/>
      <c r="AI174" s="85" t="s">
        <v>744</v>
      </c>
      <c r="AJ174" s="79" t="b">
        <v>0</v>
      </c>
      <c r="AK174" s="79">
        <v>0</v>
      </c>
      <c r="AL174" s="85" t="s">
        <v>744</v>
      </c>
      <c r="AM174" s="79" t="s">
        <v>797</v>
      </c>
      <c r="AN174" s="79" t="b">
        <v>0</v>
      </c>
      <c r="AO174" s="85" t="s">
        <v>654</v>
      </c>
      <c r="AP174" s="79" t="s">
        <v>176</v>
      </c>
      <c r="AQ174" s="79">
        <v>0</v>
      </c>
      <c r="AR174" s="79">
        <v>0</v>
      </c>
      <c r="AS174" s="79" t="s">
        <v>811</v>
      </c>
      <c r="AT174" s="79" t="s">
        <v>815</v>
      </c>
      <c r="AU174" s="79" t="s">
        <v>816</v>
      </c>
      <c r="AV174" s="79" t="s">
        <v>824</v>
      </c>
      <c r="AW174" s="79" t="s">
        <v>834</v>
      </c>
      <c r="AX174" s="79" t="s">
        <v>844</v>
      </c>
      <c r="AY174" s="79" t="s">
        <v>848</v>
      </c>
      <c r="AZ174" s="82" t="s">
        <v>856</v>
      </c>
      <c r="BA174">
        <v>3</v>
      </c>
      <c r="BB174" s="78" t="str">
        <f>REPLACE(INDEX(GroupVertices[Group],MATCH(Edges[[#This Row],[Vertex 1]],GroupVertices[Vertex],0)),1,1,"")</f>
        <v>1</v>
      </c>
      <c r="BC174" s="78" t="str">
        <f>REPLACE(INDEX(GroupVertices[Group],MATCH(Edges[[#This Row],[Vertex 2]],GroupVertices[Vertex],0)),1,1,"")</f>
        <v>3</v>
      </c>
      <c r="BD174" s="48">
        <v>0</v>
      </c>
      <c r="BE174" s="49">
        <v>0</v>
      </c>
      <c r="BF174" s="48">
        <v>0</v>
      </c>
      <c r="BG174" s="49">
        <v>0</v>
      </c>
      <c r="BH174" s="48">
        <v>0</v>
      </c>
      <c r="BI174" s="49">
        <v>0</v>
      </c>
      <c r="BJ174" s="48">
        <v>8</v>
      </c>
      <c r="BK174" s="49">
        <v>100</v>
      </c>
      <c r="BL174" s="48">
        <v>8</v>
      </c>
    </row>
    <row r="175" spans="1:64" ht="15">
      <c r="A175" s="64" t="s">
        <v>233</v>
      </c>
      <c r="B175" s="64" t="s">
        <v>300</v>
      </c>
      <c r="C175" s="65" t="s">
        <v>2157</v>
      </c>
      <c r="D175" s="66">
        <v>10</v>
      </c>
      <c r="E175" s="67" t="s">
        <v>136</v>
      </c>
      <c r="F175" s="68">
        <v>12</v>
      </c>
      <c r="G175" s="65"/>
      <c r="H175" s="69"/>
      <c r="I175" s="70"/>
      <c r="J175" s="70"/>
      <c r="K175" s="34" t="s">
        <v>65</v>
      </c>
      <c r="L175" s="77">
        <v>175</v>
      </c>
      <c r="M175" s="77"/>
      <c r="N175" s="72"/>
      <c r="O175" s="79" t="s">
        <v>313</v>
      </c>
      <c r="P175" s="81">
        <v>43775.16427083333</v>
      </c>
      <c r="Q175" s="79" t="s">
        <v>403</v>
      </c>
      <c r="R175" s="79"/>
      <c r="S175" s="79"/>
      <c r="T175" s="79"/>
      <c r="U175" s="79"/>
      <c r="V175" s="82" t="s">
        <v>463</v>
      </c>
      <c r="W175" s="81">
        <v>43775.16427083333</v>
      </c>
      <c r="X175" s="82" t="s">
        <v>562</v>
      </c>
      <c r="Y175" s="79"/>
      <c r="Z175" s="79"/>
      <c r="AA175" s="85" t="s">
        <v>666</v>
      </c>
      <c r="AB175" s="85" t="s">
        <v>733</v>
      </c>
      <c r="AC175" s="79" t="b">
        <v>0</v>
      </c>
      <c r="AD175" s="79">
        <v>1</v>
      </c>
      <c r="AE175" s="85" t="s">
        <v>787</v>
      </c>
      <c r="AF175" s="79" t="b">
        <v>0</v>
      </c>
      <c r="AG175" s="79" t="s">
        <v>793</v>
      </c>
      <c r="AH175" s="79"/>
      <c r="AI175" s="85" t="s">
        <v>744</v>
      </c>
      <c r="AJ175" s="79" t="b">
        <v>0</v>
      </c>
      <c r="AK175" s="79">
        <v>0</v>
      </c>
      <c r="AL175" s="85" t="s">
        <v>744</v>
      </c>
      <c r="AM175" s="79" t="s">
        <v>797</v>
      </c>
      <c r="AN175" s="79" t="b">
        <v>0</v>
      </c>
      <c r="AO175" s="85" t="s">
        <v>733</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3</v>
      </c>
      <c r="BD175" s="48"/>
      <c r="BE175" s="49"/>
      <c r="BF175" s="48"/>
      <c r="BG175" s="49"/>
      <c r="BH175" s="48"/>
      <c r="BI175" s="49"/>
      <c r="BJ175" s="48"/>
      <c r="BK175" s="49"/>
      <c r="BL175" s="48"/>
    </row>
    <row r="176" spans="1:64" ht="15">
      <c r="A176" s="64" t="s">
        <v>242</v>
      </c>
      <c r="B176" s="64" t="s">
        <v>233</v>
      </c>
      <c r="C176" s="65" t="s">
        <v>2156</v>
      </c>
      <c r="D176" s="66">
        <v>3</v>
      </c>
      <c r="E176" s="67" t="s">
        <v>132</v>
      </c>
      <c r="F176" s="68">
        <v>35</v>
      </c>
      <c r="G176" s="65"/>
      <c r="H176" s="69"/>
      <c r="I176" s="70"/>
      <c r="J176" s="70"/>
      <c r="K176" s="34" t="s">
        <v>66</v>
      </c>
      <c r="L176" s="77">
        <v>176</v>
      </c>
      <c r="M176" s="77"/>
      <c r="N176" s="72"/>
      <c r="O176" s="79" t="s">
        <v>314</v>
      </c>
      <c r="P176" s="81">
        <v>43775.24628472222</v>
      </c>
      <c r="Q176" s="79" t="s">
        <v>402</v>
      </c>
      <c r="R176" s="79"/>
      <c r="S176" s="79"/>
      <c r="T176" s="79"/>
      <c r="U176" s="79"/>
      <c r="V176" s="82" t="s">
        <v>471</v>
      </c>
      <c r="W176" s="81">
        <v>43775.24628472222</v>
      </c>
      <c r="X176" s="82" t="s">
        <v>561</v>
      </c>
      <c r="Y176" s="79"/>
      <c r="Z176" s="79"/>
      <c r="AA176" s="85" t="s">
        <v>665</v>
      </c>
      <c r="AB176" s="85" t="s">
        <v>666</v>
      </c>
      <c r="AC176" s="79" t="b">
        <v>0</v>
      </c>
      <c r="AD176" s="79">
        <v>1</v>
      </c>
      <c r="AE176" s="85" t="s">
        <v>741</v>
      </c>
      <c r="AF176" s="79" t="b">
        <v>0</v>
      </c>
      <c r="AG176" s="79" t="s">
        <v>793</v>
      </c>
      <c r="AH176" s="79"/>
      <c r="AI176" s="85" t="s">
        <v>744</v>
      </c>
      <c r="AJ176" s="79" t="b">
        <v>0</v>
      </c>
      <c r="AK176" s="79">
        <v>0</v>
      </c>
      <c r="AL176" s="85" t="s">
        <v>744</v>
      </c>
      <c r="AM176" s="79" t="s">
        <v>797</v>
      </c>
      <c r="AN176" s="79" t="b">
        <v>0</v>
      </c>
      <c r="AO176" s="85" t="s">
        <v>666</v>
      </c>
      <c r="AP176" s="79" t="s">
        <v>176</v>
      </c>
      <c r="AQ176" s="79">
        <v>0</v>
      </c>
      <c r="AR176" s="79">
        <v>0</v>
      </c>
      <c r="AS176" s="79" t="s">
        <v>810</v>
      </c>
      <c r="AT176" s="79" t="s">
        <v>815</v>
      </c>
      <c r="AU176" s="79" t="s">
        <v>816</v>
      </c>
      <c r="AV176" s="79" t="s">
        <v>823</v>
      </c>
      <c r="AW176" s="79" t="s">
        <v>833</v>
      </c>
      <c r="AX176" s="79" t="s">
        <v>843</v>
      </c>
      <c r="AY176" s="79" t="s">
        <v>847</v>
      </c>
      <c r="AZ176" s="82" t="s">
        <v>855</v>
      </c>
      <c r="BA176">
        <v>1</v>
      </c>
      <c r="BB176" s="78" t="str">
        <f>REPLACE(INDEX(GroupVertices[Group],MATCH(Edges[[#This Row],[Vertex 1]],GroupVertices[Vertex],0)),1,1,"")</f>
        <v>3</v>
      </c>
      <c r="BC176" s="78" t="str">
        <f>REPLACE(INDEX(GroupVertices[Group],MATCH(Edges[[#This Row],[Vertex 2]],GroupVertices[Vertex],0)),1,1,"")</f>
        <v>1</v>
      </c>
      <c r="BD176" s="48"/>
      <c r="BE176" s="49"/>
      <c r="BF176" s="48"/>
      <c r="BG176" s="49"/>
      <c r="BH176" s="48"/>
      <c r="BI176" s="49"/>
      <c r="BJ176" s="48"/>
      <c r="BK176" s="49"/>
      <c r="BL176" s="48"/>
    </row>
    <row r="177" spans="1:64" ht="15">
      <c r="A177" s="64" t="s">
        <v>233</v>
      </c>
      <c r="B177" s="64" t="s">
        <v>242</v>
      </c>
      <c r="C177" s="65" t="s">
        <v>2156</v>
      </c>
      <c r="D177" s="66">
        <v>3</v>
      </c>
      <c r="E177" s="67" t="s">
        <v>132</v>
      </c>
      <c r="F177" s="68">
        <v>35</v>
      </c>
      <c r="G177" s="65"/>
      <c r="H177" s="69"/>
      <c r="I177" s="70"/>
      <c r="J177" s="70"/>
      <c r="K177" s="34" t="s">
        <v>66</v>
      </c>
      <c r="L177" s="77">
        <v>177</v>
      </c>
      <c r="M177" s="77"/>
      <c r="N177" s="72"/>
      <c r="O177" s="79" t="s">
        <v>314</v>
      </c>
      <c r="P177" s="81">
        <v>43775.16427083333</v>
      </c>
      <c r="Q177" s="79" t="s">
        <v>403</v>
      </c>
      <c r="R177" s="79"/>
      <c r="S177" s="79"/>
      <c r="T177" s="79"/>
      <c r="U177" s="79"/>
      <c r="V177" s="82" t="s">
        <v>463</v>
      </c>
      <c r="W177" s="81">
        <v>43775.16427083333</v>
      </c>
      <c r="X177" s="82" t="s">
        <v>562</v>
      </c>
      <c r="Y177" s="79"/>
      <c r="Z177" s="79"/>
      <c r="AA177" s="85" t="s">
        <v>666</v>
      </c>
      <c r="AB177" s="85" t="s">
        <v>733</v>
      </c>
      <c r="AC177" s="79" t="b">
        <v>0</v>
      </c>
      <c r="AD177" s="79">
        <v>1</v>
      </c>
      <c r="AE177" s="85" t="s">
        <v>787</v>
      </c>
      <c r="AF177" s="79" t="b">
        <v>0</v>
      </c>
      <c r="AG177" s="79" t="s">
        <v>793</v>
      </c>
      <c r="AH177" s="79"/>
      <c r="AI177" s="85" t="s">
        <v>744</v>
      </c>
      <c r="AJ177" s="79" t="b">
        <v>0</v>
      </c>
      <c r="AK177" s="79">
        <v>0</v>
      </c>
      <c r="AL177" s="85" t="s">
        <v>744</v>
      </c>
      <c r="AM177" s="79" t="s">
        <v>797</v>
      </c>
      <c r="AN177" s="79" t="b">
        <v>0</v>
      </c>
      <c r="AO177" s="85" t="s">
        <v>733</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3</v>
      </c>
      <c r="BD177" s="48"/>
      <c r="BE177" s="49"/>
      <c r="BF177" s="48"/>
      <c r="BG177" s="49"/>
      <c r="BH177" s="48"/>
      <c r="BI177" s="49"/>
      <c r="BJ177" s="48"/>
      <c r="BK177" s="49"/>
      <c r="BL177" s="48"/>
    </row>
    <row r="178" spans="1:64" ht="15">
      <c r="A178" s="64" t="s">
        <v>243</v>
      </c>
      <c r="B178" s="64" t="s">
        <v>309</v>
      </c>
      <c r="C178" s="65" t="s">
        <v>2156</v>
      </c>
      <c r="D178" s="66">
        <v>3</v>
      </c>
      <c r="E178" s="67" t="s">
        <v>132</v>
      </c>
      <c r="F178" s="68">
        <v>35</v>
      </c>
      <c r="G178" s="65"/>
      <c r="H178" s="69"/>
      <c r="I178" s="70"/>
      <c r="J178" s="70"/>
      <c r="K178" s="34" t="s">
        <v>65</v>
      </c>
      <c r="L178" s="77">
        <v>178</v>
      </c>
      <c r="M178" s="77"/>
      <c r="N178" s="72"/>
      <c r="O178" s="79" t="s">
        <v>313</v>
      </c>
      <c r="P178" s="81">
        <v>43775.19799768519</v>
      </c>
      <c r="Q178" s="79" t="s">
        <v>405</v>
      </c>
      <c r="R178" s="79"/>
      <c r="S178" s="79"/>
      <c r="T178" s="79"/>
      <c r="U178" s="79"/>
      <c r="V178" s="82" t="s">
        <v>472</v>
      </c>
      <c r="W178" s="81">
        <v>43775.19799768519</v>
      </c>
      <c r="X178" s="82" t="s">
        <v>564</v>
      </c>
      <c r="Y178" s="79"/>
      <c r="Z178" s="79"/>
      <c r="AA178" s="85" t="s">
        <v>668</v>
      </c>
      <c r="AB178" s="85" t="s">
        <v>669</v>
      </c>
      <c r="AC178" s="79" t="b">
        <v>0</v>
      </c>
      <c r="AD178" s="79">
        <v>0</v>
      </c>
      <c r="AE178" s="85" t="s">
        <v>741</v>
      </c>
      <c r="AF178" s="79" t="b">
        <v>0</v>
      </c>
      <c r="AG178" s="79" t="s">
        <v>793</v>
      </c>
      <c r="AH178" s="79"/>
      <c r="AI178" s="85" t="s">
        <v>744</v>
      </c>
      <c r="AJ178" s="79" t="b">
        <v>0</v>
      </c>
      <c r="AK178" s="79">
        <v>0</v>
      </c>
      <c r="AL178" s="85" t="s">
        <v>744</v>
      </c>
      <c r="AM178" s="79" t="s">
        <v>797</v>
      </c>
      <c r="AN178" s="79" t="b">
        <v>0</v>
      </c>
      <c r="AO178" s="85" t="s">
        <v>669</v>
      </c>
      <c r="AP178" s="79" t="s">
        <v>176</v>
      </c>
      <c r="AQ178" s="79">
        <v>0</v>
      </c>
      <c r="AR178" s="79">
        <v>0</v>
      </c>
      <c r="AS178" s="79" t="s">
        <v>810</v>
      </c>
      <c r="AT178" s="79" t="s">
        <v>815</v>
      </c>
      <c r="AU178" s="79" t="s">
        <v>816</v>
      </c>
      <c r="AV178" s="79" t="s">
        <v>823</v>
      </c>
      <c r="AW178" s="79" t="s">
        <v>833</v>
      </c>
      <c r="AX178" s="79" t="s">
        <v>843</v>
      </c>
      <c r="AY178" s="79" t="s">
        <v>847</v>
      </c>
      <c r="AZ178" s="82" t="s">
        <v>855</v>
      </c>
      <c r="BA178">
        <v>1</v>
      </c>
      <c r="BB178" s="78" t="str">
        <f>REPLACE(INDEX(GroupVertices[Group],MATCH(Edges[[#This Row],[Vertex 1]],GroupVertices[Vertex],0)),1,1,"")</f>
        <v>6</v>
      </c>
      <c r="BC178" s="78" t="str">
        <f>REPLACE(INDEX(GroupVertices[Group],MATCH(Edges[[#This Row],[Vertex 2]],GroupVertices[Vertex],0)),1,1,"")</f>
        <v>6</v>
      </c>
      <c r="BD178" s="48"/>
      <c r="BE178" s="49"/>
      <c r="BF178" s="48"/>
      <c r="BG178" s="49"/>
      <c r="BH178" s="48"/>
      <c r="BI178" s="49"/>
      <c r="BJ178" s="48"/>
      <c r="BK178" s="49"/>
      <c r="BL178" s="48"/>
    </row>
    <row r="179" spans="1:64" ht="15">
      <c r="A179" s="64" t="s">
        <v>243</v>
      </c>
      <c r="B179" s="64" t="s">
        <v>310</v>
      </c>
      <c r="C179" s="65" t="s">
        <v>2156</v>
      </c>
      <c r="D179" s="66">
        <v>3</v>
      </c>
      <c r="E179" s="67" t="s">
        <v>132</v>
      </c>
      <c r="F179" s="68">
        <v>35</v>
      </c>
      <c r="G179" s="65"/>
      <c r="H179" s="69"/>
      <c r="I179" s="70"/>
      <c r="J179" s="70"/>
      <c r="K179" s="34" t="s">
        <v>65</v>
      </c>
      <c r="L179" s="77">
        <v>179</v>
      </c>
      <c r="M179" s="77"/>
      <c r="N179" s="72"/>
      <c r="O179" s="79" t="s">
        <v>313</v>
      </c>
      <c r="P179" s="81">
        <v>43775.19799768519</v>
      </c>
      <c r="Q179" s="79" t="s">
        <v>405</v>
      </c>
      <c r="R179" s="79"/>
      <c r="S179" s="79"/>
      <c r="T179" s="79"/>
      <c r="U179" s="79"/>
      <c r="V179" s="82" t="s">
        <v>472</v>
      </c>
      <c r="W179" s="81">
        <v>43775.19799768519</v>
      </c>
      <c r="X179" s="82" t="s">
        <v>564</v>
      </c>
      <c r="Y179" s="79"/>
      <c r="Z179" s="79"/>
      <c r="AA179" s="85" t="s">
        <v>668</v>
      </c>
      <c r="AB179" s="85" t="s">
        <v>669</v>
      </c>
      <c r="AC179" s="79" t="b">
        <v>0</v>
      </c>
      <c r="AD179" s="79">
        <v>0</v>
      </c>
      <c r="AE179" s="85" t="s">
        <v>741</v>
      </c>
      <c r="AF179" s="79" t="b">
        <v>0</v>
      </c>
      <c r="AG179" s="79" t="s">
        <v>793</v>
      </c>
      <c r="AH179" s="79"/>
      <c r="AI179" s="85" t="s">
        <v>744</v>
      </c>
      <c r="AJ179" s="79" t="b">
        <v>0</v>
      </c>
      <c r="AK179" s="79">
        <v>0</v>
      </c>
      <c r="AL179" s="85" t="s">
        <v>744</v>
      </c>
      <c r="AM179" s="79" t="s">
        <v>797</v>
      </c>
      <c r="AN179" s="79" t="b">
        <v>0</v>
      </c>
      <c r="AO179" s="85" t="s">
        <v>669</v>
      </c>
      <c r="AP179" s="79" t="s">
        <v>176</v>
      </c>
      <c r="AQ179" s="79">
        <v>0</v>
      </c>
      <c r="AR179" s="79">
        <v>0</v>
      </c>
      <c r="AS179" s="79" t="s">
        <v>810</v>
      </c>
      <c r="AT179" s="79" t="s">
        <v>815</v>
      </c>
      <c r="AU179" s="79" t="s">
        <v>816</v>
      </c>
      <c r="AV179" s="79" t="s">
        <v>823</v>
      </c>
      <c r="AW179" s="79" t="s">
        <v>833</v>
      </c>
      <c r="AX179" s="79" t="s">
        <v>843</v>
      </c>
      <c r="AY179" s="79" t="s">
        <v>847</v>
      </c>
      <c r="AZ179" s="82" t="s">
        <v>855</v>
      </c>
      <c r="BA179">
        <v>1</v>
      </c>
      <c r="BB179" s="78" t="str">
        <f>REPLACE(INDEX(GroupVertices[Group],MATCH(Edges[[#This Row],[Vertex 1]],GroupVertices[Vertex],0)),1,1,"")</f>
        <v>6</v>
      </c>
      <c r="BC179" s="78" t="str">
        <f>REPLACE(INDEX(GroupVertices[Group],MATCH(Edges[[#This Row],[Vertex 2]],GroupVertices[Vertex],0)),1,1,"")</f>
        <v>6</v>
      </c>
      <c r="BD179" s="48">
        <v>3</v>
      </c>
      <c r="BE179" s="49">
        <v>9.090909090909092</v>
      </c>
      <c r="BF179" s="48">
        <v>0</v>
      </c>
      <c r="BG179" s="49">
        <v>0</v>
      </c>
      <c r="BH179" s="48">
        <v>0</v>
      </c>
      <c r="BI179" s="49">
        <v>0</v>
      </c>
      <c r="BJ179" s="48">
        <v>30</v>
      </c>
      <c r="BK179" s="49">
        <v>90.9090909090909</v>
      </c>
      <c r="BL179" s="48">
        <v>33</v>
      </c>
    </row>
    <row r="180" spans="1:64" ht="15">
      <c r="A180" s="64" t="s">
        <v>243</v>
      </c>
      <c r="B180" s="64" t="s">
        <v>233</v>
      </c>
      <c r="C180" s="65" t="s">
        <v>2156</v>
      </c>
      <c r="D180" s="66">
        <v>3</v>
      </c>
      <c r="E180" s="67" t="s">
        <v>132</v>
      </c>
      <c r="F180" s="68">
        <v>35</v>
      </c>
      <c r="G180" s="65"/>
      <c r="H180" s="69"/>
      <c r="I180" s="70"/>
      <c r="J180" s="70"/>
      <c r="K180" s="34" t="s">
        <v>66</v>
      </c>
      <c r="L180" s="77">
        <v>180</v>
      </c>
      <c r="M180" s="77"/>
      <c r="N180" s="72"/>
      <c r="O180" s="79" t="s">
        <v>314</v>
      </c>
      <c r="P180" s="81">
        <v>43775.19799768519</v>
      </c>
      <c r="Q180" s="79" t="s">
        <v>405</v>
      </c>
      <c r="R180" s="79"/>
      <c r="S180" s="79"/>
      <c r="T180" s="79"/>
      <c r="U180" s="79"/>
      <c r="V180" s="82" t="s">
        <v>472</v>
      </c>
      <c r="W180" s="81">
        <v>43775.19799768519</v>
      </c>
      <c r="X180" s="82" t="s">
        <v>564</v>
      </c>
      <c r="Y180" s="79"/>
      <c r="Z180" s="79"/>
      <c r="AA180" s="85" t="s">
        <v>668</v>
      </c>
      <c r="AB180" s="85" t="s">
        <v>669</v>
      </c>
      <c r="AC180" s="79" t="b">
        <v>0</v>
      </c>
      <c r="AD180" s="79">
        <v>0</v>
      </c>
      <c r="AE180" s="85" t="s">
        <v>741</v>
      </c>
      <c r="AF180" s="79" t="b">
        <v>0</v>
      </c>
      <c r="AG180" s="79" t="s">
        <v>793</v>
      </c>
      <c r="AH180" s="79"/>
      <c r="AI180" s="85" t="s">
        <v>744</v>
      </c>
      <c r="AJ180" s="79" t="b">
        <v>0</v>
      </c>
      <c r="AK180" s="79">
        <v>0</v>
      </c>
      <c r="AL180" s="85" t="s">
        <v>744</v>
      </c>
      <c r="AM180" s="79" t="s">
        <v>797</v>
      </c>
      <c r="AN180" s="79" t="b">
        <v>0</v>
      </c>
      <c r="AO180" s="85" t="s">
        <v>669</v>
      </c>
      <c r="AP180" s="79" t="s">
        <v>176</v>
      </c>
      <c r="AQ180" s="79">
        <v>0</v>
      </c>
      <c r="AR180" s="79">
        <v>0</v>
      </c>
      <c r="AS180" s="79" t="s">
        <v>810</v>
      </c>
      <c r="AT180" s="79" t="s">
        <v>815</v>
      </c>
      <c r="AU180" s="79" t="s">
        <v>816</v>
      </c>
      <c r="AV180" s="79" t="s">
        <v>823</v>
      </c>
      <c r="AW180" s="79" t="s">
        <v>833</v>
      </c>
      <c r="AX180" s="79" t="s">
        <v>843</v>
      </c>
      <c r="AY180" s="79" t="s">
        <v>847</v>
      </c>
      <c r="AZ180" s="82" t="s">
        <v>855</v>
      </c>
      <c r="BA180">
        <v>1</v>
      </c>
      <c r="BB180" s="78" t="str">
        <f>REPLACE(INDEX(GroupVertices[Group],MATCH(Edges[[#This Row],[Vertex 1]],GroupVertices[Vertex],0)),1,1,"")</f>
        <v>6</v>
      </c>
      <c r="BC180" s="78" t="str">
        <f>REPLACE(INDEX(GroupVertices[Group],MATCH(Edges[[#This Row],[Vertex 2]],GroupVertices[Vertex],0)),1,1,"")</f>
        <v>1</v>
      </c>
      <c r="BD180" s="48"/>
      <c r="BE180" s="49"/>
      <c r="BF180" s="48"/>
      <c r="BG180" s="49"/>
      <c r="BH180" s="48"/>
      <c r="BI180" s="49"/>
      <c r="BJ180" s="48"/>
      <c r="BK180" s="49"/>
      <c r="BL180" s="48"/>
    </row>
    <row r="181" spans="1:64" ht="15">
      <c r="A181" s="64" t="s">
        <v>233</v>
      </c>
      <c r="B181" s="64" t="s">
        <v>243</v>
      </c>
      <c r="C181" s="65" t="s">
        <v>2156</v>
      </c>
      <c r="D181" s="66">
        <v>3</v>
      </c>
      <c r="E181" s="67" t="s">
        <v>132</v>
      </c>
      <c r="F181" s="68">
        <v>35</v>
      </c>
      <c r="G181" s="65"/>
      <c r="H181" s="69"/>
      <c r="I181" s="70"/>
      <c r="J181" s="70"/>
      <c r="K181" s="34" t="s">
        <v>66</v>
      </c>
      <c r="L181" s="77">
        <v>181</v>
      </c>
      <c r="M181" s="77"/>
      <c r="N181" s="72"/>
      <c r="O181" s="79" t="s">
        <v>313</v>
      </c>
      <c r="P181" s="81">
        <v>43775.196701388886</v>
      </c>
      <c r="Q181" s="79" t="s">
        <v>406</v>
      </c>
      <c r="R181" s="79"/>
      <c r="S181" s="79"/>
      <c r="T181" s="79"/>
      <c r="U181" s="79"/>
      <c r="V181" s="82" t="s">
        <v>463</v>
      </c>
      <c r="W181" s="81">
        <v>43775.196701388886</v>
      </c>
      <c r="X181" s="82" t="s">
        <v>565</v>
      </c>
      <c r="Y181" s="79"/>
      <c r="Z181" s="79"/>
      <c r="AA181" s="85" t="s">
        <v>669</v>
      </c>
      <c r="AB181" s="85" t="s">
        <v>735</v>
      </c>
      <c r="AC181" s="79" t="b">
        <v>0</v>
      </c>
      <c r="AD181" s="79">
        <v>0</v>
      </c>
      <c r="AE181" s="85" t="s">
        <v>788</v>
      </c>
      <c r="AF181" s="79" t="b">
        <v>0</v>
      </c>
      <c r="AG181" s="79" t="s">
        <v>793</v>
      </c>
      <c r="AH181" s="79"/>
      <c r="AI181" s="85" t="s">
        <v>744</v>
      </c>
      <c r="AJ181" s="79" t="b">
        <v>0</v>
      </c>
      <c r="AK181" s="79">
        <v>0</v>
      </c>
      <c r="AL181" s="85" t="s">
        <v>744</v>
      </c>
      <c r="AM181" s="79" t="s">
        <v>797</v>
      </c>
      <c r="AN181" s="79" t="b">
        <v>0</v>
      </c>
      <c r="AO181" s="85" t="s">
        <v>735</v>
      </c>
      <c r="AP181" s="79" t="s">
        <v>176</v>
      </c>
      <c r="AQ181" s="79">
        <v>0</v>
      </c>
      <c r="AR181" s="79">
        <v>0</v>
      </c>
      <c r="AS181" s="79" t="s">
        <v>812</v>
      </c>
      <c r="AT181" s="79" t="s">
        <v>815</v>
      </c>
      <c r="AU181" s="79" t="s">
        <v>816</v>
      </c>
      <c r="AV181" s="79" t="s">
        <v>825</v>
      </c>
      <c r="AW181" s="79" t="s">
        <v>835</v>
      </c>
      <c r="AX181" s="79" t="s">
        <v>845</v>
      </c>
      <c r="AY181" s="79" t="s">
        <v>847</v>
      </c>
      <c r="AZ181" s="82" t="s">
        <v>857</v>
      </c>
      <c r="BA181">
        <v>1</v>
      </c>
      <c r="BB181" s="78" t="str">
        <f>REPLACE(INDEX(GroupVertices[Group],MATCH(Edges[[#This Row],[Vertex 1]],GroupVertices[Vertex],0)),1,1,"")</f>
        <v>1</v>
      </c>
      <c r="BC181" s="78" t="str">
        <f>REPLACE(INDEX(GroupVertices[Group],MATCH(Edges[[#This Row],[Vertex 2]],GroupVertices[Vertex],0)),1,1,"")</f>
        <v>6</v>
      </c>
      <c r="BD181" s="48"/>
      <c r="BE181" s="49"/>
      <c r="BF181" s="48"/>
      <c r="BG181" s="49"/>
      <c r="BH181" s="48"/>
      <c r="BI181" s="49"/>
      <c r="BJ181" s="48"/>
      <c r="BK181" s="49"/>
      <c r="BL181" s="48"/>
    </row>
    <row r="182" spans="1:64" ht="15">
      <c r="A182" s="64" t="s">
        <v>233</v>
      </c>
      <c r="B182" s="64" t="s">
        <v>310</v>
      </c>
      <c r="C182" s="65" t="s">
        <v>2156</v>
      </c>
      <c r="D182" s="66">
        <v>3</v>
      </c>
      <c r="E182" s="67" t="s">
        <v>132</v>
      </c>
      <c r="F182" s="68">
        <v>35</v>
      </c>
      <c r="G182" s="65"/>
      <c r="H182" s="69"/>
      <c r="I182" s="70"/>
      <c r="J182" s="70"/>
      <c r="K182" s="34" t="s">
        <v>65</v>
      </c>
      <c r="L182" s="77">
        <v>182</v>
      </c>
      <c r="M182" s="77"/>
      <c r="N182" s="72"/>
      <c r="O182" s="79" t="s">
        <v>314</v>
      </c>
      <c r="P182" s="81">
        <v>43775.196701388886</v>
      </c>
      <c r="Q182" s="79" t="s">
        <v>406</v>
      </c>
      <c r="R182" s="79"/>
      <c r="S182" s="79"/>
      <c r="T182" s="79"/>
      <c r="U182" s="79"/>
      <c r="V182" s="82" t="s">
        <v>463</v>
      </c>
      <c r="W182" s="81">
        <v>43775.196701388886</v>
      </c>
      <c r="X182" s="82" t="s">
        <v>565</v>
      </c>
      <c r="Y182" s="79"/>
      <c r="Z182" s="79"/>
      <c r="AA182" s="85" t="s">
        <v>669</v>
      </c>
      <c r="AB182" s="85" t="s">
        <v>735</v>
      </c>
      <c r="AC182" s="79" t="b">
        <v>0</v>
      </c>
      <c r="AD182" s="79">
        <v>0</v>
      </c>
      <c r="AE182" s="85" t="s">
        <v>788</v>
      </c>
      <c r="AF182" s="79" t="b">
        <v>0</v>
      </c>
      <c r="AG182" s="79" t="s">
        <v>793</v>
      </c>
      <c r="AH182" s="79"/>
      <c r="AI182" s="85" t="s">
        <v>744</v>
      </c>
      <c r="AJ182" s="79" t="b">
        <v>0</v>
      </c>
      <c r="AK182" s="79">
        <v>0</v>
      </c>
      <c r="AL182" s="85" t="s">
        <v>744</v>
      </c>
      <c r="AM182" s="79" t="s">
        <v>797</v>
      </c>
      <c r="AN182" s="79" t="b">
        <v>0</v>
      </c>
      <c r="AO182" s="85" t="s">
        <v>735</v>
      </c>
      <c r="AP182" s="79" t="s">
        <v>176</v>
      </c>
      <c r="AQ182" s="79">
        <v>0</v>
      </c>
      <c r="AR182" s="79">
        <v>0</v>
      </c>
      <c r="AS182" s="79" t="s">
        <v>812</v>
      </c>
      <c r="AT182" s="79" t="s">
        <v>815</v>
      </c>
      <c r="AU182" s="79" t="s">
        <v>816</v>
      </c>
      <c r="AV182" s="79" t="s">
        <v>825</v>
      </c>
      <c r="AW182" s="79" t="s">
        <v>835</v>
      </c>
      <c r="AX182" s="79" t="s">
        <v>845</v>
      </c>
      <c r="AY182" s="79" t="s">
        <v>847</v>
      </c>
      <c r="AZ182" s="82" t="s">
        <v>857</v>
      </c>
      <c r="BA182">
        <v>1</v>
      </c>
      <c r="BB182" s="78" t="str">
        <f>REPLACE(INDEX(GroupVertices[Group],MATCH(Edges[[#This Row],[Vertex 1]],GroupVertices[Vertex],0)),1,1,"")</f>
        <v>1</v>
      </c>
      <c r="BC182" s="78" t="str">
        <f>REPLACE(INDEX(GroupVertices[Group],MATCH(Edges[[#This Row],[Vertex 2]],GroupVertices[Vertex],0)),1,1,"")</f>
        <v>6</v>
      </c>
      <c r="BD182" s="48">
        <v>0</v>
      </c>
      <c r="BE182" s="49">
        <v>0</v>
      </c>
      <c r="BF182" s="48">
        <v>0</v>
      </c>
      <c r="BG182" s="49">
        <v>0</v>
      </c>
      <c r="BH182" s="48">
        <v>0</v>
      </c>
      <c r="BI182" s="49">
        <v>0</v>
      </c>
      <c r="BJ182" s="48">
        <v>8</v>
      </c>
      <c r="BK182" s="49">
        <v>100</v>
      </c>
      <c r="BL182" s="48">
        <v>8</v>
      </c>
    </row>
    <row r="183" spans="1:64" ht="15">
      <c r="A183" s="64" t="s">
        <v>233</v>
      </c>
      <c r="B183" s="64" t="s">
        <v>311</v>
      </c>
      <c r="C183" s="65" t="s">
        <v>2156</v>
      </c>
      <c r="D183" s="66">
        <v>3</v>
      </c>
      <c r="E183" s="67" t="s">
        <v>132</v>
      </c>
      <c r="F183" s="68">
        <v>35</v>
      </c>
      <c r="G183" s="65"/>
      <c r="H183" s="69"/>
      <c r="I183" s="70"/>
      <c r="J183" s="70"/>
      <c r="K183" s="34" t="s">
        <v>65</v>
      </c>
      <c r="L183" s="77">
        <v>183</v>
      </c>
      <c r="M183" s="77"/>
      <c r="N183" s="72"/>
      <c r="O183" s="79" t="s">
        <v>314</v>
      </c>
      <c r="P183" s="81">
        <v>43777.285625</v>
      </c>
      <c r="Q183" s="79" t="s">
        <v>407</v>
      </c>
      <c r="R183" s="79"/>
      <c r="S183" s="79"/>
      <c r="T183" s="79"/>
      <c r="U183" s="79"/>
      <c r="V183" s="82" t="s">
        <v>463</v>
      </c>
      <c r="W183" s="81">
        <v>43777.285625</v>
      </c>
      <c r="X183" s="82" t="s">
        <v>566</v>
      </c>
      <c r="Y183" s="79"/>
      <c r="Z183" s="79"/>
      <c r="AA183" s="85" t="s">
        <v>670</v>
      </c>
      <c r="AB183" s="85" t="s">
        <v>736</v>
      </c>
      <c r="AC183" s="79" t="b">
        <v>0</v>
      </c>
      <c r="AD183" s="79">
        <v>0</v>
      </c>
      <c r="AE183" s="85" t="s">
        <v>789</v>
      </c>
      <c r="AF183" s="79" t="b">
        <v>0</v>
      </c>
      <c r="AG183" s="79" t="s">
        <v>793</v>
      </c>
      <c r="AH183" s="79"/>
      <c r="AI183" s="85" t="s">
        <v>744</v>
      </c>
      <c r="AJ183" s="79" t="b">
        <v>0</v>
      </c>
      <c r="AK183" s="79">
        <v>0</v>
      </c>
      <c r="AL183" s="85" t="s">
        <v>744</v>
      </c>
      <c r="AM183" s="79" t="s">
        <v>797</v>
      </c>
      <c r="AN183" s="79" t="b">
        <v>0</v>
      </c>
      <c r="AO183" s="85" t="s">
        <v>736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6</v>
      </c>
      <c r="BK183" s="49">
        <v>100</v>
      </c>
      <c r="BL183" s="48">
        <v>6</v>
      </c>
    </row>
    <row r="184" spans="1:64" ht="15">
      <c r="A184" s="64" t="s">
        <v>233</v>
      </c>
      <c r="B184" s="64" t="s">
        <v>312</v>
      </c>
      <c r="C184" s="65" t="s">
        <v>2156</v>
      </c>
      <c r="D184" s="66">
        <v>3</v>
      </c>
      <c r="E184" s="67" t="s">
        <v>132</v>
      </c>
      <c r="F184" s="68">
        <v>35</v>
      </c>
      <c r="G184" s="65"/>
      <c r="H184" s="69"/>
      <c r="I184" s="70"/>
      <c r="J184" s="70"/>
      <c r="K184" s="34" t="s">
        <v>65</v>
      </c>
      <c r="L184" s="77">
        <v>184</v>
      </c>
      <c r="M184" s="77"/>
      <c r="N184" s="72"/>
      <c r="O184" s="79" t="s">
        <v>314</v>
      </c>
      <c r="P184" s="81">
        <v>43777.29840277778</v>
      </c>
      <c r="Q184" s="79" t="s">
        <v>408</v>
      </c>
      <c r="R184" s="79"/>
      <c r="S184" s="79"/>
      <c r="T184" s="79"/>
      <c r="U184" s="79"/>
      <c r="V184" s="82" t="s">
        <v>463</v>
      </c>
      <c r="W184" s="81">
        <v>43777.29840277778</v>
      </c>
      <c r="X184" s="82" t="s">
        <v>567</v>
      </c>
      <c r="Y184" s="79"/>
      <c r="Z184" s="79"/>
      <c r="AA184" s="85" t="s">
        <v>671</v>
      </c>
      <c r="AB184" s="85" t="s">
        <v>737</v>
      </c>
      <c r="AC184" s="79" t="b">
        <v>0</v>
      </c>
      <c r="AD184" s="79">
        <v>0</v>
      </c>
      <c r="AE184" s="85" t="s">
        <v>790</v>
      </c>
      <c r="AF184" s="79" t="b">
        <v>0</v>
      </c>
      <c r="AG184" s="79" t="s">
        <v>793</v>
      </c>
      <c r="AH184" s="79"/>
      <c r="AI184" s="85" t="s">
        <v>744</v>
      </c>
      <c r="AJ184" s="79" t="b">
        <v>0</v>
      </c>
      <c r="AK184" s="79">
        <v>0</v>
      </c>
      <c r="AL184" s="85" t="s">
        <v>744</v>
      </c>
      <c r="AM184" s="79" t="s">
        <v>797</v>
      </c>
      <c r="AN184" s="79" t="b">
        <v>0</v>
      </c>
      <c r="AO184" s="85" t="s">
        <v>737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1</v>
      </c>
      <c r="BE184" s="49">
        <v>5.882352941176471</v>
      </c>
      <c r="BF184" s="48">
        <v>0</v>
      </c>
      <c r="BG184" s="49">
        <v>0</v>
      </c>
      <c r="BH184" s="48">
        <v>0</v>
      </c>
      <c r="BI184" s="49">
        <v>0</v>
      </c>
      <c r="BJ184" s="48">
        <v>16</v>
      </c>
      <c r="BK184" s="49">
        <v>94.11764705882354</v>
      </c>
      <c r="BL184" s="48">
        <v>17</v>
      </c>
    </row>
    <row r="185" spans="1:64" ht="15">
      <c r="A185" s="64" t="s">
        <v>233</v>
      </c>
      <c r="B185" s="64" t="s">
        <v>309</v>
      </c>
      <c r="C185" s="65" t="s">
        <v>2157</v>
      </c>
      <c r="D185" s="66">
        <v>10</v>
      </c>
      <c r="E185" s="67" t="s">
        <v>136</v>
      </c>
      <c r="F185" s="68">
        <v>12</v>
      </c>
      <c r="G185" s="65"/>
      <c r="H185" s="69"/>
      <c r="I185" s="70"/>
      <c r="J185" s="70"/>
      <c r="K185" s="34" t="s">
        <v>65</v>
      </c>
      <c r="L185" s="77">
        <v>185</v>
      </c>
      <c r="M185" s="77"/>
      <c r="N185" s="72"/>
      <c r="O185" s="79" t="s">
        <v>313</v>
      </c>
      <c r="P185" s="81">
        <v>43762.543125</v>
      </c>
      <c r="Q185" s="79" t="s">
        <v>381</v>
      </c>
      <c r="R185" s="79"/>
      <c r="S185" s="79"/>
      <c r="T185" s="79"/>
      <c r="U185" s="79"/>
      <c r="V185" s="82" t="s">
        <v>463</v>
      </c>
      <c r="W185" s="81">
        <v>43762.543125</v>
      </c>
      <c r="X185" s="82" t="s">
        <v>540</v>
      </c>
      <c r="Y185" s="79"/>
      <c r="Z185" s="79"/>
      <c r="AA185" s="85" t="s">
        <v>644</v>
      </c>
      <c r="AB185" s="85" t="s">
        <v>717</v>
      </c>
      <c r="AC185" s="79" t="b">
        <v>0</v>
      </c>
      <c r="AD185" s="79">
        <v>0</v>
      </c>
      <c r="AE185" s="85" t="s">
        <v>776</v>
      </c>
      <c r="AF185" s="79" t="b">
        <v>0</v>
      </c>
      <c r="AG185" s="79" t="s">
        <v>794</v>
      </c>
      <c r="AH185" s="79"/>
      <c r="AI185" s="85" t="s">
        <v>744</v>
      </c>
      <c r="AJ185" s="79" t="b">
        <v>0</v>
      </c>
      <c r="AK185" s="79">
        <v>0</v>
      </c>
      <c r="AL185" s="85" t="s">
        <v>744</v>
      </c>
      <c r="AM185" s="79" t="s">
        <v>797</v>
      </c>
      <c r="AN185" s="79" t="b">
        <v>0</v>
      </c>
      <c r="AO185" s="85" t="s">
        <v>717</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6</v>
      </c>
      <c r="BD185" s="48">
        <v>0</v>
      </c>
      <c r="BE185" s="49">
        <v>0</v>
      </c>
      <c r="BF185" s="48">
        <v>0</v>
      </c>
      <c r="BG185" s="49">
        <v>0</v>
      </c>
      <c r="BH185" s="48">
        <v>0</v>
      </c>
      <c r="BI185" s="49">
        <v>0</v>
      </c>
      <c r="BJ185" s="48">
        <v>2</v>
      </c>
      <c r="BK185" s="49">
        <v>100</v>
      </c>
      <c r="BL185" s="48">
        <v>2</v>
      </c>
    </row>
    <row r="186" spans="1:64" ht="15">
      <c r="A186" s="64" t="s">
        <v>233</v>
      </c>
      <c r="B186" s="64" t="s">
        <v>309</v>
      </c>
      <c r="C186" s="65" t="s">
        <v>2157</v>
      </c>
      <c r="D186" s="66">
        <v>10</v>
      </c>
      <c r="E186" s="67" t="s">
        <v>136</v>
      </c>
      <c r="F186" s="68">
        <v>12</v>
      </c>
      <c r="G186" s="65"/>
      <c r="H186" s="69"/>
      <c r="I186" s="70"/>
      <c r="J186" s="70"/>
      <c r="K186" s="34" t="s">
        <v>65</v>
      </c>
      <c r="L186" s="77">
        <v>186</v>
      </c>
      <c r="M186" s="77"/>
      <c r="N186" s="72"/>
      <c r="O186" s="79" t="s">
        <v>313</v>
      </c>
      <c r="P186" s="81">
        <v>43775.196701388886</v>
      </c>
      <c r="Q186" s="79" t="s">
        <v>406</v>
      </c>
      <c r="R186" s="79"/>
      <c r="S186" s="79"/>
      <c r="T186" s="79"/>
      <c r="U186" s="79"/>
      <c r="V186" s="82" t="s">
        <v>463</v>
      </c>
      <c r="W186" s="81">
        <v>43775.196701388886</v>
      </c>
      <c r="X186" s="82" t="s">
        <v>565</v>
      </c>
      <c r="Y186" s="79"/>
      <c r="Z186" s="79"/>
      <c r="AA186" s="85" t="s">
        <v>669</v>
      </c>
      <c r="AB186" s="85" t="s">
        <v>735</v>
      </c>
      <c r="AC186" s="79" t="b">
        <v>0</v>
      </c>
      <c r="AD186" s="79">
        <v>0</v>
      </c>
      <c r="AE186" s="85" t="s">
        <v>788</v>
      </c>
      <c r="AF186" s="79" t="b">
        <v>0</v>
      </c>
      <c r="AG186" s="79" t="s">
        <v>793</v>
      </c>
      <c r="AH186" s="79"/>
      <c r="AI186" s="85" t="s">
        <v>744</v>
      </c>
      <c r="AJ186" s="79" t="b">
        <v>0</v>
      </c>
      <c r="AK186" s="79">
        <v>0</v>
      </c>
      <c r="AL186" s="85" t="s">
        <v>744</v>
      </c>
      <c r="AM186" s="79" t="s">
        <v>797</v>
      </c>
      <c r="AN186" s="79" t="b">
        <v>0</v>
      </c>
      <c r="AO186" s="85" t="s">
        <v>735</v>
      </c>
      <c r="AP186" s="79" t="s">
        <v>176</v>
      </c>
      <c r="AQ186" s="79">
        <v>0</v>
      </c>
      <c r="AR186" s="79">
        <v>0</v>
      </c>
      <c r="AS186" s="79" t="s">
        <v>812</v>
      </c>
      <c r="AT186" s="79" t="s">
        <v>815</v>
      </c>
      <c r="AU186" s="79" t="s">
        <v>816</v>
      </c>
      <c r="AV186" s="79" t="s">
        <v>825</v>
      </c>
      <c r="AW186" s="79" t="s">
        <v>835</v>
      </c>
      <c r="AX186" s="79" t="s">
        <v>845</v>
      </c>
      <c r="AY186" s="79" t="s">
        <v>847</v>
      </c>
      <c r="AZ186" s="82" t="s">
        <v>857</v>
      </c>
      <c r="BA186">
        <v>2</v>
      </c>
      <c r="BB186" s="78" t="str">
        <f>REPLACE(INDEX(GroupVertices[Group],MATCH(Edges[[#This Row],[Vertex 1]],GroupVertices[Vertex],0)),1,1,"")</f>
        <v>1</v>
      </c>
      <c r="BC186" s="78" t="str">
        <f>REPLACE(INDEX(GroupVertices[Group],MATCH(Edges[[#This Row],[Vertex 2]],GroupVertices[Vertex],0)),1,1,"")</f>
        <v>6</v>
      </c>
      <c r="BD186" s="48"/>
      <c r="BE186" s="49"/>
      <c r="BF186" s="48"/>
      <c r="BG186" s="49"/>
      <c r="BH186" s="48"/>
      <c r="BI186" s="49"/>
      <c r="BJ186" s="48"/>
      <c r="BK186" s="49"/>
      <c r="BL186" s="48"/>
    </row>
    <row r="187" spans="1:64" ht="15">
      <c r="A187" s="64" t="s">
        <v>233</v>
      </c>
      <c r="B187" s="64" t="s">
        <v>309</v>
      </c>
      <c r="C187" s="65" t="s">
        <v>2156</v>
      </c>
      <c r="D187" s="66">
        <v>3</v>
      </c>
      <c r="E187" s="67" t="s">
        <v>132</v>
      </c>
      <c r="F187" s="68">
        <v>35</v>
      </c>
      <c r="G187" s="65"/>
      <c r="H187" s="69"/>
      <c r="I187" s="70"/>
      <c r="J187" s="70"/>
      <c r="K187" s="34" t="s">
        <v>65</v>
      </c>
      <c r="L187" s="77">
        <v>187</v>
      </c>
      <c r="M187" s="77"/>
      <c r="N187" s="72"/>
      <c r="O187" s="79" t="s">
        <v>314</v>
      </c>
      <c r="P187" s="81">
        <v>43778.192465277774</v>
      </c>
      <c r="Q187" s="79" t="s">
        <v>409</v>
      </c>
      <c r="R187" s="79"/>
      <c r="S187" s="79"/>
      <c r="T187" s="79"/>
      <c r="U187" s="79"/>
      <c r="V187" s="82" t="s">
        <v>463</v>
      </c>
      <c r="W187" s="81">
        <v>43778.192465277774</v>
      </c>
      <c r="X187" s="82" t="s">
        <v>568</v>
      </c>
      <c r="Y187" s="79"/>
      <c r="Z187" s="79"/>
      <c r="AA187" s="85" t="s">
        <v>672</v>
      </c>
      <c r="AB187" s="85" t="s">
        <v>738</v>
      </c>
      <c r="AC187" s="79" t="b">
        <v>0</v>
      </c>
      <c r="AD187" s="79">
        <v>0</v>
      </c>
      <c r="AE187" s="85" t="s">
        <v>791</v>
      </c>
      <c r="AF187" s="79" t="b">
        <v>0</v>
      </c>
      <c r="AG187" s="79" t="s">
        <v>793</v>
      </c>
      <c r="AH187" s="79"/>
      <c r="AI187" s="85" t="s">
        <v>744</v>
      </c>
      <c r="AJ187" s="79" t="b">
        <v>0</v>
      </c>
      <c r="AK187" s="79">
        <v>0</v>
      </c>
      <c r="AL187" s="85" t="s">
        <v>744</v>
      </c>
      <c r="AM187" s="79" t="s">
        <v>797</v>
      </c>
      <c r="AN187" s="79" t="b">
        <v>0</v>
      </c>
      <c r="AO187" s="85" t="s">
        <v>738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6</v>
      </c>
      <c r="BD187" s="48">
        <v>0</v>
      </c>
      <c r="BE187" s="49">
        <v>0</v>
      </c>
      <c r="BF187" s="48">
        <v>0</v>
      </c>
      <c r="BG187" s="49">
        <v>0</v>
      </c>
      <c r="BH187" s="48">
        <v>0</v>
      </c>
      <c r="BI187" s="49">
        <v>0</v>
      </c>
      <c r="BJ187" s="48">
        <v>5</v>
      </c>
      <c r="BK187" s="49">
        <v>100</v>
      </c>
      <c r="BL187" s="48">
        <v>5</v>
      </c>
    </row>
    <row r="188" spans="1:64" ht="15">
      <c r="A188" s="64" t="s">
        <v>233</v>
      </c>
      <c r="B188" s="64" t="s">
        <v>233</v>
      </c>
      <c r="C188" s="65" t="s">
        <v>2157</v>
      </c>
      <c r="D188" s="66">
        <v>10</v>
      </c>
      <c r="E188" s="67" t="s">
        <v>136</v>
      </c>
      <c r="F188" s="68">
        <v>12</v>
      </c>
      <c r="G188" s="65"/>
      <c r="H188" s="69"/>
      <c r="I188" s="70"/>
      <c r="J188" s="70"/>
      <c r="K188" s="34" t="s">
        <v>65</v>
      </c>
      <c r="L188" s="77">
        <v>188</v>
      </c>
      <c r="M188" s="77"/>
      <c r="N188" s="72"/>
      <c r="O188" s="79" t="s">
        <v>176</v>
      </c>
      <c r="P188" s="81">
        <v>43729.92065972222</v>
      </c>
      <c r="Q188" s="79" t="s">
        <v>410</v>
      </c>
      <c r="R188" s="82" t="s">
        <v>429</v>
      </c>
      <c r="S188" s="79" t="s">
        <v>434</v>
      </c>
      <c r="T188" s="79"/>
      <c r="U188" s="79"/>
      <c r="V188" s="82" t="s">
        <v>463</v>
      </c>
      <c r="W188" s="81">
        <v>43729.92065972222</v>
      </c>
      <c r="X188" s="82" t="s">
        <v>569</v>
      </c>
      <c r="Y188" s="79">
        <v>38.43030935</v>
      </c>
      <c r="Z188" s="79">
        <v>-122.69937091</v>
      </c>
      <c r="AA188" s="85" t="s">
        <v>673</v>
      </c>
      <c r="AB188" s="79"/>
      <c r="AC188" s="79" t="b">
        <v>0</v>
      </c>
      <c r="AD188" s="79">
        <v>1</v>
      </c>
      <c r="AE188" s="85" t="s">
        <v>744</v>
      </c>
      <c r="AF188" s="79" t="b">
        <v>0</v>
      </c>
      <c r="AG188" s="79" t="s">
        <v>793</v>
      </c>
      <c r="AH188" s="79"/>
      <c r="AI188" s="85" t="s">
        <v>744</v>
      </c>
      <c r="AJ188" s="79" t="b">
        <v>0</v>
      </c>
      <c r="AK188" s="79">
        <v>0</v>
      </c>
      <c r="AL188" s="85" t="s">
        <v>744</v>
      </c>
      <c r="AM188" s="79" t="s">
        <v>802</v>
      </c>
      <c r="AN188" s="79" t="b">
        <v>0</v>
      </c>
      <c r="AO188" s="85" t="s">
        <v>673</v>
      </c>
      <c r="AP188" s="79" t="s">
        <v>176</v>
      </c>
      <c r="AQ188" s="79">
        <v>0</v>
      </c>
      <c r="AR188" s="79">
        <v>0</v>
      </c>
      <c r="AS188" s="79" t="s">
        <v>813</v>
      </c>
      <c r="AT188" s="79" t="s">
        <v>815</v>
      </c>
      <c r="AU188" s="79" t="s">
        <v>816</v>
      </c>
      <c r="AV188" s="79" t="s">
        <v>826</v>
      </c>
      <c r="AW188" s="79" t="s">
        <v>836</v>
      </c>
      <c r="AX188" s="79" t="s">
        <v>846</v>
      </c>
      <c r="AY188" s="79" t="s">
        <v>847</v>
      </c>
      <c r="AZ188" s="82" t="s">
        <v>858</v>
      </c>
      <c r="BA188">
        <v>5</v>
      </c>
      <c r="BB188" s="78" t="str">
        <f>REPLACE(INDEX(GroupVertices[Group],MATCH(Edges[[#This Row],[Vertex 1]],GroupVertices[Vertex],0)),1,1,"")</f>
        <v>1</v>
      </c>
      <c r="BC188" s="78" t="str">
        <f>REPLACE(INDEX(GroupVertices[Group],MATCH(Edges[[#This Row],[Vertex 2]],GroupVertices[Vertex],0)),1,1,"")</f>
        <v>1</v>
      </c>
      <c r="BD188" s="48">
        <v>2</v>
      </c>
      <c r="BE188" s="49">
        <v>6.666666666666667</v>
      </c>
      <c r="BF188" s="48">
        <v>0</v>
      </c>
      <c r="BG188" s="49">
        <v>0</v>
      </c>
      <c r="BH188" s="48">
        <v>0</v>
      </c>
      <c r="BI188" s="49">
        <v>0</v>
      </c>
      <c r="BJ188" s="48">
        <v>28</v>
      </c>
      <c r="BK188" s="49">
        <v>93.33333333333333</v>
      </c>
      <c r="BL188" s="48">
        <v>30</v>
      </c>
    </row>
    <row r="189" spans="1:64" ht="15">
      <c r="A189" s="64" t="s">
        <v>233</v>
      </c>
      <c r="B189" s="64" t="s">
        <v>233</v>
      </c>
      <c r="C189" s="65" t="s">
        <v>2157</v>
      </c>
      <c r="D189" s="66">
        <v>10</v>
      </c>
      <c r="E189" s="67" t="s">
        <v>136</v>
      </c>
      <c r="F189" s="68">
        <v>12</v>
      </c>
      <c r="G189" s="65"/>
      <c r="H189" s="69"/>
      <c r="I189" s="70"/>
      <c r="J189" s="70"/>
      <c r="K189" s="34" t="s">
        <v>65</v>
      </c>
      <c r="L189" s="77">
        <v>189</v>
      </c>
      <c r="M189" s="77"/>
      <c r="N189" s="72"/>
      <c r="O189" s="79" t="s">
        <v>176</v>
      </c>
      <c r="P189" s="81">
        <v>43733.967835648145</v>
      </c>
      <c r="Q189" s="79" t="s">
        <v>411</v>
      </c>
      <c r="R189" s="82" t="s">
        <v>430</v>
      </c>
      <c r="S189" s="79" t="s">
        <v>433</v>
      </c>
      <c r="T189" s="79"/>
      <c r="U189" s="79"/>
      <c r="V189" s="82" t="s">
        <v>463</v>
      </c>
      <c r="W189" s="81">
        <v>43733.967835648145</v>
      </c>
      <c r="X189" s="82" t="s">
        <v>570</v>
      </c>
      <c r="Y189" s="79"/>
      <c r="Z189" s="79"/>
      <c r="AA189" s="85" t="s">
        <v>674</v>
      </c>
      <c r="AB189" s="79"/>
      <c r="AC189" s="79" t="b">
        <v>0</v>
      </c>
      <c r="AD189" s="79">
        <v>3</v>
      </c>
      <c r="AE189" s="85" t="s">
        <v>744</v>
      </c>
      <c r="AF189" s="79" t="b">
        <v>1</v>
      </c>
      <c r="AG189" s="79" t="s">
        <v>793</v>
      </c>
      <c r="AH189" s="79"/>
      <c r="AI189" s="85" t="s">
        <v>739</v>
      </c>
      <c r="AJ189" s="79" t="b">
        <v>0</v>
      </c>
      <c r="AK189" s="79">
        <v>1</v>
      </c>
      <c r="AL189" s="85" t="s">
        <v>744</v>
      </c>
      <c r="AM189" s="79" t="s">
        <v>797</v>
      </c>
      <c r="AN189" s="79" t="b">
        <v>0</v>
      </c>
      <c r="AO189" s="85" t="s">
        <v>674</v>
      </c>
      <c r="AP189" s="79" t="s">
        <v>176</v>
      </c>
      <c r="AQ189" s="79">
        <v>0</v>
      </c>
      <c r="AR189" s="79">
        <v>0</v>
      </c>
      <c r="AS189" s="79" t="s">
        <v>814</v>
      </c>
      <c r="AT189" s="79" t="s">
        <v>815</v>
      </c>
      <c r="AU189" s="79" t="s">
        <v>816</v>
      </c>
      <c r="AV189" s="79" t="s">
        <v>821</v>
      </c>
      <c r="AW189" s="79" t="s">
        <v>831</v>
      </c>
      <c r="AX189" s="79" t="s">
        <v>841</v>
      </c>
      <c r="AY189" s="79" t="s">
        <v>847</v>
      </c>
      <c r="AZ189" s="82" t="s">
        <v>853</v>
      </c>
      <c r="BA189">
        <v>5</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2</v>
      </c>
      <c r="BK189" s="49">
        <v>100</v>
      </c>
      <c r="BL189" s="48">
        <v>2</v>
      </c>
    </row>
    <row r="190" spans="1:64" ht="15">
      <c r="A190" s="64" t="s">
        <v>233</v>
      </c>
      <c r="B190" s="64" t="s">
        <v>244</v>
      </c>
      <c r="C190" s="65" t="s">
        <v>2157</v>
      </c>
      <c r="D190" s="66">
        <v>10</v>
      </c>
      <c r="E190" s="67" t="s">
        <v>136</v>
      </c>
      <c r="F190" s="68">
        <v>12</v>
      </c>
      <c r="G190" s="65"/>
      <c r="H190" s="69"/>
      <c r="I190" s="70"/>
      <c r="J190" s="70"/>
      <c r="K190" s="34" t="s">
        <v>66</v>
      </c>
      <c r="L190" s="77">
        <v>190</v>
      </c>
      <c r="M190" s="77"/>
      <c r="N190" s="72"/>
      <c r="O190" s="79" t="s">
        <v>314</v>
      </c>
      <c r="P190" s="81">
        <v>43733.967997685184</v>
      </c>
      <c r="Q190" s="79" t="s">
        <v>412</v>
      </c>
      <c r="R190" s="79"/>
      <c r="S190" s="79"/>
      <c r="T190" s="79"/>
      <c r="U190" s="79"/>
      <c r="V190" s="82" t="s">
        <v>463</v>
      </c>
      <c r="W190" s="81">
        <v>43733.967997685184</v>
      </c>
      <c r="X190" s="82" t="s">
        <v>571</v>
      </c>
      <c r="Y190" s="79"/>
      <c r="Z190" s="79"/>
      <c r="AA190" s="85" t="s">
        <v>675</v>
      </c>
      <c r="AB190" s="85" t="s">
        <v>739</v>
      </c>
      <c r="AC190" s="79" t="b">
        <v>0</v>
      </c>
      <c r="AD190" s="79">
        <v>1</v>
      </c>
      <c r="AE190" s="85" t="s">
        <v>792</v>
      </c>
      <c r="AF190" s="79" t="b">
        <v>0</v>
      </c>
      <c r="AG190" s="79" t="s">
        <v>793</v>
      </c>
      <c r="AH190" s="79"/>
      <c r="AI190" s="85" t="s">
        <v>744</v>
      </c>
      <c r="AJ190" s="79" t="b">
        <v>0</v>
      </c>
      <c r="AK190" s="79">
        <v>0</v>
      </c>
      <c r="AL190" s="85" t="s">
        <v>744</v>
      </c>
      <c r="AM190" s="79" t="s">
        <v>797</v>
      </c>
      <c r="AN190" s="79" t="b">
        <v>0</v>
      </c>
      <c r="AO190" s="85" t="s">
        <v>739</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v>1</v>
      </c>
      <c r="BE190" s="49">
        <v>16.666666666666668</v>
      </c>
      <c r="BF190" s="48">
        <v>0</v>
      </c>
      <c r="BG190" s="49">
        <v>0</v>
      </c>
      <c r="BH190" s="48">
        <v>0</v>
      </c>
      <c r="BI190" s="49">
        <v>0</v>
      </c>
      <c r="BJ190" s="48">
        <v>5</v>
      </c>
      <c r="BK190" s="49">
        <v>83.33333333333333</v>
      </c>
      <c r="BL190" s="48">
        <v>6</v>
      </c>
    </row>
    <row r="191" spans="1:64" ht="15">
      <c r="A191" s="64" t="s">
        <v>233</v>
      </c>
      <c r="B191" s="64" t="s">
        <v>244</v>
      </c>
      <c r="C191" s="65" t="s">
        <v>2157</v>
      </c>
      <c r="D191" s="66">
        <v>10</v>
      </c>
      <c r="E191" s="67" t="s">
        <v>136</v>
      </c>
      <c r="F191" s="68">
        <v>12</v>
      </c>
      <c r="G191" s="65"/>
      <c r="H191" s="69"/>
      <c r="I191" s="70"/>
      <c r="J191" s="70"/>
      <c r="K191" s="34" t="s">
        <v>66</v>
      </c>
      <c r="L191" s="77">
        <v>191</v>
      </c>
      <c r="M191" s="77"/>
      <c r="N191" s="72"/>
      <c r="O191" s="79" t="s">
        <v>314</v>
      </c>
      <c r="P191" s="81">
        <v>43734.02241898148</v>
      </c>
      <c r="Q191" s="79" t="s">
        <v>413</v>
      </c>
      <c r="R191" s="79"/>
      <c r="S191" s="79"/>
      <c r="T191" s="79"/>
      <c r="U191" s="79"/>
      <c r="V191" s="82" t="s">
        <v>463</v>
      </c>
      <c r="W191" s="81">
        <v>43734.02241898148</v>
      </c>
      <c r="X191" s="82" t="s">
        <v>572</v>
      </c>
      <c r="Y191" s="79"/>
      <c r="Z191" s="79"/>
      <c r="AA191" s="85" t="s">
        <v>676</v>
      </c>
      <c r="AB191" s="85" t="s">
        <v>740</v>
      </c>
      <c r="AC191" s="79" t="b">
        <v>0</v>
      </c>
      <c r="AD191" s="79">
        <v>3</v>
      </c>
      <c r="AE191" s="85" t="s">
        <v>792</v>
      </c>
      <c r="AF191" s="79" t="b">
        <v>0</v>
      </c>
      <c r="AG191" s="79" t="s">
        <v>793</v>
      </c>
      <c r="AH191" s="79"/>
      <c r="AI191" s="85" t="s">
        <v>744</v>
      </c>
      <c r="AJ191" s="79" t="b">
        <v>0</v>
      </c>
      <c r="AK191" s="79">
        <v>0</v>
      </c>
      <c r="AL191" s="85" t="s">
        <v>744</v>
      </c>
      <c r="AM191" s="79" t="s">
        <v>797</v>
      </c>
      <c r="AN191" s="79" t="b">
        <v>0</v>
      </c>
      <c r="AO191" s="85" t="s">
        <v>740</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v>2</v>
      </c>
      <c r="BE191" s="49">
        <v>11.764705882352942</v>
      </c>
      <c r="BF191" s="48">
        <v>1</v>
      </c>
      <c r="BG191" s="49">
        <v>5.882352941176471</v>
      </c>
      <c r="BH191" s="48">
        <v>0</v>
      </c>
      <c r="BI191" s="49">
        <v>0</v>
      </c>
      <c r="BJ191" s="48">
        <v>14</v>
      </c>
      <c r="BK191" s="49">
        <v>82.3529411764706</v>
      </c>
      <c r="BL191" s="48">
        <v>17</v>
      </c>
    </row>
    <row r="192" spans="1:64" ht="15">
      <c r="A192" s="64" t="s">
        <v>233</v>
      </c>
      <c r="B192" s="64" t="s">
        <v>233</v>
      </c>
      <c r="C192" s="65" t="s">
        <v>2157</v>
      </c>
      <c r="D192" s="66">
        <v>10</v>
      </c>
      <c r="E192" s="67" t="s">
        <v>136</v>
      </c>
      <c r="F192" s="68">
        <v>12</v>
      </c>
      <c r="G192" s="65"/>
      <c r="H192" s="69"/>
      <c r="I192" s="70"/>
      <c r="J192" s="70"/>
      <c r="K192" s="34" t="s">
        <v>65</v>
      </c>
      <c r="L192" s="77">
        <v>192</v>
      </c>
      <c r="M192" s="77"/>
      <c r="N192" s="72"/>
      <c r="O192" s="79" t="s">
        <v>176</v>
      </c>
      <c r="P192" s="81">
        <v>43735.17159722222</v>
      </c>
      <c r="Q192" s="79" t="s">
        <v>414</v>
      </c>
      <c r="R192" s="82" t="s">
        <v>431</v>
      </c>
      <c r="S192" s="79" t="s">
        <v>434</v>
      </c>
      <c r="T192" s="79"/>
      <c r="U192" s="79"/>
      <c r="V192" s="82" t="s">
        <v>463</v>
      </c>
      <c r="W192" s="81">
        <v>43735.17159722222</v>
      </c>
      <c r="X192" s="82" t="s">
        <v>573</v>
      </c>
      <c r="Y192" s="79"/>
      <c r="Z192" s="79"/>
      <c r="AA192" s="85" t="s">
        <v>677</v>
      </c>
      <c r="AB192" s="79"/>
      <c r="AC192" s="79" t="b">
        <v>0</v>
      </c>
      <c r="AD192" s="79">
        <v>3</v>
      </c>
      <c r="AE192" s="85" t="s">
        <v>744</v>
      </c>
      <c r="AF192" s="79" t="b">
        <v>0</v>
      </c>
      <c r="AG192" s="79" t="s">
        <v>793</v>
      </c>
      <c r="AH192" s="79"/>
      <c r="AI192" s="85" t="s">
        <v>744</v>
      </c>
      <c r="AJ192" s="79" t="b">
        <v>0</v>
      </c>
      <c r="AK192" s="79">
        <v>0</v>
      </c>
      <c r="AL192" s="85" t="s">
        <v>744</v>
      </c>
      <c r="AM192" s="79" t="s">
        <v>802</v>
      </c>
      <c r="AN192" s="79" t="b">
        <v>0</v>
      </c>
      <c r="AO192" s="85" t="s">
        <v>677</v>
      </c>
      <c r="AP192" s="79" t="s">
        <v>176</v>
      </c>
      <c r="AQ192" s="79">
        <v>0</v>
      </c>
      <c r="AR192" s="79">
        <v>0</v>
      </c>
      <c r="AS192" s="79"/>
      <c r="AT192" s="79"/>
      <c r="AU192" s="79"/>
      <c r="AV192" s="79"/>
      <c r="AW192" s="79"/>
      <c r="AX192" s="79"/>
      <c r="AY192" s="79"/>
      <c r="AZ192" s="79"/>
      <c r="BA192">
        <v>5</v>
      </c>
      <c r="BB192" s="78" t="str">
        <f>REPLACE(INDEX(GroupVertices[Group],MATCH(Edges[[#This Row],[Vertex 1]],GroupVertices[Vertex],0)),1,1,"")</f>
        <v>1</v>
      </c>
      <c r="BC192" s="78" t="str">
        <f>REPLACE(INDEX(GroupVertices[Group],MATCH(Edges[[#This Row],[Vertex 2]],GroupVertices[Vertex],0)),1,1,"")</f>
        <v>1</v>
      </c>
      <c r="BD192" s="48">
        <v>3</v>
      </c>
      <c r="BE192" s="49">
        <v>6.818181818181818</v>
      </c>
      <c r="BF192" s="48">
        <v>0</v>
      </c>
      <c r="BG192" s="49">
        <v>0</v>
      </c>
      <c r="BH192" s="48">
        <v>0</v>
      </c>
      <c r="BI192" s="49">
        <v>0</v>
      </c>
      <c r="BJ192" s="48">
        <v>41</v>
      </c>
      <c r="BK192" s="49">
        <v>93.18181818181819</v>
      </c>
      <c r="BL192" s="48">
        <v>44</v>
      </c>
    </row>
    <row r="193" spans="1:64" ht="15">
      <c r="A193" s="64" t="s">
        <v>233</v>
      </c>
      <c r="B193" s="64" t="s">
        <v>233</v>
      </c>
      <c r="C193" s="65" t="s">
        <v>2157</v>
      </c>
      <c r="D193" s="66">
        <v>10</v>
      </c>
      <c r="E193" s="67" t="s">
        <v>136</v>
      </c>
      <c r="F193" s="68">
        <v>12</v>
      </c>
      <c r="G193" s="65"/>
      <c r="H193" s="69"/>
      <c r="I193" s="70"/>
      <c r="J193" s="70"/>
      <c r="K193" s="34" t="s">
        <v>65</v>
      </c>
      <c r="L193" s="77">
        <v>193</v>
      </c>
      <c r="M193" s="77"/>
      <c r="N193" s="72"/>
      <c r="O193" s="79" t="s">
        <v>176</v>
      </c>
      <c r="P193" s="81">
        <v>43757.84762731481</v>
      </c>
      <c r="Q193" s="79" t="s">
        <v>415</v>
      </c>
      <c r="R193" s="82" t="s">
        <v>432</v>
      </c>
      <c r="S193" s="79" t="s">
        <v>434</v>
      </c>
      <c r="T193" s="79"/>
      <c r="U193" s="79"/>
      <c r="V193" s="82" t="s">
        <v>463</v>
      </c>
      <c r="W193" s="81">
        <v>43757.84762731481</v>
      </c>
      <c r="X193" s="82" t="s">
        <v>574</v>
      </c>
      <c r="Y193" s="79">
        <v>34.14093085</v>
      </c>
      <c r="Z193" s="79">
        <v>-118.25858267</v>
      </c>
      <c r="AA193" s="85" t="s">
        <v>678</v>
      </c>
      <c r="AB193" s="79"/>
      <c r="AC193" s="79" t="b">
        <v>0</v>
      </c>
      <c r="AD193" s="79">
        <v>2</v>
      </c>
      <c r="AE193" s="85" t="s">
        <v>744</v>
      </c>
      <c r="AF193" s="79" t="b">
        <v>0</v>
      </c>
      <c r="AG193" s="79" t="s">
        <v>793</v>
      </c>
      <c r="AH193" s="79"/>
      <c r="AI193" s="85" t="s">
        <v>744</v>
      </c>
      <c r="AJ193" s="79" t="b">
        <v>0</v>
      </c>
      <c r="AK193" s="79">
        <v>0</v>
      </c>
      <c r="AL193" s="85" t="s">
        <v>744</v>
      </c>
      <c r="AM193" s="79" t="s">
        <v>802</v>
      </c>
      <c r="AN193" s="79" t="b">
        <v>0</v>
      </c>
      <c r="AO193" s="85" t="s">
        <v>678</v>
      </c>
      <c r="AP193" s="79" t="s">
        <v>176</v>
      </c>
      <c r="AQ193" s="79">
        <v>0</v>
      </c>
      <c r="AR193" s="79">
        <v>0</v>
      </c>
      <c r="AS193" s="79" t="s">
        <v>811</v>
      </c>
      <c r="AT193" s="79" t="s">
        <v>815</v>
      </c>
      <c r="AU193" s="79" t="s">
        <v>816</v>
      </c>
      <c r="AV193" s="79" t="s">
        <v>824</v>
      </c>
      <c r="AW193" s="79" t="s">
        <v>834</v>
      </c>
      <c r="AX193" s="79" t="s">
        <v>844</v>
      </c>
      <c r="AY193" s="79" t="s">
        <v>848</v>
      </c>
      <c r="AZ193" s="82" t="s">
        <v>856</v>
      </c>
      <c r="BA193">
        <v>5</v>
      </c>
      <c r="BB193" s="78" t="str">
        <f>REPLACE(INDEX(GroupVertices[Group],MATCH(Edges[[#This Row],[Vertex 1]],GroupVertices[Vertex],0)),1,1,"")</f>
        <v>1</v>
      </c>
      <c r="BC193" s="78" t="str">
        <f>REPLACE(INDEX(GroupVertices[Group],MATCH(Edges[[#This Row],[Vertex 2]],GroupVertices[Vertex],0)),1,1,"")</f>
        <v>1</v>
      </c>
      <c r="BD193" s="48">
        <v>4</v>
      </c>
      <c r="BE193" s="49">
        <v>11.764705882352942</v>
      </c>
      <c r="BF193" s="48">
        <v>0</v>
      </c>
      <c r="BG193" s="49">
        <v>0</v>
      </c>
      <c r="BH193" s="48">
        <v>0</v>
      </c>
      <c r="BI193" s="49">
        <v>0</v>
      </c>
      <c r="BJ193" s="48">
        <v>30</v>
      </c>
      <c r="BK193" s="49">
        <v>88.23529411764706</v>
      </c>
      <c r="BL193" s="48">
        <v>34</v>
      </c>
    </row>
    <row r="194" spans="1:64" ht="15">
      <c r="A194" s="64" t="s">
        <v>233</v>
      </c>
      <c r="B194" s="64" t="s">
        <v>233</v>
      </c>
      <c r="C194" s="65" t="s">
        <v>2157</v>
      </c>
      <c r="D194" s="66">
        <v>10</v>
      </c>
      <c r="E194" s="67" t="s">
        <v>136</v>
      </c>
      <c r="F194" s="68">
        <v>12</v>
      </c>
      <c r="G194" s="65"/>
      <c r="H194" s="69"/>
      <c r="I194" s="70"/>
      <c r="J194" s="70"/>
      <c r="K194" s="34" t="s">
        <v>65</v>
      </c>
      <c r="L194" s="77">
        <v>194</v>
      </c>
      <c r="M194" s="77"/>
      <c r="N194" s="72"/>
      <c r="O194" s="79" t="s">
        <v>176</v>
      </c>
      <c r="P194" s="81">
        <v>43779.96905092592</v>
      </c>
      <c r="Q194" s="79" t="s">
        <v>416</v>
      </c>
      <c r="R194" s="79"/>
      <c r="S194" s="79"/>
      <c r="T194" s="79"/>
      <c r="U194" s="79"/>
      <c r="V194" s="82" t="s">
        <v>463</v>
      </c>
      <c r="W194" s="81">
        <v>43779.96905092592</v>
      </c>
      <c r="X194" s="82" t="s">
        <v>575</v>
      </c>
      <c r="Y194" s="79"/>
      <c r="Z194" s="79"/>
      <c r="AA194" s="85" t="s">
        <v>679</v>
      </c>
      <c r="AB194" s="79"/>
      <c r="AC194" s="79" t="b">
        <v>0</v>
      </c>
      <c r="AD194" s="79">
        <v>0</v>
      </c>
      <c r="AE194" s="85" t="s">
        <v>744</v>
      </c>
      <c r="AF194" s="79" t="b">
        <v>0</v>
      </c>
      <c r="AG194" s="79" t="s">
        <v>793</v>
      </c>
      <c r="AH194" s="79"/>
      <c r="AI194" s="85" t="s">
        <v>744</v>
      </c>
      <c r="AJ194" s="79" t="b">
        <v>0</v>
      </c>
      <c r="AK194" s="79">
        <v>0</v>
      </c>
      <c r="AL194" s="85" t="s">
        <v>744</v>
      </c>
      <c r="AM194" s="79" t="s">
        <v>797</v>
      </c>
      <c r="AN194" s="79" t="b">
        <v>0</v>
      </c>
      <c r="AO194" s="85" t="s">
        <v>679</v>
      </c>
      <c r="AP194" s="79" t="s">
        <v>176</v>
      </c>
      <c r="AQ194" s="79">
        <v>0</v>
      </c>
      <c r="AR194" s="79">
        <v>0</v>
      </c>
      <c r="AS194" s="79" t="s">
        <v>811</v>
      </c>
      <c r="AT194" s="79" t="s">
        <v>815</v>
      </c>
      <c r="AU194" s="79" t="s">
        <v>816</v>
      </c>
      <c r="AV194" s="79" t="s">
        <v>824</v>
      </c>
      <c r="AW194" s="79" t="s">
        <v>834</v>
      </c>
      <c r="AX194" s="79" t="s">
        <v>844</v>
      </c>
      <c r="AY194" s="79" t="s">
        <v>848</v>
      </c>
      <c r="AZ194" s="82" t="s">
        <v>856</v>
      </c>
      <c r="BA194">
        <v>5</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v>
      </c>
      <c r="BK194" s="49">
        <v>100</v>
      </c>
      <c r="BL194" s="48">
        <v>1</v>
      </c>
    </row>
    <row r="195" spans="1:64" ht="15">
      <c r="A195" s="64" t="s">
        <v>244</v>
      </c>
      <c r="B195" s="64" t="s">
        <v>233</v>
      </c>
      <c r="C195" s="65" t="s">
        <v>2157</v>
      </c>
      <c r="D195" s="66">
        <v>10</v>
      </c>
      <c r="E195" s="67" t="s">
        <v>136</v>
      </c>
      <c r="F195" s="68">
        <v>12</v>
      </c>
      <c r="G195" s="65"/>
      <c r="H195" s="69"/>
      <c r="I195" s="70"/>
      <c r="J195" s="70"/>
      <c r="K195" s="34" t="s">
        <v>66</v>
      </c>
      <c r="L195" s="77">
        <v>195</v>
      </c>
      <c r="M195" s="77"/>
      <c r="N195" s="72"/>
      <c r="O195" s="79" t="s">
        <v>314</v>
      </c>
      <c r="P195" s="81">
        <v>43733.975277777776</v>
      </c>
      <c r="Q195" s="79" t="s">
        <v>417</v>
      </c>
      <c r="R195" s="79"/>
      <c r="S195" s="79"/>
      <c r="T195" s="79"/>
      <c r="U195" s="79"/>
      <c r="V195" s="82" t="s">
        <v>473</v>
      </c>
      <c r="W195" s="81">
        <v>43733.975277777776</v>
      </c>
      <c r="X195" s="82" t="s">
        <v>576</v>
      </c>
      <c r="Y195" s="79"/>
      <c r="Z195" s="79"/>
      <c r="AA195" s="85" t="s">
        <v>680</v>
      </c>
      <c r="AB195" s="85" t="s">
        <v>675</v>
      </c>
      <c r="AC195" s="79" t="b">
        <v>0</v>
      </c>
      <c r="AD195" s="79">
        <v>0</v>
      </c>
      <c r="AE195" s="85" t="s">
        <v>741</v>
      </c>
      <c r="AF195" s="79" t="b">
        <v>0</v>
      </c>
      <c r="AG195" s="79" t="s">
        <v>793</v>
      </c>
      <c r="AH195" s="79"/>
      <c r="AI195" s="85" t="s">
        <v>744</v>
      </c>
      <c r="AJ195" s="79" t="b">
        <v>0</v>
      </c>
      <c r="AK195" s="79">
        <v>0</v>
      </c>
      <c r="AL195" s="85" t="s">
        <v>744</v>
      </c>
      <c r="AM195" s="79" t="s">
        <v>798</v>
      </c>
      <c r="AN195" s="79" t="b">
        <v>0</v>
      </c>
      <c r="AO195" s="85" t="s">
        <v>675</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1</v>
      </c>
      <c r="BD195" s="48">
        <v>1</v>
      </c>
      <c r="BE195" s="49">
        <v>14.285714285714286</v>
      </c>
      <c r="BF195" s="48">
        <v>0</v>
      </c>
      <c r="BG195" s="49">
        <v>0</v>
      </c>
      <c r="BH195" s="48">
        <v>0</v>
      </c>
      <c r="BI195" s="49">
        <v>0</v>
      </c>
      <c r="BJ195" s="48">
        <v>6</v>
      </c>
      <c r="BK195" s="49">
        <v>85.71428571428571</v>
      </c>
      <c r="BL195" s="48">
        <v>7</v>
      </c>
    </row>
    <row r="196" spans="1:64" ht="15">
      <c r="A196" s="64" t="s">
        <v>244</v>
      </c>
      <c r="B196" s="64" t="s">
        <v>233</v>
      </c>
      <c r="C196" s="65" t="s">
        <v>2157</v>
      </c>
      <c r="D196" s="66">
        <v>10</v>
      </c>
      <c r="E196" s="67" t="s">
        <v>136</v>
      </c>
      <c r="F196" s="68">
        <v>12</v>
      </c>
      <c r="G196" s="65"/>
      <c r="H196" s="69"/>
      <c r="I196" s="70"/>
      <c r="J196" s="70"/>
      <c r="K196" s="34" t="s">
        <v>66</v>
      </c>
      <c r="L196" s="77">
        <v>196</v>
      </c>
      <c r="M196" s="77"/>
      <c r="N196" s="72"/>
      <c r="O196" s="79" t="s">
        <v>314</v>
      </c>
      <c r="P196" s="81">
        <v>43779.99762731481</v>
      </c>
      <c r="Q196" s="79" t="s">
        <v>418</v>
      </c>
      <c r="R196" s="79"/>
      <c r="S196" s="79"/>
      <c r="T196" s="79"/>
      <c r="U196" s="79"/>
      <c r="V196" s="82" t="s">
        <v>473</v>
      </c>
      <c r="W196" s="81">
        <v>43779.99762731481</v>
      </c>
      <c r="X196" s="82" t="s">
        <v>577</v>
      </c>
      <c r="Y196" s="79"/>
      <c r="Z196" s="79"/>
      <c r="AA196" s="85" t="s">
        <v>681</v>
      </c>
      <c r="AB196" s="85" t="s">
        <v>679</v>
      </c>
      <c r="AC196" s="79" t="b">
        <v>0</v>
      </c>
      <c r="AD196" s="79">
        <v>0</v>
      </c>
      <c r="AE196" s="85" t="s">
        <v>741</v>
      </c>
      <c r="AF196" s="79" t="b">
        <v>0</v>
      </c>
      <c r="AG196" s="79" t="s">
        <v>793</v>
      </c>
      <c r="AH196" s="79"/>
      <c r="AI196" s="85" t="s">
        <v>744</v>
      </c>
      <c r="AJ196" s="79" t="b">
        <v>0</v>
      </c>
      <c r="AK196" s="79">
        <v>0</v>
      </c>
      <c r="AL196" s="85" t="s">
        <v>744</v>
      </c>
      <c r="AM196" s="79" t="s">
        <v>800</v>
      </c>
      <c r="AN196" s="79" t="b">
        <v>0</v>
      </c>
      <c r="AO196" s="85" t="s">
        <v>679</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v>
      </c>
      <c r="BC196" s="78" t="str">
        <f>REPLACE(INDEX(GroupVertices[Group],MATCH(Edges[[#This Row],[Vertex 2]],GroupVertices[Vertex],0)),1,1,"")</f>
        <v>1</v>
      </c>
      <c r="BD196" s="48">
        <v>1</v>
      </c>
      <c r="BE196" s="49">
        <v>16.666666666666668</v>
      </c>
      <c r="BF196" s="48">
        <v>0</v>
      </c>
      <c r="BG196" s="49">
        <v>0</v>
      </c>
      <c r="BH196" s="48">
        <v>0</v>
      </c>
      <c r="BI196" s="49">
        <v>0</v>
      </c>
      <c r="BJ196" s="48">
        <v>5</v>
      </c>
      <c r="BK196" s="49">
        <v>83.33333333333333</v>
      </c>
      <c r="BL196" s="48">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hyperlinks>
    <hyperlink ref="R7" r:id="rId1" display="https://twitter.com/i/web/status/1171151855763636224"/>
    <hyperlink ref="R8" r:id="rId2" display="https://twitter.com/i/web/status/1171151855763636224"/>
    <hyperlink ref="R9" r:id="rId3" display="https://twitter.com/i/web/status/1171236636664844288"/>
    <hyperlink ref="R10" r:id="rId4" display="https://twitter.com/i/web/status/1171236636664844288"/>
    <hyperlink ref="R11" r:id="rId5" display="https://twitter.com/i/web/status/1172966667225354240"/>
    <hyperlink ref="R12" r:id="rId6" display="https://twitter.com/i/web/status/1173711374033334274"/>
    <hyperlink ref="R13" r:id="rId7" display="https://twitter.com/i/web/status/1173711374033334274"/>
    <hyperlink ref="R16" r:id="rId8" display="https://twitter.com/i/web/status/1180794555974782977"/>
    <hyperlink ref="R17" r:id="rId9" display="https://twitter.com/i/web/status/1180794555974782977"/>
    <hyperlink ref="R18" r:id="rId10" display="https://twitter.com/i/web/status/1180794555974782977"/>
    <hyperlink ref="R19" r:id="rId11" display="https://twitter.com/i/web/status/1180794555974782977"/>
    <hyperlink ref="R42" r:id="rId12" display="https://twitter.com/i/web/status/1186082771627675650"/>
    <hyperlink ref="R44" r:id="rId13" display="https://twitter.com/i/web/status/1186082771627675650"/>
    <hyperlink ref="R46" r:id="rId14" display="https://twitter.com/i/web/status/1186082771627675650"/>
    <hyperlink ref="R48" r:id="rId15" display="https://twitter.com/i/web/status/1186082771627675650"/>
    <hyperlink ref="R56" r:id="rId16" display="https://twitter.com/i/web/status/1186082771627675650"/>
    <hyperlink ref="R57" r:id="rId17" display="https://twitter.com/i/web/status/1186082771627675650"/>
    <hyperlink ref="R58" r:id="rId18" display="https://twitter.com/i/web/status/1186082771627675650"/>
    <hyperlink ref="R61" r:id="rId19" display="https://twitter.com/i/web/status/1186461189645074433"/>
    <hyperlink ref="R62" r:id="rId20" display="https://twitter.com/i/web/status/1186461189645074433"/>
    <hyperlink ref="R66" r:id="rId21" display="https://twitter.com/iamthebotanist/status/1192216839818039296"/>
    <hyperlink ref="R67" r:id="rId22" display="https://twitter.com/iamthebotanist/status/1192216839818039296"/>
    <hyperlink ref="R68" r:id="rId23" display="https://twitter.com/iamthebotanist/status/1192216839818039296"/>
    <hyperlink ref="R69" r:id="rId24" display="https://twitter.com/iamthebotanist/status/1192216839818039296"/>
    <hyperlink ref="R70" r:id="rId25" display="https://twitter.com/iamthebotanist/status/1192216839818039296"/>
    <hyperlink ref="R88" r:id="rId26" display="https://twitter.com/i/web/status/1177432477406613504"/>
    <hyperlink ref="R115" r:id="rId27" display="https://www.instagram.com/p/B3qkhtAlQcV/?igshid=qg3b1yquoxrl"/>
    <hyperlink ref="R188" r:id="rId28" display="https://www.instagram.com/p/B2sHukYFJ96/?igshid=bu1i24haxzu3"/>
    <hyperlink ref="R189" r:id="rId29" display="https://twitter.com/fakejakebrowne/status/1176917683591233536"/>
    <hyperlink ref="R192" r:id="rId30" display="https://www.instagram.com/p/B25pDxTF6sj/?igshid=14nm7fg5bhcvn"/>
    <hyperlink ref="R193" r:id="rId31" display="https://www.instagram.com/p/B30B9OrFPfb/?igshid=vvk8yi73oxsg"/>
    <hyperlink ref="U36" r:id="rId32" display="https://pbs.twimg.com/media/EEwbLoDW4AU0Qug.jpg"/>
    <hyperlink ref="U49" r:id="rId33" display="https://pbs.twimg.com/media/EEwbLoDW4AU0Qug.jpg"/>
    <hyperlink ref="U50" r:id="rId34" display="https://pbs.twimg.com/media/EEwbLoDW4AU0Qug.jpg"/>
    <hyperlink ref="U75" r:id="rId35" display="https://pbs.twimg.com/tweet_video_thumb/EDyP5PLXkAA5RnT.jpg"/>
    <hyperlink ref="U82" r:id="rId36" display="https://pbs.twimg.com/media/EFPj9BQUYAI01f9.jpg"/>
    <hyperlink ref="U83" r:id="rId37" display="https://pbs.twimg.com/media/EFV0SXaUcAAer1T.jpg"/>
    <hyperlink ref="U107" r:id="rId38" display="https://pbs.twimg.com/tweet_video_thumb/EG7eSHVUwAE-pJn.jpg"/>
    <hyperlink ref="U109" r:id="rId39" display="https://pbs.twimg.com/tweet_video_thumb/EG7eSHVUwAE-pJn.jpg"/>
    <hyperlink ref="U111" r:id="rId40" display="https://pbs.twimg.com/tweet_video_thumb/EG7eSHVUwAE-pJn.jpg"/>
    <hyperlink ref="U113" r:id="rId41" display="https://pbs.twimg.com/tweet_video_thumb/EG7eSHVUwAE-pJn.jpg"/>
    <hyperlink ref="U123" r:id="rId42" display="https://pbs.twimg.com/media/EFV0SXaUcAAer1T.jpg"/>
    <hyperlink ref="V3" r:id="rId43" display="http://pbs.twimg.com/profile_images/1170035717789093890/yST7A345_normal.jpg"/>
    <hyperlink ref="V4" r:id="rId44" display="http://pbs.twimg.com/profile_images/1170035717789093890/yST7A345_normal.jpg"/>
    <hyperlink ref="V5" r:id="rId45" display="http://pbs.twimg.com/profile_images/1121267988009824257/ZZB6uRD8_normal.jpg"/>
    <hyperlink ref="V6" r:id="rId46" display="http://pbs.twimg.com/profile_images/1121267988009824257/ZZB6uRD8_normal.jpg"/>
    <hyperlink ref="V7" r:id="rId47" display="http://pbs.twimg.com/profile_images/1049539454514294785/uyiyPhps_normal.jpg"/>
    <hyperlink ref="V8" r:id="rId48" display="http://pbs.twimg.com/profile_images/1049539454514294785/uyiyPhps_normal.jpg"/>
    <hyperlink ref="V9" r:id="rId49" display="http://pbs.twimg.com/profile_images/1189006220570398721/FJCIjcpl_normal.jpg"/>
    <hyperlink ref="V10" r:id="rId50" display="http://pbs.twimg.com/profile_images/1189006220570398721/FJCIjcpl_normal.jpg"/>
    <hyperlink ref="V11" r:id="rId51" display="http://pbs.twimg.com/profile_images/984481077329833984/nM8F43rU_normal.jpg"/>
    <hyperlink ref="V12" r:id="rId52" display="http://pbs.twimg.com/profile_images/620011370440970240/SgZWb8mr_normal.jpg"/>
    <hyperlink ref="V13" r:id="rId53" display="http://pbs.twimg.com/profile_images/620011370440970240/SgZWb8mr_normal.jpg"/>
    <hyperlink ref="V14" r:id="rId54" display="http://pbs.twimg.com/profile_images/1142063869273264129/5lBExJv9_normal.jpg"/>
    <hyperlink ref="V15" r:id="rId55" display="http://pbs.twimg.com/profile_images/1142063869273264129/5lBExJv9_normal.jpg"/>
    <hyperlink ref="V16" r:id="rId56" display="http://pbs.twimg.com/profile_images/1007407546020311041/2--CVHW5_normal.jpg"/>
    <hyperlink ref="V17" r:id="rId57" display="http://pbs.twimg.com/profile_images/1007407546020311041/2--CVHW5_normal.jpg"/>
    <hyperlink ref="V18" r:id="rId58" display="http://pbs.twimg.com/profile_images/1007407546020311041/2--CVHW5_normal.jpg"/>
    <hyperlink ref="V19" r:id="rId59" display="http://pbs.twimg.com/profile_images/1007407546020311041/2--CVHW5_normal.jpg"/>
    <hyperlink ref="V20" r:id="rId60" display="http://abs.twimg.com/sticky/default_profile_images/default_profile_normal.png"/>
    <hyperlink ref="V21" r:id="rId61" display="http://abs.twimg.com/sticky/default_profile_images/default_profile_normal.png"/>
    <hyperlink ref="V22" r:id="rId62" display="http://pbs.twimg.com/profile_images/1102271337253474304/h7lkPqeQ_normal.jpg"/>
    <hyperlink ref="V23" r:id="rId63" display="http://pbs.twimg.com/profile_images/1102271337253474304/h7lkPqeQ_normal.jpg"/>
    <hyperlink ref="V24" r:id="rId64" display="http://pbs.twimg.com/profile_images/1102271337253474304/h7lkPqeQ_normal.jpg"/>
    <hyperlink ref="V25" r:id="rId65" display="http://pbs.twimg.com/profile_images/1122159993304879104/gih-Yc9y_normal.jpg"/>
    <hyperlink ref="V26" r:id="rId66" display="http://pbs.twimg.com/profile_images/1122159993304879104/gih-Yc9y_normal.jpg"/>
    <hyperlink ref="V27" r:id="rId67" display="http://pbs.twimg.com/profile_images/1122159993304879104/gih-Yc9y_normal.jpg"/>
    <hyperlink ref="V28" r:id="rId68" display="http://pbs.twimg.com/profile_images/1184680668795678720/2D_5HdEu_normal.jpg"/>
    <hyperlink ref="V29" r:id="rId69" display="http://pbs.twimg.com/profile_images/1184680668795678720/2D_5HdEu_normal.jpg"/>
    <hyperlink ref="V30" r:id="rId70" display="http://pbs.twimg.com/profile_images/1184680668795678720/2D_5HdEu_normal.jpg"/>
    <hyperlink ref="V31" r:id="rId71" display="http://pbs.twimg.com/profile_images/1184680668795678720/2D_5HdEu_normal.jpg"/>
    <hyperlink ref="V32" r:id="rId72" display="http://pbs.twimg.com/profile_images/1174822652101443584/FQOAsqcB_normal.jpg"/>
    <hyperlink ref="V33" r:id="rId73" display="http://pbs.twimg.com/profile_images/1174822652101443584/FQOAsqcB_normal.jpg"/>
    <hyperlink ref="V34" r:id="rId74" display="http://pbs.twimg.com/profile_images/1174822652101443584/FQOAsqcB_normal.jpg"/>
    <hyperlink ref="V35" r:id="rId75" display="http://pbs.twimg.com/profile_images/1119168336250703873/0-bDREFM_normal.jpg"/>
    <hyperlink ref="V36" r:id="rId76" display="https://pbs.twimg.com/media/EEwbLoDW4AU0Qug.jpg"/>
    <hyperlink ref="V37" r:id="rId77" display="http://pbs.twimg.com/profile_images/1184544926912143369/htq_KwyK_normal.jpg"/>
    <hyperlink ref="V38" r:id="rId78" display="http://pbs.twimg.com/profile_images/1184544926912143369/htq_KwyK_normal.jpg"/>
    <hyperlink ref="V39" r:id="rId79" display="http://pbs.twimg.com/profile_images/1184544926912143369/htq_KwyK_normal.jpg"/>
    <hyperlink ref="V40" r:id="rId80" display="http://pbs.twimg.com/profile_images/1184544926912143369/htq_KwyK_normal.jpg"/>
    <hyperlink ref="V41" r:id="rId81" display="http://pbs.twimg.com/profile_images/1184544926912143369/htq_KwyK_normal.jpg"/>
    <hyperlink ref="V42" r:id="rId82" display="http://pbs.twimg.com/profile_images/1167979681775144965/5wyR09Bf_normal.jpg"/>
    <hyperlink ref="V43" r:id="rId83" display="http://pbs.twimg.com/profile_images/1184544926912143369/htq_KwyK_normal.jpg"/>
    <hyperlink ref="V44" r:id="rId84" display="http://pbs.twimg.com/profile_images/1167979681775144965/5wyR09Bf_normal.jpg"/>
    <hyperlink ref="V45" r:id="rId85" display="http://pbs.twimg.com/profile_images/1184544926912143369/htq_KwyK_normal.jpg"/>
    <hyperlink ref="V46" r:id="rId86" display="http://pbs.twimg.com/profile_images/1167979681775144965/5wyR09Bf_normal.jpg"/>
    <hyperlink ref="V47" r:id="rId87" display="http://pbs.twimg.com/profile_images/1184544926912143369/htq_KwyK_normal.jpg"/>
    <hyperlink ref="V48" r:id="rId88" display="http://pbs.twimg.com/profile_images/1167979681775144965/5wyR09Bf_normal.jpg"/>
    <hyperlink ref="V49" r:id="rId89" display="https://pbs.twimg.com/media/EEwbLoDW4AU0Qug.jpg"/>
    <hyperlink ref="V50" r:id="rId90" display="https://pbs.twimg.com/media/EEwbLoDW4AU0Qug.jpg"/>
    <hyperlink ref="V51" r:id="rId91" display="http://pbs.twimg.com/profile_images/1184544926912143369/htq_KwyK_normal.jpg"/>
    <hyperlink ref="V52" r:id="rId92" display="http://pbs.twimg.com/profile_images/1184544926912143369/htq_KwyK_normal.jpg"/>
    <hyperlink ref="V53" r:id="rId93" display="http://pbs.twimg.com/profile_images/1184544926912143369/htq_KwyK_normal.jpg"/>
    <hyperlink ref="V54" r:id="rId94" display="http://pbs.twimg.com/profile_images/1184544926912143369/htq_KwyK_normal.jpg"/>
    <hyperlink ref="V55" r:id="rId95" display="http://pbs.twimg.com/profile_images/1184544926912143369/htq_KwyK_normal.jpg"/>
    <hyperlink ref="V56" r:id="rId96" display="http://pbs.twimg.com/profile_images/1167979681775144965/5wyR09Bf_normal.jpg"/>
    <hyperlink ref="V57" r:id="rId97" display="http://pbs.twimg.com/profile_images/1167979681775144965/5wyR09Bf_normal.jpg"/>
    <hyperlink ref="V58" r:id="rId98" display="http://pbs.twimg.com/profile_images/1167979681775144965/5wyR09Bf_normal.jpg"/>
    <hyperlink ref="V59" r:id="rId99" display="http://pbs.twimg.com/profile_images/631433468983902208/oY21K5sz_normal.jpg"/>
    <hyperlink ref="V60" r:id="rId100" display="http://pbs.twimg.com/profile_images/631433468983902208/oY21K5sz_normal.jpg"/>
    <hyperlink ref="V61" r:id="rId101" display="http://abs.twimg.com/sticky/default_profile_images/default_profile_normal.png"/>
    <hyperlink ref="V62" r:id="rId102" display="http://abs.twimg.com/sticky/default_profile_images/default_profile_normal.png"/>
    <hyperlink ref="V63" r:id="rId103" display="http://pbs.twimg.com/profile_images/1183257347143229441/gu5HSk1M_normal.jpg"/>
    <hyperlink ref="V64" r:id="rId104" display="http://pbs.twimg.com/profile_images/1183257347143229441/gu5HSk1M_normal.jpg"/>
    <hyperlink ref="V65" r:id="rId105" display="http://pbs.twimg.com/profile_images/1183257347143229441/gu5HSk1M_normal.jpg"/>
    <hyperlink ref="V66" r:id="rId106" display="http://pbs.twimg.com/profile_images/378800000212249935/efdc96cd4687b0eeb3508ae585f8ba3e_normal.png"/>
    <hyperlink ref="V67" r:id="rId107" display="http://pbs.twimg.com/profile_images/1073094024100106240/4MumYb3e_normal.jpg"/>
    <hyperlink ref="V68" r:id="rId108" display="http://pbs.twimg.com/profile_images/378800000212249935/efdc96cd4687b0eeb3508ae585f8ba3e_normal.png"/>
    <hyperlink ref="V69" r:id="rId109" display="http://pbs.twimg.com/profile_images/1073094024100106240/4MumYb3e_normal.jpg"/>
    <hyperlink ref="V70" r:id="rId110" display="http://pbs.twimg.com/profile_images/1073094024100106240/4MumYb3e_normal.jpg"/>
    <hyperlink ref="V71" r:id="rId111" display="http://pbs.twimg.com/profile_images/855643127541104640/zd0D0r2D_normal.jpg"/>
    <hyperlink ref="V72" r:id="rId112" display="http://pbs.twimg.com/profile_images/855643127541104640/zd0D0r2D_normal.jpg"/>
    <hyperlink ref="V73" r:id="rId113" display="http://pbs.twimg.com/profile_images/855643127541104640/zd0D0r2D_normal.jpg"/>
    <hyperlink ref="V74" r:id="rId114" display="http://pbs.twimg.com/profile_images/855643127541104640/zd0D0r2D_normal.jpg"/>
    <hyperlink ref="V75" r:id="rId115" display="https://pbs.twimg.com/tweet_video_thumb/EDyP5PLXkAA5RnT.jpg"/>
    <hyperlink ref="V76" r:id="rId116" display="http://pbs.twimg.com/profile_images/855643127541104640/zd0D0r2D_normal.jpg"/>
    <hyperlink ref="V77" r:id="rId117" display="http://pbs.twimg.com/profile_images/855643127541104640/zd0D0r2D_normal.jpg"/>
    <hyperlink ref="V78" r:id="rId118" display="http://pbs.twimg.com/profile_images/855643127541104640/zd0D0r2D_normal.jpg"/>
    <hyperlink ref="V79" r:id="rId119" display="http://pbs.twimg.com/profile_images/855643127541104640/zd0D0r2D_normal.jpg"/>
    <hyperlink ref="V80" r:id="rId120" display="http://pbs.twimg.com/profile_images/855643127541104640/zd0D0r2D_normal.jpg"/>
    <hyperlink ref="V81" r:id="rId121" display="http://pbs.twimg.com/profile_images/855643127541104640/zd0D0r2D_normal.jpg"/>
    <hyperlink ref="V82" r:id="rId122" display="https://pbs.twimg.com/media/EFPj9BQUYAI01f9.jpg"/>
    <hyperlink ref="V83" r:id="rId123" display="https://pbs.twimg.com/media/EFV0SXaUcAAer1T.jpg"/>
    <hyperlink ref="V84" r:id="rId124" display="http://pbs.twimg.com/profile_images/1116914726993162241/ybPiz8fW_normal.jpg"/>
    <hyperlink ref="V85" r:id="rId125" display="http://pbs.twimg.com/profile_images/855643127541104640/zd0D0r2D_normal.jpg"/>
    <hyperlink ref="V86" r:id="rId126" display="http://pbs.twimg.com/profile_images/855643127541104640/zd0D0r2D_normal.jpg"/>
    <hyperlink ref="V87" r:id="rId127" display="http://pbs.twimg.com/profile_images/855643127541104640/zd0D0r2D_normal.jpg"/>
    <hyperlink ref="V88" r:id="rId128" display="http://pbs.twimg.com/profile_images/859325292501901312/5BSSJeYv_normal.jpg"/>
    <hyperlink ref="V89" r:id="rId129" display="http://pbs.twimg.com/profile_images/855643127541104640/zd0D0r2D_normal.jpg"/>
    <hyperlink ref="V90" r:id="rId130" display="http://pbs.twimg.com/profile_images/855643127541104640/zd0D0r2D_normal.jpg"/>
    <hyperlink ref="V91" r:id="rId131" display="http://pbs.twimg.com/profile_images/855643127541104640/zd0D0r2D_normal.jpg"/>
    <hyperlink ref="V92" r:id="rId132" display="http://pbs.twimg.com/profile_images/855643127541104640/zd0D0r2D_normal.jpg"/>
    <hyperlink ref="V93" r:id="rId133" display="http://pbs.twimg.com/profile_images/855643127541104640/zd0D0r2D_normal.jpg"/>
    <hyperlink ref="V94" r:id="rId134" display="http://pbs.twimg.com/profile_images/855643127541104640/zd0D0r2D_normal.jpg"/>
    <hyperlink ref="V95" r:id="rId135" display="http://pbs.twimg.com/profile_images/855643127541104640/zd0D0r2D_normal.jpg"/>
    <hyperlink ref="V96" r:id="rId136" display="http://pbs.twimg.com/profile_images/1083581117515681799/Dl03_A0e_normal.jpg"/>
    <hyperlink ref="V97" r:id="rId137" display="http://pbs.twimg.com/profile_images/855643127541104640/zd0D0r2D_normal.jpg"/>
    <hyperlink ref="V98" r:id="rId138" display="http://pbs.twimg.com/profile_images/855643127541104640/zd0D0r2D_normal.jpg"/>
    <hyperlink ref="V99" r:id="rId139" display="http://pbs.twimg.com/profile_images/855643127541104640/zd0D0r2D_normal.jpg"/>
    <hyperlink ref="V100" r:id="rId140" display="http://pbs.twimg.com/profile_images/855643127541104640/zd0D0r2D_normal.jpg"/>
    <hyperlink ref="V101" r:id="rId141" display="http://pbs.twimg.com/profile_images/855643127541104640/zd0D0r2D_normal.jpg"/>
    <hyperlink ref="V102" r:id="rId142" display="http://pbs.twimg.com/profile_images/855643127541104640/zd0D0r2D_normal.jpg"/>
    <hyperlink ref="V103" r:id="rId143" display="http://pbs.twimg.com/profile_images/855643127541104640/zd0D0r2D_normal.jpg"/>
    <hyperlink ref="V104" r:id="rId144" display="http://pbs.twimg.com/profile_images/855643127541104640/zd0D0r2D_normal.jpg"/>
    <hyperlink ref="V105" r:id="rId145" display="http://pbs.twimg.com/profile_images/1164987879115726856/3zt20FqS_normal.jpg"/>
    <hyperlink ref="V106" r:id="rId146" display="http://pbs.twimg.com/profile_images/855643127541104640/zd0D0r2D_normal.jpg"/>
    <hyperlink ref="V107" r:id="rId147" display="https://pbs.twimg.com/tweet_video_thumb/EG7eSHVUwAE-pJn.jpg"/>
    <hyperlink ref="V108" r:id="rId148" display="http://pbs.twimg.com/profile_images/855643127541104640/zd0D0r2D_normal.jpg"/>
    <hyperlink ref="V109" r:id="rId149" display="https://pbs.twimg.com/tweet_video_thumb/EG7eSHVUwAE-pJn.jpg"/>
    <hyperlink ref="V110" r:id="rId150" display="http://pbs.twimg.com/profile_images/855643127541104640/zd0D0r2D_normal.jpg"/>
    <hyperlink ref="V111" r:id="rId151" display="https://pbs.twimg.com/tweet_video_thumb/EG7eSHVUwAE-pJn.jpg"/>
    <hyperlink ref="V112" r:id="rId152" display="http://pbs.twimg.com/profile_images/855643127541104640/zd0D0r2D_normal.jpg"/>
    <hyperlink ref="V113" r:id="rId153" display="https://pbs.twimg.com/tweet_video_thumb/EG7eSHVUwAE-pJn.jpg"/>
    <hyperlink ref="V114" r:id="rId154" display="http://pbs.twimg.com/profile_images/855643127541104640/zd0D0r2D_normal.jpg"/>
    <hyperlink ref="V115" r:id="rId155" display="http://pbs.twimg.com/profile_images/855643127541104640/zd0D0r2D_normal.jpg"/>
    <hyperlink ref="V116" r:id="rId156" display="http://pbs.twimg.com/profile_images/855643127541104640/zd0D0r2D_normal.jpg"/>
    <hyperlink ref="V117" r:id="rId157" display="http://pbs.twimg.com/profile_images/1177330833452961793/fXa2xJpY_normal.jpg"/>
    <hyperlink ref="V118" r:id="rId158" display="http://pbs.twimg.com/profile_images/1177330833452961793/fXa2xJpY_normal.jpg"/>
    <hyperlink ref="V119" r:id="rId159" display="http://pbs.twimg.com/profile_images/855643127541104640/zd0D0r2D_normal.jpg"/>
    <hyperlink ref="V120" r:id="rId160" display="http://pbs.twimg.com/profile_images/855643127541104640/zd0D0r2D_normal.jpg"/>
    <hyperlink ref="V121" r:id="rId161" display="http://pbs.twimg.com/profile_images/855643127541104640/zd0D0r2D_normal.jpg"/>
    <hyperlink ref="V122" r:id="rId162" display="http://pbs.twimg.com/profile_images/855643127541104640/zd0D0r2D_normal.jpg"/>
    <hyperlink ref="V123" r:id="rId163" display="https://pbs.twimg.com/media/EFV0SXaUcAAer1T.jpg"/>
    <hyperlink ref="V124" r:id="rId164" display="http://pbs.twimg.com/profile_images/855643127541104640/zd0D0r2D_normal.jpg"/>
    <hyperlink ref="V125" r:id="rId165" display="http://pbs.twimg.com/profile_images/855643127541104640/zd0D0r2D_normal.jpg"/>
    <hyperlink ref="V126" r:id="rId166" display="http://pbs.twimg.com/profile_images/855643127541104640/zd0D0r2D_normal.jpg"/>
    <hyperlink ref="V127" r:id="rId167" display="http://pbs.twimg.com/profile_images/855643127541104640/zd0D0r2D_normal.jpg"/>
    <hyperlink ref="V128" r:id="rId168" display="http://pbs.twimg.com/profile_images/855643127541104640/zd0D0r2D_normal.jpg"/>
    <hyperlink ref="V129" r:id="rId169" display="http://pbs.twimg.com/profile_images/1180337596968259584/9RPUUoSG_normal.jpg"/>
    <hyperlink ref="V130" r:id="rId170" display="http://pbs.twimg.com/profile_images/855643127541104640/zd0D0r2D_normal.jpg"/>
    <hyperlink ref="V131" r:id="rId171" display="http://pbs.twimg.com/profile_images/855643127541104640/zd0D0r2D_normal.jpg"/>
    <hyperlink ref="V132" r:id="rId172" display="http://pbs.twimg.com/profile_images/1180337596968259584/9RPUUoSG_normal.jpg"/>
    <hyperlink ref="V133" r:id="rId173" display="http://pbs.twimg.com/profile_images/855643127541104640/zd0D0r2D_normal.jpg"/>
    <hyperlink ref="V134" r:id="rId174" display="http://pbs.twimg.com/profile_images/855643127541104640/zd0D0r2D_normal.jpg"/>
    <hyperlink ref="V135" r:id="rId175" display="http://pbs.twimg.com/profile_images/855643127541104640/zd0D0r2D_normal.jpg"/>
    <hyperlink ref="V136" r:id="rId176" display="http://pbs.twimg.com/profile_images/855643127541104640/zd0D0r2D_normal.jpg"/>
    <hyperlink ref="V137" r:id="rId177" display="http://pbs.twimg.com/profile_images/855643127541104640/zd0D0r2D_normal.jpg"/>
    <hyperlink ref="V138" r:id="rId178" display="http://pbs.twimg.com/profile_images/855643127541104640/zd0D0r2D_normal.jpg"/>
    <hyperlink ref="V139" r:id="rId179" display="http://pbs.twimg.com/profile_images/1178681604266434562/P1zxWeFN_normal.jpg"/>
    <hyperlink ref="V140" r:id="rId180" display="http://pbs.twimg.com/profile_images/855643127541104640/zd0D0r2D_normal.jpg"/>
    <hyperlink ref="V141" r:id="rId181" display="http://pbs.twimg.com/profile_images/855643127541104640/zd0D0r2D_normal.jpg"/>
    <hyperlink ref="V142" r:id="rId182" display="http://pbs.twimg.com/profile_images/1178681604266434562/P1zxWeFN_normal.jpg"/>
    <hyperlink ref="V143" r:id="rId183" display="http://pbs.twimg.com/profile_images/855643127541104640/zd0D0r2D_normal.jpg"/>
    <hyperlink ref="V144" r:id="rId184" display="http://pbs.twimg.com/profile_images/855643127541104640/zd0D0r2D_normal.jpg"/>
    <hyperlink ref="V145" r:id="rId185" display="http://pbs.twimg.com/profile_images/1178681604266434562/P1zxWeFN_normal.jpg"/>
    <hyperlink ref="V146" r:id="rId186" display="http://pbs.twimg.com/profile_images/1178681604266434562/P1zxWeFN_normal.jpg"/>
    <hyperlink ref="V147" r:id="rId187" display="http://pbs.twimg.com/profile_images/1178681604266434562/P1zxWeFN_normal.jpg"/>
    <hyperlink ref="V148" r:id="rId188" display="http://pbs.twimg.com/profile_images/855643127541104640/zd0D0r2D_normal.jpg"/>
    <hyperlink ref="V149" r:id="rId189" display="http://pbs.twimg.com/profile_images/855643127541104640/zd0D0r2D_normal.jpg"/>
    <hyperlink ref="V150" r:id="rId190" display="http://pbs.twimg.com/profile_images/855643127541104640/zd0D0r2D_normal.jpg"/>
    <hyperlink ref="V151" r:id="rId191" display="http://pbs.twimg.com/profile_images/855643127541104640/zd0D0r2D_normal.jpg"/>
    <hyperlink ref="V152" r:id="rId192" display="http://pbs.twimg.com/profile_images/855643127541104640/zd0D0r2D_normal.jpg"/>
    <hyperlink ref="V153" r:id="rId193" display="http://pbs.twimg.com/profile_images/855643127541104640/zd0D0r2D_normal.jpg"/>
    <hyperlink ref="V154" r:id="rId194" display="http://pbs.twimg.com/profile_images/855643127541104640/zd0D0r2D_normal.jpg"/>
    <hyperlink ref="V155" r:id="rId195" display="http://pbs.twimg.com/profile_images/855643127541104640/zd0D0r2D_normal.jpg"/>
    <hyperlink ref="V156" r:id="rId196" display="http://pbs.twimg.com/profile_images/855643127541104640/zd0D0r2D_normal.jpg"/>
    <hyperlink ref="V157" r:id="rId197" display="http://pbs.twimg.com/profile_images/855643127541104640/zd0D0r2D_normal.jpg"/>
    <hyperlink ref="V158" r:id="rId198" display="http://pbs.twimg.com/profile_images/855643127541104640/zd0D0r2D_normal.jpg"/>
    <hyperlink ref="V159" r:id="rId199" display="http://pbs.twimg.com/profile_images/855643127541104640/zd0D0r2D_normal.jpg"/>
    <hyperlink ref="V160" r:id="rId200" display="http://pbs.twimg.com/profile_images/855643127541104640/zd0D0r2D_normal.jpg"/>
    <hyperlink ref="V161" r:id="rId201" display="http://pbs.twimg.com/profile_images/855643127541104640/zd0D0r2D_normal.jpg"/>
    <hyperlink ref="V162" r:id="rId202" display="http://pbs.twimg.com/profile_images/855643127541104640/zd0D0r2D_normal.jpg"/>
    <hyperlink ref="V163" r:id="rId203" display="http://pbs.twimg.com/profile_images/855643127541104640/zd0D0r2D_normal.jpg"/>
    <hyperlink ref="V164" r:id="rId204" display="http://pbs.twimg.com/profile_images/855643127541104640/zd0D0r2D_normal.jpg"/>
    <hyperlink ref="V165" r:id="rId205" display="http://pbs.twimg.com/profile_images/855643127541104640/zd0D0r2D_normal.jpg"/>
    <hyperlink ref="V166" r:id="rId206" display="http://pbs.twimg.com/profile_images/1120357122221514752/bJD8EDpD_normal.jpg"/>
    <hyperlink ref="V167" r:id="rId207" display="http://pbs.twimg.com/profile_images/855643127541104640/zd0D0r2D_normal.jpg"/>
    <hyperlink ref="V168" r:id="rId208" display="http://pbs.twimg.com/profile_images/1120357122221514752/bJD8EDpD_normal.jpg"/>
    <hyperlink ref="V169" r:id="rId209" display="http://pbs.twimg.com/profile_images/855643127541104640/zd0D0r2D_normal.jpg"/>
    <hyperlink ref="V170" r:id="rId210" display="http://pbs.twimg.com/profile_images/1120357122221514752/bJD8EDpD_normal.jpg"/>
    <hyperlink ref="V171" r:id="rId211" display="http://pbs.twimg.com/profile_images/855643127541104640/zd0D0r2D_normal.jpg"/>
    <hyperlink ref="V172" r:id="rId212" display="http://pbs.twimg.com/profile_images/855643127541104640/zd0D0r2D_normal.jpg"/>
    <hyperlink ref="V173" r:id="rId213" display="http://pbs.twimg.com/profile_images/855643127541104640/zd0D0r2D_normal.jpg"/>
    <hyperlink ref="V174" r:id="rId214" display="http://pbs.twimg.com/profile_images/855643127541104640/zd0D0r2D_normal.jpg"/>
    <hyperlink ref="V175" r:id="rId215" display="http://pbs.twimg.com/profile_images/855643127541104640/zd0D0r2D_normal.jpg"/>
    <hyperlink ref="V176" r:id="rId216" display="http://pbs.twimg.com/profile_images/1120357122221514752/bJD8EDpD_normal.jpg"/>
    <hyperlink ref="V177" r:id="rId217" display="http://pbs.twimg.com/profile_images/855643127541104640/zd0D0r2D_normal.jpg"/>
    <hyperlink ref="V178" r:id="rId218" display="http://pbs.twimg.com/profile_images/1012690062180413441/seSCLe6B_normal.jpg"/>
    <hyperlink ref="V179" r:id="rId219" display="http://pbs.twimg.com/profile_images/1012690062180413441/seSCLe6B_normal.jpg"/>
    <hyperlink ref="V180" r:id="rId220" display="http://pbs.twimg.com/profile_images/1012690062180413441/seSCLe6B_normal.jpg"/>
    <hyperlink ref="V181" r:id="rId221" display="http://pbs.twimg.com/profile_images/855643127541104640/zd0D0r2D_normal.jpg"/>
    <hyperlink ref="V182" r:id="rId222" display="http://pbs.twimg.com/profile_images/855643127541104640/zd0D0r2D_normal.jpg"/>
    <hyperlink ref="V183" r:id="rId223" display="http://pbs.twimg.com/profile_images/855643127541104640/zd0D0r2D_normal.jpg"/>
    <hyperlink ref="V184" r:id="rId224" display="http://pbs.twimg.com/profile_images/855643127541104640/zd0D0r2D_normal.jpg"/>
    <hyperlink ref="V185" r:id="rId225" display="http://pbs.twimg.com/profile_images/855643127541104640/zd0D0r2D_normal.jpg"/>
    <hyperlink ref="V186" r:id="rId226" display="http://pbs.twimg.com/profile_images/855643127541104640/zd0D0r2D_normal.jpg"/>
    <hyperlink ref="V187" r:id="rId227" display="http://pbs.twimg.com/profile_images/855643127541104640/zd0D0r2D_normal.jpg"/>
    <hyperlink ref="V188" r:id="rId228" display="http://pbs.twimg.com/profile_images/855643127541104640/zd0D0r2D_normal.jpg"/>
    <hyperlink ref="V189" r:id="rId229" display="http://pbs.twimg.com/profile_images/855643127541104640/zd0D0r2D_normal.jpg"/>
    <hyperlink ref="V190" r:id="rId230" display="http://pbs.twimg.com/profile_images/855643127541104640/zd0D0r2D_normal.jpg"/>
    <hyperlink ref="V191" r:id="rId231" display="http://pbs.twimg.com/profile_images/855643127541104640/zd0D0r2D_normal.jpg"/>
    <hyperlink ref="V192" r:id="rId232" display="http://pbs.twimg.com/profile_images/855643127541104640/zd0D0r2D_normal.jpg"/>
    <hyperlink ref="V193" r:id="rId233" display="http://pbs.twimg.com/profile_images/855643127541104640/zd0D0r2D_normal.jpg"/>
    <hyperlink ref="V194" r:id="rId234" display="http://pbs.twimg.com/profile_images/855643127541104640/zd0D0r2D_normal.jpg"/>
    <hyperlink ref="V195" r:id="rId235" display="http://pbs.twimg.com/profile_images/1130887748426932224/ooOU88O4_normal.png"/>
    <hyperlink ref="V196" r:id="rId236" display="http://pbs.twimg.com/profile_images/1130887748426932224/ooOU88O4_normal.png"/>
    <hyperlink ref="X3" r:id="rId237" display="https://twitter.com/#!/dhampton_3/status/1171139467069050881"/>
    <hyperlink ref="X4" r:id="rId238" display="https://twitter.com/#!/dhampton_3/status/1171139467069050881"/>
    <hyperlink ref="X5" r:id="rId239" display="https://twitter.com/#!/lovepink0924/status/1171140546645188609"/>
    <hyperlink ref="X6" r:id="rId240" display="https://twitter.com/#!/lovepink0924/status/1171140546645188609"/>
    <hyperlink ref="X7" r:id="rId241" display="https://twitter.com/#!/lurvejennifer/status/1171151855763636224"/>
    <hyperlink ref="X8" r:id="rId242" display="https://twitter.com/#!/lurvejennifer/status/1171151855763636224"/>
    <hyperlink ref="X9" r:id="rId243" display="https://twitter.com/#!/fungusty/status/1171236636664844288"/>
    <hyperlink ref="X10" r:id="rId244" display="https://twitter.com/#!/fungusty/status/1171236636664844288"/>
    <hyperlink ref="X11" r:id="rId245" display="https://twitter.com/#!/areyouvin/status/1172966667225354240"/>
    <hyperlink ref="X12" r:id="rId246" display="https://twitter.com/#!/sir_blobfish/status/1173711374033334274"/>
    <hyperlink ref="X13" r:id="rId247" display="https://twitter.com/#!/sir_blobfish/status/1173711374033334274"/>
    <hyperlink ref="X14" r:id="rId248" display="https://twitter.com/#!/spiral5158/status/1179924487543967749"/>
    <hyperlink ref="X15" r:id="rId249" display="https://twitter.com/#!/spiral5158/status/1179924487543967749"/>
    <hyperlink ref="X16" r:id="rId250" display="https://twitter.com/#!/832ajb/status/1180794555974782977"/>
    <hyperlink ref="X17" r:id="rId251" display="https://twitter.com/#!/832ajb/status/1180794555974782977"/>
    <hyperlink ref="X18" r:id="rId252" display="https://twitter.com/#!/832ajb/status/1180794555974782977"/>
    <hyperlink ref="X19" r:id="rId253" display="https://twitter.com/#!/832ajb/status/1180794555974782977"/>
    <hyperlink ref="X20" r:id="rId254" display="https://twitter.com/#!/robertabertric1/status/1183420351881121799"/>
    <hyperlink ref="X21" r:id="rId255" display="https://twitter.com/#!/robertabertric1/status/1183420351881121799"/>
    <hyperlink ref="X22" r:id="rId256" display="https://twitter.com/#!/martinngamo/status/1184772452179742720"/>
    <hyperlink ref="X23" r:id="rId257" display="https://twitter.com/#!/martinngamo/status/1184772452179742720"/>
    <hyperlink ref="X24" r:id="rId258" display="https://twitter.com/#!/martinngamo/status/1184772452179742720"/>
    <hyperlink ref="X25" r:id="rId259" display="https://twitter.com/#!/nate_wrizzle/status/1184804584792965120"/>
    <hyperlink ref="X26" r:id="rId260" display="https://twitter.com/#!/nate_wrizzle/status/1184804584792965120"/>
    <hyperlink ref="X27" r:id="rId261" display="https://twitter.com/#!/nate_wrizzle/status/1184804584792965120"/>
    <hyperlink ref="X28" r:id="rId262" display="https://twitter.com/#!/trombonejones/status/1184832275587969024"/>
    <hyperlink ref="X29" r:id="rId263" display="https://twitter.com/#!/trombonejones/status/1184832275587969024"/>
    <hyperlink ref="X30" r:id="rId264" display="https://twitter.com/#!/trombonejones/status/1184832275587969024"/>
    <hyperlink ref="X31" r:id="rId265" display="https://twitter.com/#!/trombonejones/status/1184832275587969024"/>
    <hyperlink ref="X32" r:id="rId266" display="https://twitter.com/#!/gavsby/status/1184845514522726400"/>
    <hyperlink ref="X33" r:id="rId267" display="https://twitter.com/#!/gavsby/status/1184845514522726400"/>
    <hyperlink ref="X34" r:id="rId268" display="https://twitter.com/#!/gavsby/status/1184845514522726400"/>
    <hyperlink ref="X35" r:id="rId269" display="https://twitter.com/#!/skiptomylou757/status/1185653777803763713"/>
    <hyperlink ref="X36" r:id="rId270" display="https://twitter.com/#!/pettitphylis/status/1174343493310959617"/>
    <hyperlink ref="X37" r:id="rId271" display="https://twitter.com/#!/pettitphylis/status/1176211491378384896"/>
    <hyperlink ref="X38" r:id="rId272" display="https://twitter.com/#!/pettitphylis/status/1186048742916546560"/>
    <hyperlink ref="X39" r:id="rId273" display="https://twitter.com/#!/pettitphylis/status/1186048742916546560"/>
    <hyperlink ref="X40" r:id="rId274" display="https://twitter.com/#!/pettitphylis/status/1186048742916546560"/>
    <hyperlink ref="X41" r:id="rId275" display="https://twitter.com/#!/pettitphylis/status/1186048742916546560"/>
    <hyperlink ref="X42" r:id="rId276" display="https://twitter.com/#!/sotelocivone/status/1186082771627675650"/>
    <hyperlink ref="X43" r:id="rId277" display="https://twitter.com/#!/pettitphylis/status/1186048742916546560"/>
    <hyperlink ref="X44" r:id="rId278" display="https://twitter.com/#!/sotelocivone/status/1186082771627675650"/>
    <hyperlink ref="X45" r:id="rId279" display="https://twitter.com/#!/pettitphylis/status/1186048742916546560"/>
    <hyperlink ref="X46" r:id="rId280" display="https://twitter.com/#!/sotelocivone/status/1186082771627675650"/>
    <hyperlink ref="X47" r:id="rId281" display="https://twitter.com/#!/pettitphylis/status/1186048742916546560"/>
    <hyperlink ref="X48" r:id="rId282" display="https://twitter.com/#!/sotelocivone/status/1186082771627675650"/>
    <hyperlink ref="X49" r:id="rId283" display="https://twitter.com/#!/pettitphylis/status/1174343493310959617"/>
    <hyperlink ref="X50" r:id="rId284" display="https://twitter.com/#!/pettitphylis/status/1174343493310959617"/>
    <hyperlink ref="X51" r:id="rId285" display="https://twitter.com/#!/pettitphylis/status/1176211491378384896"/>
    <hyperlink ref="X52" r:id="rId286" display="https://twitter.com/#!/pettitphylis/status/1176211491378384896"/>
    <hyperlink ref="X53" r:id="rId287" display="https://twitter.com/#!/pettitphylis/status/1186048742916546560"/>
    <hyperlink ref="X54" r:id="rId288" display="https://twitter.com/#!/pettitphylis/status/1186048742916546560"/>
    <hyperlink ref="X55" r:id="rId289" display="https://twitter.com/#!/pettitphylis/status/1186048742916546560"/>
    <hyperlink ref="X56" r:id="rId290" display="https://twitter.com/#!/sotelocivone/status/1186082771627675650"/>
    <hyperlink ref="X57" r:id="rId291" display="https://twitter.com/#!/sotelocivone/status/1186082771627675650"/>
    <hyperlink ref="X58" r:id="rId292" display="https://twitter.com/#!/sotelocivone/status/1186082771627675650"/>
    <hyperlink ref="X59" r:id="rId293" display="https://twitter.com/#!/thesethwatson/status/1186456933114568714"/>
    <hyperlink ref="X60" r:id="rId294" display="https://twitter.com/#!/thesethwatson/status/1186456933114568714"/>
    <hyperlink ref="X61" r:id="rId295" display="https://twitter.com/#!/96584400b/status/1186461189645074433"/>
    <hyperlink ref="X62" r:id="rId296" display="https://twitter.com/#!/96584400b/status/1186461189645074433"/>
    <hyperlink ref="X63" r:id="rId297" display="https://twitter.com/#!/bigsexy10304/status/1189065512921292800"/>
    <hyperlink ref="X64" r:id="rId298" display="https://twitter.com/#!/bigsexy10304/status/1189065512921292800"/>
    <hyperlink ref="X65" r:id="rId299" display="https://twitter.com/#!/bigsexy10304/status/1189065512921292800"/>
    <hyperlink ref="X66" r:id="rId300" display="https://twitter.com/#!/deantfortytwo/status/1192243340223434757"/>
    <hyperlink ref="X67" r:id="rId301" display="https://twitter.com/#!/ckolobanov7/status/1192279207839186944"/>
    <hyperlink ref="X68" r:id="rId302" display="https://twitter.com/#!/deantfortytwo/status/1192243340223434757"/>
    <hyperlink ref="X69" r:id="rId303" display="https://twitter.com/#!/ckolobanov7/status/1192279207839186944"/>
    <hyperlink ref="X70" r:id="rId304" display="https://twitter.com/#!/ckolobanov7/status/1192279207839186944"/>
    <hyperlink ref="X71" r:id="rId305" display="https://twitter.com/#!/cannabisencyclo/status/1169041478057889792"/>
    <hyperlink ref="X72" r:id="rId306" display="https://twitter.com/#!/cannabisencyclo/status/1169327880406478849"/>
    <hyperlink ref="X73" r:id="rId307" display="https://twitter.com/#!/cannabisencyclo/status/1169327880406478849"/>
    <hyperlink ref="X74" r:id="rId308" display="https://twitter.com/#!/cannabisencyclo/status/1169968540910260224"/>
    <hyperlink ref="X75" r:id="rId309" display="https://twitter.com/#!/cannabisencyclo/status/1169968244037476352"/>
    <hyperlink ref="X76" r:id="rId310" display="https://twitter.com/#!/cannabisencyclo/status/1169971828187639810"/>
    <hyperlink ref="X77" r:id="rId311" display="https://twitter.com/#!/cannabisencyclo/status/1170142456689627136"/>
    <hyperlink ref="X78" r:id="rId312" display="https://twitter.com/#!/cannabisencyclo/status/1170541161359892480"/>
    <hyperlink ref="X79" r:id="rId313" display="https://twitter.com/#!/cannabisencyclo/status/1171137294041931776"/>
    <hyperlink ref="X80" r:id="rId314" display="https://twitter.com/#!/cannabisencyclo/status/1173810467875115009"/>
    <hyperlink ref="X81" r:id="rId315" display="https://twitter.com/#!/cannabisencyclo/status/1176517542963056640"/>
    <hyperlink ref="X82" r:id="rId316" display="https://twitter.com/#!/cannabisencyclo/status/1176534567211032576"/>
    <hyperlink ref="X83" r:id="rId317" display="https://twitter.com/#!/cannabisencyclo/status/1176974743376809984"/>
    <hyperlink ref="X84" r:id="rId318" display="https://twitter.com/#!/gennefer/status/1177013958810583041"/>
    <hyperlink ref="X85" r:id="rId319" display="https://twitter.com/#!/cannabisencyclo/status/1177011101776482304"/>
    <hyperlink ref="X86" r:id="rId320" display="https://twitter.com/#!/cannabisencyclo/status/1169327880406478849"/>
    <hyperlink ref="X87" r:id="rId321" display="https://twitter.com/#!/cannabisencyclo/status/1177011223356821505"/>
    <hyperlink ref="X88" r:id="rId322" display="https://twitter.com/#!/bennettleigh/status/1177432477406613504"/>
    <hyperlink ref="X89" r:id="rId323" display="https://twitter.com/#!/cannabisencyclo/status/1171163557477568512"/>
    <hyperlink ref="X90" r:id="rId324" display="https://twitter.com/#!/cannabisencyclo/status/1177407410912165888"/>
    <hyperlink ref="X91" r:id="rId325" display="https://twitter.com/#!/cannabisencyclo/status/1177408424067264512"/>
    <hyperlink ref="X92" r:id="rId326" display="https://twitter.com/#!/cannabisencyclo/status/1178407981848772608"/>
    <hyperlink ref="X93" r:id="rId327" display="https://twitter.com/#!/cannabisencyclo/status/1179268225768607744"/>
    <hyperlink ref="X94" r:id="rId328" display="https://twitter.com/#!/cannabisencyclo/status/1179922453105139712"/>
    <hyperlink ref="X95" r:id="rId329" display="https://twitter.com/#!/cannabisencyclo/status/1179924628283764744"/>
    <hyperlink ref="X96" r:id="rId330" display="https://twitter.com/#!/jokicnicola/status/1181040831400161280"/>
    <hyperlink ref="X97" r:id="rId331" display="https://twitter.com/#!/cannabisencyclo/status/1180874486473560064"/>
    <hyperlink ref="X98" r:id="rId332" display="https://twitter.com/#!/cannabisencyclo/status/1182054176844472320"/>
    <hyperlink ref="X99" r:id="rId333" display="https://twitter.com/#!/cannabisencyclo/status/1182316308538347520"/>
    <hyperlink ref="X100" r:id="rId334" display="https://twitter.com/#!/cannabisencyclo/status/1179925105956331520"/>
    <hyperlink ref="X101" r:id="rId335" display="https://twitter.com/#!/cannabisencyclo/status/1183455596097310720"/>
    <hyperlink ref="X102" r:id="rId336" display="https://twitter.com/#!/cannabisencyclo/status/1183456701627781120"/>
    <hyperlink ref="X103" r:id="rId337" display="https://twitter.com/#!/cannabisencyclo/status/1183623860337332224"/>
    <hyperlink ref="X104" r:id="rId338" display="https://twitter.com/#!/cannabisencyclo/status/1183623860337332224"/>
    <hyperlink ref="X105" r:id="rId339" display="https://twitter.com/#!/thatmicahgarcia/status/1184002230808014852"/>
    <hyperlink ref="X106" r:id="rId340" display="https://twitter.com/#!/cannabisencyclo/status/1183968138196443136"/>
    <hyperlink ref="X107" r:id="rId341" display="https://twitter.com/#!/carolineoncrack/status/1184128160507412481"/>
    <hyperlink ref="X108" r:id="rId342" display="https://twitter.com/#!/cannabisencyclo/status/1183968359727030272"/>
    <hyperlink ref="X109" r:id="rId343" display="https://twitter.com/#!/carolineoncrack/status/1184128160507412481"/>
    <hyperlink ref="X110" r:id="rId344" display="https://twitter.com/#!/cannabisencyclo/status/1183968359727030272"/>
    <hyperlink ref="X111" r:id="rId345" display="https://twitter.com/#!/carolineoncrack/status/1184128160507412481"/>
    <hyperlink ref="X112" r:id="rId346" display="https://twitter.com/#!/cannabisencyclo/status/1183968359727030272"/>
    <hyperlink ref="X113" r:id="rId347" display="https://twitter.com/#!/carolineoncrack/status/1184128160507412481"/>
    <hyperlink ref="X114" r:id="rId348" display="https://twitter.com/#!/cannabisencyclo/status/1183968359727030272"/>
    <hyperlink ref="X115" r:id="rId349" display="https://twitter.com/#!/cannabisencyclo/status/1184320644122583046"/>
    <hyperlink ref="X116" r:id="rId350" display="https://twitter.com/#!/cannabisencyclo/status/1184700986889080832"/>
    <hyperlink ref="X117" r:id="rId351" display="https://twitter.com/#!/vanessamarigold/status/1186442168837140481"/>
    <hyperlink ref="X118" r:id="rId352" display="https://twitter.com/#!/vanessamarigold/status/1186442289846947840"/>
    <hyperlink ref="X119" r:id="rId353" display="https://twitter.com/#!/cannabisencyclo/status/1186420758567739392"/>
    <hyperlink ref="X120" r:id="rId354" display="https://twitter.com/#!/cannabisencyclo/status/1186439706373812224"/>
    <hyperlink ref="X121" r:id="rId355" display="https://twitter.com/#!/cannabisencyclo/status/1186440128769609728"/>
    <hyperlink ref="X122" r:id="rId356" display="https://twitter.com/#!/cannabisencyclo/status/1186440128769609728"/>
    <hyperlink ref="X123" r:id="rId357" display="https://twitter.com/#!/cannabisencyclo/status/1176974743376809984"/>
    <hyperlink ref="X124" r:id="rId358" display="https://twitter.com/#!/cannabisencyclo/status/1179268225768607744"/>
    <hyperlink ref="X125" r:id="rId359" display="https://twitter.com/#!/cannabisencyclo/status/1187353211771871234"/>
    <hyperlink ref="X126" r:id="rId360" display="https://twitter.com/#!/cannabisencyclo/status/1187353575321567232"/>
    <hyperlink ref="X127" r:id="rId361" display="https://twitter.com/#!/cannabisencyclo/status/1188865305981800448"/>
    <hyperlink ref="X128" r:id="rId362" display="https://twitter.com/#!/cannabisencyclo/status/1189058441802702849"/>
    <hyperlink ref="X129" r:id="rId363" display="https://twitter.com/#!/glazerboohoohoo/status/1189058141092110336"/>
    <hyperlink ref="X130" r:id="rId364" display="https://twitter.com/#!/cannabisencyclo/status/1189053110968143872"/>
    <hyperlink ref="X131" r:id="rId365" display="https://twitter.com/#!/cannabisencyclo/status/1189058874008989698"/>
    <hyperlink ref="X132" r:id="rId366" display="https://twitter.com/#!/glazerboohoohoo/status/1189058141092110336"/>
    <hyperlink ref="X133" r:id="rId367" display="https://twitter.com/#!/cannabisencyclo/status/1189053110968143872"/>
    <hyperlink ref="X134" r:id="rId368" display="https://twitter.com/#!/cannabisencyclo/status/1189058874008989698"/>
    <hyperlink ref="X135" r:id="rId369" display="https://twitter.com/#!/cannabisencyclo/status/1189433783646183425"/>
    <hyperlink ref="X136" r:id="rId370" display="https://twitter.com/#!/cannabisencyclo/status/1182686315206205440"/>
    <hyperlink ref="X137" r:id="rId371" display="https://twitter.com/#!/cannabisencyclo/status/1189959157308219392"/>
    <hyperlink ref="X138" r:id="rId372" display="https://twitter.com/#!/cannabisencyclo/status/1190294926317088769"/>
    <hyperlink ref="X139" r:id="rId373" display="https://twitter.com/#!/katywinge/status/1190851805263085569"/>
    <hyperlink ref="X140" r:id="rId374" display="https://twitter.com/#!/cannabisencyclo/status/1190850545809887232"/>
    <hyperlink ref="X141" r:id="rId375" display="https://twitter.com/#!/cannabisencyclo/status/1190852064617779201"/>
    <hyperlink ref="X142" r:id="rId376" display="https://twitter.com/#!/katywinge/status/1190851805263085569"/>
    <hyperlink ref="X143" r:id="rId377" display="https://twitter.com/#!/cannabisencyclo/status/1190850545809887232"/>
    <hyperlink ref="X144" r:id="rId378" display="https://twitter.com/#!/cannabisencyclo/status/1190852064617779201"/>
    <hyperlink ref="X145" r:id="rId379" display="https://twitter.com/#!/katywinge/status/1179622222144520192"/>
    <hyperlink ref="X146" r:id="rId380" display="https://twitter.com/#!/katywinge/status/1190851805263085569"/>
    <hyperlink ref="X147" r:id="rId381" display="https://twitter.com/#!/katywinge/status/1190851805263085569"/>
    <hyperlink ref="X148" r:id="rId382" display="https://twitter.com/#!/cannabisencyclo/status/1179621878396313600"/>
    <hyperlink ref="X149" r:id="rId383" display="https://twitter.com/#!/cannabisencyclo/status/1190850545809887232"/>
    <hyperlink ref="X150" r:id="rId384" display="https://twitter.com/#!/cannabisencyclo/status/1190852064617779201"/>
    <hyperlink ref="X151" r:id="rId385" display="https://twitter.com/#!/cannabisencyclo/status/1184877252036575232"/>
    <hyperlink ref="X152" r:id="rId386" display="https://twitter.com/#!/cannabisencyclo/status/1191634519008280577"/>
    <hyperlink ref="X153" r:id="rId387" display="https://twitter.com/#!/cannabisencyclo/status/1191634519008280577"/>
    <hyperlink ref="X154" r:id="rId388" display="https://twitter.com/#!/cannabisencyclo/status/1191815589699846144"/>
    <hyperlink ref="X155" r:id="rId389" display="https://twitter.com/#!/cannabisencyclo/status/1191815589699846144"/>
    <hyperlink ref="X156" r:id="rId390" display="https://twitter.com/#!/cannabisencyclo/status/1191815589699846144"/>
    <hyperlink ref="X157" r:id="rId391" display="https://twitter.com/#!/cannabisencyclo/status/1191815589699846144"/>
    <hyperlink ref="X158" r:id="rId392" display="https://twitter.com/#!/cannabisencyclo/status/1169968540910260224"/>
    <hyperlink ref="X159" r:id="rId393" display="https://twitter.com/#!/cannabisencyclo/status/1182054176844472320"/>
    <hyperlink ref="X160" r:id="rId394" display="https://twitter.com/#!/cannabisencyclo/status/1182315855507415040"/>
    <hyperlink ref="X161" r:id="rId395" display="https://twitter.com/#!/cannabisencyclo/status/1189058441802702849"/>
    <hyperlink ref="X162" r:id="rId396" display="https://twitter.com/#!/cannabisencyclo/status/1191815589699846144"/>
    <hyperlink ref="X163" r:id="rId397" display="https://twitter.com/#!/cannabisencyclo/status/1184700986889080832"/>
    <hyperlink ref="X164" r:id="rId398" display="https://twitter.com/#!/cannabisencyclo/status/1187760220530827266"/>
    <hyperlink ref="X165" r:id="rId399" display="https://twitter.com/#!/cannabisencyclo/status/1191927049809580033"/>
    <hyperlink ref="X166" r:id="rId400" display="https://twitter.com/#!/andyjuett/status/1191957042874978305"/>
    <hyperlink ref="X167" r:id="rId401" display="https://twitter.com/#!/cannabisencyclo/status/1191927321529159680"/>
    <hyperlink ref="X168" r:id="rId402" display="https://twitter.com/#!/andyjuett/status/1191957042874978305"/>
    <hyperlink ref="X169" r:id="rId403" display="https://twitter.com/#!/cannabisencyclo/status/1191927321529159680"/>
    <hyperlink ref="X170" r:id="rId404" display="https://twitter.com/#!/andyjuett/status/1191957042874978305"/>
    <hyperlink ref="X171" r:id="rId405" display="https://twitter.com/#!/cannabisencyclo/status/1168202354149117952"/>
    <hyperlink ref="X172" r:id="rId406" display="https://twitter.com/#!/cannabisencyclo/status/1179924628283764744"/>
    <hyperlink ref="X173" r:id="rId407" display="https://twitter.com/#!/cannabisencyclo/status/1190850545809887232"/>
    <hyperlink ref="X174" r:id="rId408" display="https://twitter.com/#!/cannabisencyclo/status/1190852064617779201"/>
    <hyperlink ref="X175" r:id="rId409" display="https://twitter.com/#!/cannabisencyclo/status/1191927321529159680"/>
    <hyperlink ref="X176" r:id="rId410" display="https://twitter.com/#!/andyjuett/status/1191957042874978305"/>
    <hyperlink ref="X177" r:id="rId411" display="https://twitter.com/#!/cannabisencyclo/status/1191927321529159680"/>
    <hyperlink ref="X178" r:id="rId412" display="https://twitter.com/#!/realicculus/status/1191939544628834304"/>
    <hyperlink ref="X179" r:id="rId413" display="https://twitter.com/#!/realicculus/status/1191939544628834304"/>
    <hyperlink ref="X180" r:id="rId414" display="https://twitter.com/#!/realicculus/status/1191939544628834304"/>
    <hyperlink ref="X181" r:id="rId415" display="https://twitter.com/#!/cannabisencyclo/status/1191939075470745600"/>
    <hyperlink ref="X182" r:id="rId416" display="https://twitter.com/#!/cannabisencyclo/status/1191939075470745600"/>
    <hyperlink ref="X183" r:id="rId417" display="https://twitter.com/#!/cannabisencyclo/status/1192696075850637312"/>
    <hyperlink ref="X184" r:id="rId418" display="https://twitter.com/#!/cannabisencyclo/status/1192700708690128896"/>
    <hyperlink ref="X185" r:id="rId419" display="https://twitter.com/#!/cannabisencyclo/status/1187353575321567232"/>
    <hyperlink ref="X186" r:id="rId420" display="https://twitter.com/#!/cannabisencyclo/status/1191939075470745600"/>
    <hyperlink ref="X187" r:id="rId421" display="https://twitter.com/#!/cannabisencyclo/status/1193024702467301376"/>
    <hyperlink ref="X188" r:id="rId422" display="https://twitter.com/#!/cannabisencyclo/status/1175531587011829761"/>
    <hyperlink ref="X189" r:id="rId423" display="https://twitter.com/#!/cannabisencyclo/status/1176998236575260672"/>
    <hyperlink ref="X190" r:id="rId424" display="https://twitter.com/#!/cannabisencyclo/status/1176998293223571458"/>
    <hyperlink ref="X191" r:id="rId425" display="https://twitter.com/#!/cannabisencyclo/status/1177018014836785153"/>
    <hyperlink ref="X192" r:id="rId426" display="https://twitter.com/#!/cannabisencyclo/status/1177434464085000192"/>
    <hyperlink ref="X193" r:id="rId427" display="https://twitter.com/#!/cannabisencyclo/status/1185651983232974849"/>
    <hyperlink ref="X194" r:id="rId428" display="https://twitter.com/#!/cannabisencyclo/status/1193668518387912704"/>
    <hyperlink ref="X195" r:id="rId429" display="https://twitter.com/#!/fakejakebrowne/status/1177000932527050753"/>
    <hyperlink ref="X196" r:id="rId430" display="https://twitter.com/#!/fakejakebrowne/status/1193678872622989317"/>
    <hyperlink ref="AZ11" r:id="rId431" display="https://api.twitter.com/1.1/geo/id/00c55f041e27dc51.json"/>
    <hyperlink ref="AZ16" r:id="rId432" display="https://api.twitter.com/1.1/geo/id/4ec01c9dbc693497.json"/>
    <hyperlink ref="AZ17" r:id="rId433" display="https://api.twitter.com/1.1/geo/id/4ec01c9dbc693497.json"/>
    <hyperlink ref="AZ18" r:id="rId434" display="https://api.twitter.com/1.1/geo/id/4ec01c9dbc693497.json"/>
    <hyperlink ref="AZ19" r:id="rId435" display="https://api.twitter.com/1.1/geo/id/4ec01c9dbc693497.json"/>
    <hyperlink ref="AZ35" r:id="rId436" display="https://api.twitter.com/1.1/geo/id/4ec01c9dbc693497.json"/>
    <hyperlink ref="AZ42" r:id="rId437" display="https://api.twitter.com/1.1/geo/id/df7fd3a3b9eff7ee.json"/>
    <hyperlink ref="AZ44" r:id="rId438" display="https://api.twitter.com/1.1/geo/id/df7fd3a3b9eff7ee.json"/>
    <hyperlink ref="AZ46" r:id="rId439" display="https://api.twitter.com/1.1/geo/id/df7fd3a3b9eff7ee.json"/>
    <hyperlink ref="AZ48" r:id="rId440" display="https://api.twitter.com/1.1/geo/id/df7fd3a3b9eff7ee.json"/>
    <hyperlink ref="AZ56" r:id="rId441" display="https://api.twitter.com/1.1/geo/id/df7fd3a3b9eff7ee.json"/>
    <hyperlink ref="AZ57" r:id="rId442" display="https://api.twitter.com/1.1/geo/id/df7fd3a3b9eff7ee.json"/>
    <hyperlink ref="AZ58" r:id="rId443" display="https://api.twitter.com/1.1/geo/id/df7fd3a3b9eff7ee.json"/>
    <hyperlink ref="AZ72" r:id="rId444" display="https://api.twitter.com/1.1/geo/id/01a9a39529b27f36.json"/>
    <hyperlink ref="AZ73" r:id="rId445" display="https://api.twitter.com/1.1/geo/id/01a9a39529b27f36.json"/>
    <hyperlink ref="AZ83" r:id="rId446" display="https://api.twitter.com/1.1/geo/id/5a110d312052166f.json"/>
    <hyperlink ref="AZ86" r:id="rId447" display="https://api.twitter.com/1.1/geo/id/01a9a39529b27f36.json"/>
    <hyperlink ref="AZ115" r:id="rId448" display="https://api.twitter.com/1.1/geo/id/1927193c57f35d51.json"/>
    <hyperlink ref="AZ123" r:id="rId449" display="https://api.twitter.com/1.1/geo/id/5a110d312052166f.json"/>
    <hyperlink ref="AZ139" r:id="rId450" display="https://api.twitter.com/1.1/geo/id/b49b3053b5c25bf5.json"/>
    <hyperlink ref="AZ141" r:id="rId451" display="https://api.twitter.com/1.1/geo/id/fbd6d2f5a4e4a15e.json"/>
    <hyperlink ref="AZ142" r:id="rId452" display="https://api.twitter.com/1.1/geo/id/b49b3053b5c25bf5.json"/>
    <hyperlink ref="AZ144" r:id="rId453" display="https://api.twitter.com/1.1/geo/id/fbd6d2f5a4e4a15e.json"/>
    <hyperlink ref="AZ146" r:id="rId454" display="https://api.twitter.com/1.1/geo/id/b49b3053b5c25bf5.json"/>
    <hyperlink ref="AZ147" r:id="rId455" display="https://api.twitter.com/1.1/geo/id/b49b3053b5c25bf5.json"/>
    <hyperlink ref="AZ150" r:id="rId456" display="https://api.twitter.com/1.1/geo/id/fbd6d2f5a4e4a15e.json"/>
    <hyperlink ref="AZ152" r:id="rId457" display="https://api.twitter.com/1.1/geo/id/ab2f2fac83aa388d.json"/>
    <hyperlink ref="AZ153" r:id="rId458" display="https://api.twitter.com/1.1/geo/id/ab2f2fac83aa388d.json"/>
    <hyperlink ref="AZ166" r:id="rId459" display="https://api.twitter.com/1.1/geo/id/b49b3053b5c25bf5.json"/>
    <hyperlink ref="AZ168" r:id="rId460" display="https://api.twitter.com/1.1/geo/id/b49b3053b5c25bf5.json"/>
    <hyperlink ref="AZ170" r:id="rId461" display="https://api.twitter.com/1.1/geo/id/b49b3053b5c25bf5.json"/>
    <hyperlink ref="AZ174" r:id="rId462" display="https://api.twitter.com/1.1/geo/id/fbd6d2f5a4e4a15e.json"/>
    <hyperlink ref="AZ176" r:id="rId463" display="https://api.twitter.com/1.1/geo/id/b49b3053b5c25bf5.json"/>
    <hyperlink ref="AZ178" r:id="rId464" display="https://api.twitter.com/1.1/geo/id/b49b3053b5c25bf5.json"/>
    <hyperlink ref="AZ179" r:id="rId465" display="https://api.twitter.com/1.1/geo/id/b49b3053b5c25bf5.json"/>
    <hyperlink ref="AZ180" r:id="rId466" display="https://api.twitter.com/1.1/geo/id/b49b3053b5c25bf5.json"/>
    <hyperlink ref="AZ181" r:id="rId467" display="https://api.twitter.com/1.1/geo/id/ab2f2fac83aa388d.json"/>
    <hyperlink ref="AZ182" r:id="rId468" display="https://api.twitter.com/1.1/geo/id/ab2f2fac83aa388d.json"/>
    <hyperlink ref="AZ186" r:id="rId469" display="https://api.twitter.com/1.1/geo/id/ab2f2fac83aa388d.json"/>
    <hyperlink ref="AZ188" r:id="rId470" display="https://api.twitter.com/1.1/geo/id/5a9de3ff3fdd849d.json"/>
    <hyperlink ref="AZ189" r:id="rId471" display="https://api.twitter.com/1.1/geo/id/5a110d312052166f.json"/>
    <hyperlink ref="AZ193" r:id="rId472" display="https://api.twitter.com/1.1/geo/id/fbd6d2f5a4e4a15e.json"/>
    <hyperlink ref="AZ194" r:id="rId473" display="https://api.twitter.com/1.1/geo/id/fbd6d2f5a4e4a15e.json"/>
  </hyperlinks>
  <printOptions/>
  <pageMargins left="0.7" right="0.7" top="0.75" bottom="0.75" header="0.3" footer="0.3"/>
  <pageSetup horizontalDpi="600" verticalDpi="600" orientation="portrait" r:id="rId477"/>
  <legacyDrawing r:id="rId475"/>
  <tableParts>
    <tablePart r:id="rId47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2024</v>
      </c>
      <c r="B1" s="13" t="s">
        <v>2025</v>
      </c>
      <c r="C1" s="13" t="s">
        <v>2018</v>
      </c>
      <c r="D1" s="13" t="s">
        <v>2019</v>
      </c>
      <c r="E1" s="13" t="s">
        <v>2026</v>
      </c>
      <c r="F1" s="13" t="s">
        <v>144</v>
      </c>
      <c r="G1" s="13" t="s">
        <v>2027</v>
      </c>
      <c r="H1" s="13" t="s">
        <v>2028</v>
      </c>
      <c r="I1" s="13" t="s">
        <v>2029</v>
      </c>
      <c r="J1" s="13" t="s">
        <v>2030</v>
      </c>
      <c r="K1" s="13" t="s">
        <v>2031</v>
      </c>
      <c r="L1" s="13" t="s">
        <v>2032</v>
      </c>
    </row>
    <row r="2" spans="1:12" ht="15">
      <c r="A2" s="84" t="s">
        <v>251</v>
      </c>
      <c r="B2" s="84" t="s">
        <v>250</v>
      </c>
      <c r="C2" s="84">
        <v>5</v>
      </c>
      <c r="D2" s="118">
        <v>0.007048467031886425</v>
      </c>
      <c r="E2" s="118">
        <v>2.220631019448092</v>
      </c>
      <c r="F2" s="84" t="s">
        <v>2020</v>
      </c>
      <c r="G2" s="84" t="b">
        <v>0</v>
      </c>
      <c r="H2" s="84" t="b">
        <v>0</v>
      </c>
      <c r="I2" s="84" t="b">
        <v>0</v>
      </c>
      <c r="J2" s="84" t="b">
        <v>0</v>
      </c>
      <c r="K2" s="84" t="b">
        <v>0</v>
      </c>
      <c r="L2" s="84" t="b">
        <v>0</v>
      </c>
    </row>
    <row r="3" spans="1:12" ht="15">
      <c r="A3" s="84" t="s">
        <v>233</v>
      </c>
      <c r="B3" s="84" t="s">
        <v>251</v>
      </c>
      <c r="C3" s="84">
        <v>4</v>
      </c>
      <c r="D3" s="118">
        <v>0.006053361916452698</v>
      </c>
      <c r="E3" s="118">
        <v>1.351399299717116</v>
      </c>
      <c r="F3" s="84" t="s">
        <v>2020</v>
      </c>
      <c r="G3" s="84" t="b">
        <v>0</v>
      </c>
      <c r="H3" s="84" t="b">
        <v>0</v>
      </c>
      <c r="I3" s="84" t="b">
        <v>0</v>
      </c>
      <c r="J3" s="84" t="b">
        <v>0</v>
      </c>
      <c r="K3" s="84" t="b">
        <v>0</v>
      </c>
      <c r="L3" s="84" t="b">
        <v>0</v>
      </c>
    </row>
    <row r="4" spans="1:12" ht="15">
      <c r="A4" s="84" t="s">
        <v>233</v>
      </c>
      <c r="B4" s="84" t="s">
        <v>245</v>
      </c>
      <c r="C4" s="84">
        <v>4</v>
      </c>
      <c r="D4" s="118">
        <v>0.006053361916452698</v>
      </c>
      <c r="E4" s="118">
        <v>1.351399299717116</v>
      </c>
      <c r="F4" s="84" t="s">
        <v>2020</v>
      </c>
      <c r="G4" s="84" t="b">
        <v>0</v>
      </c>
      <c r="H4" s="84" t="b">
        <v>0</v>
      </c>
      <c r="I4" s="84" t="b">
        <v>0</v>
      </c>
      <c r="J4" s="84" t="b">
        <v>0</v>
      </c>
      <c r="K4" s="84" t="b">
        <v>0</v>
      </c>
      <c r="L4" s="84" t="b">
        <v>0</v>
      </c>
    </row>
    <row r="5" spans="1:12" ht="15">
      <c r="A5" s="84" t="s">
        <v>1718</v>
      </c>
      <c r="B5" s="84" t="s">
        <v>1929</v>
      </c>
      <c r="C5" s="84">
        <v>3</v>
      </c>
      <c r="D5" s="118">
        <v>0.004940894389023908</v>
      </c>
      <c r="E5" s="118">
        <v>1.8404197777364861</v>
      </c>
      <c r="F5" s="84" t="s">
        <v>2020</v>
      </c>
      <c r="G5" s="84" t="b">
        <v>0</v>
      </c>
      <c r="H5" s="84" t="b">
        <v>0</v>
      </c>
      <c r="I5" s="84" t="b">
        <v>0</v>
      </c>
      <c r="J5" s="84" t="b">
        <v>0</v>
      </c>
      <c r="K5" s="84" t="b">
        <v>0</v>
      </c>
      <c r="L5" s="84" t="b">
        <v>0</v>
      </c>
    </row>
    <row r="6" spans="1:12" ht="15">
      <c r="A6" s="84" t="s">
        <v>300</v>
      </c>
      <c r="B6" s="84" t="s">
        <v>299</v>
      </c>
      <c r="C6" s="84">
        <v>3</v>
      </c>
      <c r="D6" s="118">
        <v>0.004940894389023908</v>
      </c>
      <c r="E6" s="118">
        <v>1.965358514344786</v>
      </c>
      <c r="F6" s="84" t="s">
        <v>2020</v>
      </c>
      <c r="G6" s="84" t="b">
        <v>0</v>
      </c>
      <c r="H6" s="84" t="b">
        <v>0</v>
      </c>
      <c r="I6" s="84" t="b">
        <v>0</v>
      </c>
      <c r="J6" s="84" t="b">
        <v>0</v>
      </c>
      <c r="K6" s="84" t="b">
        <v>0</v>
      </c>
      <c r="L6" s="84" t="b">
        <v>0</v>
      </c>
    </row>
    <row r="7" spans="1:12" ht="15">
      <c r="A7" s="84" t="s">
        <v>299</v>
      </c>
      <c r="B7" s="84" t="s">
        <v>298</v>
      </c>
      <c r="C7" s="84">
        <v>3</v>
      </c>
      <c r="D7" s="118">
        <v>0.004940894389023908</v>
      </c>
      <c r="E7" s="118">
        <v>2.3175410324561487</v>
      </c>
      <c r="F7" s="84" t="s">
        <v>2020</v>
      </c>
      <c r="G7" s="84" t="b">
        <v>0</v>
      </c>
      <c r="H7" s="84" t="b">
        <v>0</v>
      </c>
      <c r="I7" s="84" t="b">
        <v>0</v>
      </c>
      <c r="J7" s="84" t="b">
        <v>0</v>
      </c>
      <c r="K7" s="84" t="b">
        <v>0</v>
      </c>
      <c r="L7" s="84" t="b">
        <v>0</v>
      </c>
    </row>
    <row r="8" spans="1:12" ht="15">
      <c r="A8" s="84" t="s">
        <v>1719</v>
      </c>
      <c r="B8" s="84" t="s">
        <v>1719</v>
      </c>
      <c r="C8" s="84">
        <v>3</v>
      </c>
      <c r="D8" s="118">
        <v>0.005505893081181174</v>
      </c>
      <c r="E8" s="118">
        <v>2.0165110367921675</v>
      </c>
      <c r="F8" s="84" t="s">
        <v>2020</v>
      </c>
      <c r="G8" s="84" t="b">
        <v>0</v>
      </c>
      <c r="H8" s="84" t="b">
        <v>0</v>
      </c>
      <c r="I8" s="84" t="b">
        <v>0</v>
      </c>
      <c r="J8" s="84" t="b">
        <v>0</v>
      </c>
      <c r="K8" s="84" t="b">
        <v>0</v>
      </c>
      <c r="L8" s="84" t="b">
        <v>0</v>
      </c>
    </row>
    <row r="9" spans="1:12" ht="15">
      <c r="A9" s="84" t="s">
        <v>239</v>
      </c>
      <c r="B9" s="84" t="s">
        <v>233</v>
      </c>
      <c r="C9" s="84">
        <v>3</v>
      </c>
      <c r="D9" s="118">
        <v>0.004940894389023908</v>
      </c>
      <c r="E9" s="118">
        <v>1.3553295933455485</v>
      </c>
      <c r="F9" s="84" t="s">
        <v>2020</v>
      </c>
      <c r="G9" s="84" t="b">
        <v>0</v>
      </c>
      <c r="H9" s="84" t="b">
        <v>0</v>
      </c>
      <c r="I9" s="84" t="b">
        <v>0</v>
      </c>
      <c r="J9" s="84" t="b">
        <v>0</v>
      </c>
      <c r="K9" s="84" t="b">
        <v>0</v>
      </c>
      <c r="L9" s="84" t="b">
        <v>0</v>
      </c>
    </row>
    <row r="10" spans="1:12" ht="15">
      <c r="A10" s="84" t="s">
        <v>1712</v>
      </c>
      <c r="B10" s="84" t="s">
        <v>1713</v>
      </c>
      <c r="C10" s="84">
        <v>3</v>
      </c>
      <c r="D10" s="118">
        <v>0.004940894389023908</v>
      </c>
      <c r="E10" s="118">
        <v>2.4424797690644486</v>
      </c>
      <c r="F10" s="84" t="s">
        <v>2020</v>
      </c>
      <c r="G10" s="84" t="b">
        <v>0</v>
      </c>
      <c r="H10" s="84" t="b">
        <v>0</v>
      </c>
      <c r="I10" s="84" t="b">
        <v>0</v>
      </c>
      <c r="J10" s="84" t="b">
        <v>0</v>
      </c>
      <c r="K10" s="84" t="b">
        <v>0</v>
      </c>
      <c r="L10" s="84" t="b">
        <v>0</v>
      </c>
    </row>
    <row r="11" spans="1:12" ht="15">
      <c r="A11" s="84" t="s">
        <v>1713</v>
      </c>
      <c r="B11" s="84" t="s">
        <v>1714</v>
      </c>
      <c r="C11" s="84">
        <v>3</v>
      </c>
      <c r="D11" s="118">
        <v>0.004940894389023908</v>
      </c>
      <c r="E11" s="118">
        <v>2.4424797690644486</v>
      </c>
      <c r="F11" s="84" t="s">
        <v>2020</v>
      </c>
      <c r="G11" s="84" t="b">
        <v>0</v>
      </c>
      <c r="H11" s="84" t="b">
        <v>0</v>
      </c>
      <c r="I11" s="84" t="b">
        <v>0</v>
      </c>
      <c r="J11" s="84" t="b">
        <v>0</v>
      </c>
      <c r="K11" s="84" t="b">
        <v>0</v>
      </c>
      <c r="L11" s="84" t="b">
        <v>0</v>
      </c>
    </row>
    <row r="12" spans="1:12" ht="15">
      <c r="A12" s="84" t="s">
        <v>300</v>
      </c>
      <c r="B12" s="84" t="s">
        <v>308</v>
      </c>
      <c r="C12" s="84">
        <v>2</v>
      </c>
      <c r="D12" s="118">
        <v>0.003670595387454116</v>
      </c>
      <c r="E12" s="118">
        <v>1.9653585143447863</v>
      </c>
      <c r="F12" s="84" t="s">
        <v>2020</v>
      </c>
      <c r="G12" s="84" t="b">
        <v>0</v>
      </c>
      <c r="H12" s="84" t="b">
        <v>0</v>
      </c>
      <c r="I12" s="84" t="b">
        <v>0</v>
      </c>
      <c r="J12" s="84" t="b">
        <v>0</v>
      </c>
      <c r="K12" s="84" t="b">
        <v>0</v>
      </c>
      <c r="L12" s="84" t="b">
        <v>0</v>
      </c>
    </row>
    <row r="13" spans="1:12" ht="15">
      <c r="A13" s="84" t="s">
        <v>308</v>
      </c>
      <c r="B13" s="84" t="s">
        <v>307</v>
      </c>
      <c r="C13" s="84">
        <v>2</v>
      </c>
      <c r="D13" s="118">
        <v>0.003670595387454116</v>
      </c>
      <c r="E13" s="118">
        <v>2.4424797690644486</v>
      </c>
      <c r="F13" s="84" t="s">
        <v>2020</v>
      </c>
      <c r="G13" s="84" t="b">
        <v>0</v>
      </c>
      <c r="H13" s="84" t="b">
        <v>0</v>
      </c>
      <c r="I13" s="84" t="b">
        <v>0</v>
      </c>
      <c r="J13" s="84" t="b">
        <v>0</v>
      </c>
      <c r="K13" s="84" t="b">
        <v>0</v>
      </c>
      <c r="L13" s="84" t="b">
        <v>0</v>
      </c>
    </row>
    <row r="14" spans="1:12" ht="15">
      <c r="A14" s="84" t="s">
        <v>1960</v>
      </c>
      <c r="B14" s="84" t="s">
        <v>1701</v>
      </c>
      <c r="C14" s="84">
        <v>2</v>
      </c>
      <c r="D14" s="118">
        <v>0.003670595387454116</v>
      </c>
      <c r="E14" s="118">
        <v>1.8782083386258859</v>
      </c>
      <c r="F14" s="84" t="s">
        <v>2020</v>
      </c>
      <c r="G14" s="84" t="b">
        <v>0</v>
      </c>
      <c r="H14" s="84" t="b">
        <v>0</v>
      </c>
      <c r="I14" s="84" t="b">
        <v>0</v>
      </c>
      <c r="J14" s="84" t="b">
        <v>0</v>
      </c>
      <c r="K14" s="84" t="b">
        <v>0</v>
      </c>
      <c r="L14" s="84" t="b">
        <v>0</v>
      </c>
    </row>
    <row r="15" spans="1:12" ht="15">
      <c r="A15" s="84" t="s">
        <v>233</v>
      </c>
      <c r="B15" s="84" t="s">
        <v>300</v>
      </c>
      <c r="C15" s="84">
        <v>2</v>
      </c>
      <c r="D15" s="118">
        <v>0.003670595387454116</v>
      </c>
      <c r="E15" s="118">
        <v>0.7493393083891536</v>
      </c>
      <c r="F15" s="84" t="s">
        <v>2020</v>
      </c>
      <c r="G15" s="84" t="b">
        <v>0</v>
      </c>
      <c r="H15" s="84" t="b">
        <v>0</v>
      </c>
      <c r="I15" s="84" t="b">
        <v>0</v>
      </c>
      <c r="J15" s="84" t="b">
        <v>0</v>
      </c>
      <c r="K15" s="84" t="b">
        <v>0</v>
      </c>
      <c r="L15" s="84" t="b">
        <v>0</v>
      </c>
    </row>
    <row r="16" spans="1:12" ht="15">
      <c r="A16" s="84" t="s">
        <v>1933</v>
      </c>
      <c r="B16" s="84" t="s">
        <v>1962</v>
      </c>
      <c r="C16" s="84">
        <v>2</v>
      </c>
      <c r="D16" s="118">
        <v>0.004314509816681883</v>
      </c>
      <c r="E16" s="118">
        <v>2.3175410324561487</v>
      </c>
      <c r="F16" s="84" t="s">
        <v>2020</v>
      </c>
      <c r="G16" s="84" t="b">
        <v>0</v>
      </c>
      <c r="H16" s="84" t="b">
        <v>0</v>
      </c>
      <c r="I16" s="84" t="b">
        <v>0</v>
      </c>
      <c r="J16" s="84" t="b">
        <v>1</v>
      </c>
      <c r="K16" s="84" t="b">
        <v>0</v>
      </c>
      <c r="L16" s="84" t="b">
        <v>0</v>
      </c>
    </row>
    <row r="17" spans="1:12" ht="15">
      <c r="A17" s="84" t="s">
        <v>1962</v>
      </c>
      <c r="B17" s="84" t="s">
        <v>1718</v>
      </c>
      <c r="C17" s="84">
        <v>2</v>
      </c>
      <c r="D17" s="118">
        <v>0.004314509816681883</v>
      </c>
      <c r="E17" s="118">
        <v>2.1414497734004674</v>
      </c>
      <c r="F17" s="84" t="s">
        <v>2020</v>
      </c>
      <c r="G17" s="84" t="b">
        <v>1</v>
      </c>
      <c r="H17" s="84" t="b">
        <v>0</v>
      </c>
      <c r="I17" s="84" t="b">
        <v>0</v>
      </c>
      <c r="J17" s="84" t="b">
        <v>0</v>
      </c>
      <c r="K17" s="84" t="b">
        <v>0</v>
      </c>
      <c r="L17" s="84" t="b">
        <v>0</v>
      </c>
    </row>
    <row r="18" spans="1:12" ht="15">
      <c r="A18" s="84" t="s">
        <v>1718</v>
      </c>
      <c r="B18" s="84" t="s">
        <v>1934</v>
      </c>
      <c r="C18" s="84">
        <v>2</v>
      </c>
      <c r="D18" s="118">
        <v>0.004314509816681883</v>
      </c>
      <c r="E18" s="118">
        <v>1.8404197777364861</v>
      </c>
      <c r="F18" s="84" t="s">
        <v>2020</v>
      </c>
      <c r="G18" s="84" t="b">
        <v>0</v>
      </c>
      <c r="H18" s="84" t="b">
        <v>0</v>
      </c>
      <c r="I18" s="84" t="b">
        <v>0</v>
      </c>
      <c r="J18" s="84" t="b">
        <v>0</v>
      </c>
      <c r="K18" s="84" t="b">
        <v>0</v>
      </c>
      <c r="L18" s="84" t="b">
        <v>0</v>
      </c>
    </row>
    <row r="19" spans="1:12" ht="15">
      <c r="A19" s="84" t="s">
        <v>240</v>
      </c>
      <c r="B19" s="84" t="s">
        <v>294</v>
      </c>
      <c r="C19" s="84">
        <v>2</v>
      </c>
      <c r="D19" s="118">
        <v>0.003670595387454116</v>
      </c>
      <c r="E19" s="118">
        <v>2.4424797690644486</v>
      </c>
      <c r="F19" s="84" t="s">
        <v>2020</v>
      </c>
      <c r="G19" s="84" t="b">
        <v>0</v>
      </c>
      <c r="H19" s="84" t="b">
        <v>0</v>
      </c>
      <c r="I19" s="84" t="b">
        <v>0</v>
      </c>
      <c r="J19" s="84" t="b">
        <v>0</v>
      </c>
      <c r="K19" s="84" t="b">
        <v>0</v>
      </c>
      <c r="L19" s="84" t="b">
        <v>0</v>
      </c>
    </row>
    <row r="20" spans="1:12" ht="15">
      <c r="A20" s="84" t="s">
        <v>300</v>
      </c>
      <c r="B20" s="84" t="s">
        <v>300</v>
      </c>
      <c r="C20" s="84">
        <v>2</v>
      </c>
      <c r="D20" s="118">
        <v>0.004314509816681883</v>
      </c>
      <c r="E20" s="118">
        <v>1.3632985230168237</v>
      </c>
      <c r="F20" s="84" t="s">
        <v>2020</v>
      </c>
      <c r="G20" s="84" t="b">
        <v>0</v>
      </c>
      <c r="H20" s="84" t="b">
        <v>0</v>
      </c>
      <c r="I20" s="84" t="b">
        <v>0</v>
      </c>
      <c r="J20" s="84" t="b">
        <v>0</v>
      </c>
      <c r="K20" s="84" t="b">
        <v>0</v>
      </c>
      <c r="L20" s="84" t="b">
        <v>0</v>
      </c>
    </row>
    <row r="21" spans="1:12" ht="15">
      <c r="A21" s="84" t="s">
        <v>288</v>
      </c>
      <c r="B21" s="84" t="s">
        <v>287</v>
      </c>
      <c r="C21" s="84">
        <v>2</v>
      </c>
      <c r="D21" s="118">
        <v>0.003670595387454116</v>
      </c>
      <c r="E21" s="118">
        <v>2.6185710281201295</v>
      </c>
      <c r="F21" s="84" t="s">
        <v>2020</v>
      </c>
      <c r="G21" s="84" t="b">
        <v>0</v>
      </c>
      <c r="H21" s="84" t="b">
        <v>0</v>
      </c>
      <c r="I21" s="84" t="b">
        <v>0</v>
      </c>
      <c r="J21" s="84" t="b">
        <v>0</v>
      </c>
      <c r="K21" s="84" t="b">
        <v>0</v>
      </c>
      <c r="L21" s="84" t="b">
        <v>0</v>
      </c>
    </row>
    <row r="22" spans="1:12" ht="15">
      <c r="A22" s="84" t="s">
        <v>287</v>
      </c>
      <c r="B22" s="84" t="s">
        <v>286</v>
      </c>
      <c r="C22" s="84">
        <v>2</v>
      </c>
      <c r="D22" s="118">
        <v>0.003670595387454116</v>
      </c>
      <c r="E22" s="118">
        <v>2.6185710281201295</v>
      </c>
      <c r="F22" s="84" t="s">
        <v>2020</v>
      </c>
      <c r="G22" s="84" t="b">
        <v>0</v>
      </c>
      <c r="H22" s="84" t="b">
        <v>0</v>
      </c>
      <c r="I22" s="84" t="b">
        <v>0</v>
      </c>
      <c r="J22" s="84" t="b">
        <v>0</v>
      </c>
      <c r="K22" s="84" t="b">
        <v>0</v>
      </c>
      <c r="L22" s="84" t="b">
        <v>0</v>
      </c>
    </row>
    <row r="23" spans="1:12" ht="15">
      <c r="A23" s="84" t="s">
        <v>1999</v>
      </c>
      <c r="B23" s="84" t="s">
        <v>2000</v>
      </c>
      <c r="C23" s="84">
        <v>2</v>
      </c>
      <c r="D23" s="118">
        <v>0.004314509816681883</v>
      </c>
      <c r="E23" s="118">
        <v>2.6185710281201295</v>
      </c>
      <c r="F23" s="84" t="s">
        <v>2020</v>
      </c>
      <c r="G23" s="84" t="b">
        <v>0</v>
      </c>
      <c r="H23" s="84" t="b">
        <v>0</v>
      </c>
      <c r="I23" s="84" t="b">
        <v>0</v>
      </c>
      <c r="J23" s="84" t="b">
        <v>0</v>
      </c>
      <c r="K23" s="84" t="b">
        <v>0</v>
      </c>
      <c r="L23" s="84" t="b">
        <v>0</v>
      </c>
    </row>
    <row r="24" spans="1:12" ht="15">
      <c r="A24" s="84" t="s">
        <v>1726</v>
      </c>
      <c r="B24" s="84" t="s">
        <v>1727</v>
      </c>
      <c r="C24" s="84">
        <v>2</v>
      </c>
      <c r="D24" s="118">
        <v>0.003670595387454116</v>
      </c>
      <c r="E24" s="118">
        <v>2.4424797690644486</v>
      </c>
      <c r="F24" s="84" t="s">
        <v>2020</v>
      </c>
      <c r="G24" s="84" t="b">
        <v>1</v>
      </c>
      <c r="H24" s="84" t="b">
        <v>0</v>
      </c>
      <c r="I24" s="84" t="b">
        <v>0</v>
      </c>
      <c r="J24" s="84" t="b">
        <v>0</v>
      </c>
      <c r="K24" s="84" t="b">
        <v>1</v>
      </c>
      <c r="L24" s="84" t="b">
        <v>0</v>
      </c>
    </row>
    <row r="25" spans="1:12" ht="15">
      <c r="A25" s="84" t="s">
        <v>1727</v>
      </c>
      <c r="B25" s="84" t="s">
        <v>233</v>
      </c>
      <c r="C25" s="84">
        <v>2</v>
      </c>
      <c r="D25" s="118">
        <v>0.003670595387454116</v>
      </c>
      <c r="E25" s="118">
        <v>1.7435097647284297</v>
      </c>
      <c r="F25" s="84" t="s">
        <v>2020</v>
      </c>
      <c r="G25" s="84" t="b">
        <v>0</v>
      </c>
      <c r="H25" s="84" t="b">
        <v>1</v>
      </c>
      <c r="I25" s="84" t="b">
        <v>0</v>
      </c>
      <c r="J25" s="84" t="b">
        <v>0</v>
      </c>
      <c r="K25" s="84" t="b">
        <v>0</v>
      </c>
      <c r="L25" s="84" t="b">
        <v>0</v>
      </c>
    </row>
    <row r="26" spans="1:12" ht="15">
      <c r="A26" s="84" t="s">
        <v>233</v>
      </c>
      <c r="B26" s="84" t="s">
        <v>1728</v>
      </c>
      <c r="C26" s="84">
        <v>2</v>
      </c>
      <c r="D26" s="118">
        <v>0.003670595387454116</v>
      </c>
      <c r="E26" s="118">
        <v>1.351399299717116</v>
      </c>
      <c r="F26" s="84" t="s">
        <v>2020</v>
      </c>
      <c r="G26" s="84" t="b">
        <v>0</v>
      </c>
      <c r="H26" s="84" t="b">
        <v>0</v>
      </c>
      <c r="I26" s="84" t="b">
        <v>0</v>
      </c>
      <c r="J26" s="84" t="b">
        <v>0</v>
      </c>
      <c r="K26" s="84" t="b">
        <v>0</v>
      </c>
      <c r="L26" s="84" t="b">
        <v>0</v>
      </c>
    </row>
    <row r="27" spans="1:12" ht="15">
      <c r="A27" s="84" t="s">
        <v>1728</v>
      </c>
      <c r="B27" s="84" t="s">
        <v>263</v>
      </c>
      <c r="C27" s="84">
        <v>2</v>
      </c>
      <c r="D27" s="118">
        <v>0.003670595387454116</v>
      </c>
      <c r="E27" s="118">
        <v>2.6185710281201295</v>
      </c>
      <c r="F27" s="84" t="s">
        <v>2020</v>
      </c>
      <c r="G27" s="84" t="b">
        <v>0</v>
      </c>
      <c r="H27" s="84" t="b">
        <v>0</v>
      </c>
      <c r="I27" s="84" t="b">
        <v>0</v>
      </c>
      <c r="J27" s="84" t="b">
        <v>0</v>
      </c>
      <c r="K27" s="84" t="b">
        <v>0</v>
      </c>
      <c r="L27" s="84" t="b">
        <v>0</v>
      </c>
    </row>
    <row r="28" spans="1:12" ht="15">
      <c r="A28" s="84" t="s">
        <v>262</v>
      </c>
      <c r="B28" s="84" t="s">
        <v>261</v>
      </c>
      <c r="C28" s="84">
        <v>2</v>
      </c>
      <c r="D28" s="118">
        <v>0.003670595387454116</v>
      </c>
      <c r="E28" s="118">
        <v>2.220631019448092</v>
      </c>
      <c r="F28" s="84" t="s">
        <v>2020</v>
      </c>
      <c r="G28" s="84" t="b">
        <v>0</v>
      </c>
      <c r="H28" s="84" t="b">
        <v>0</v>
      </c>
      <c r="I28" s="84" t="b">
        <v>0</v>
      </c>
      <c r="J28" s="84" t="b">
        <v>0</v>
      </c>
      <c r="K28" s="84" t="b">
        <v>0</v>
      </c>
      <c r="L28" s="84" t="b">
        <v>0</v>
      </c>
    </row>
    <row r="29" spans="1:12" ht="15">
      <c r="A29" s="84" t="s">
        <v>233</v>
      </c>
      <c r="B29" s="84" t="s">
        <v>239</v>
      </c>
      <c r="C29" s="84">
        <v>2</v>
      </c>
      <c r="D29" s="118">
        <v>0.003670595387454116</v>
      </c>
      <c r="E29" s="118">
        <v>0.8073312553668405</v>
      </c>
      <c r="F29" s="84" t="s">
        <v>2020</v>
      </c>
      <c r="G29" s="84" t="b">
        <v>0</v>
      </c>
      <c r="H29" s="84" t="b">
        <v>0</v>
      </c>
      <c r="I29" s="84" t="b">
        <v>0</v>
      </c>
      <c r="J29" s="84" t="b">
        <v>0</v>
      </c>
      <c r="K29" s="84" t="b">
        <v>0</v>
      </c>
      <c r="L29" s="84" t="b">
        <v>0</v>
      </c>
    </row>
    <row r="30" spans="1:12" ht="15">
      <c r="A30" s="84" t="s">
        <v>2006</v>
      </c>
      <c r="B30" s="84" t="s">
        <v>2007</v>
      </c>
      <c r="C30" s="84">
        <v>2</v>
      </c>
      <c r="D30" s="118">
        <v>0.003670595387454116</v>
      </c>
      <c r="E30" s="118">
        <v>2.6185710281201295</v>
      </c>
      <c r="F30" s="84" t="s">
        <v>2020</v>
      </c>
      <c r="G30" s="84" t="b">
        <v>0</v>
      </c>
      <c r="H30" s="84" t="b">
        <v>0</v>
      </c>
      <c r="I30" s="84" t="b">
        <v>0</v>
      </c>
      <c r="J30" s="84" t="b">
        <v>0</v>
      </c>
      <c r="K30" s="84" t="b">
        <v>0</v>
      </c>
      <c r="L30" s="84" t="b">
        <v>0</v>
      </c>
    </row>
    <row r="31" spans="1:12" ht="15">
      <c r="A31" s="84" t="s">
        <v>2007</v>
      </c>
      <c r="B31" s="84" t="s">
        <v>2008</v>
      </c>
      <c r="C31" s="84">
        <v>2</v>
      </c>
      <c r="D31" s="118">
        <v>0.003670595387454116</v>
      </c>
      <c r="E31" s="118">
        <v>2.6185710281201295</v>
      </c>
      <c r="F31" s="84" t="s">
        <v>2020</v>
      </c>
      <c r="G31" s="84" t="b">
        <v>0</v>
      </c>
      <c r="H31" s="84" t="b">
        <v>0</v>
      </c>
      <c r="I31" s="84" t="b">
        <v>0</v>
      </c>
      <c r="J31" s="84" t="b">
        <v>0</v>
      </c>
      <c r="K31" s="84" t="b">
        <v>0</v>
      </c>
      <c r="L31" s="84" t="b">
        <v>0</v>
      </c>
    </row>
    <row r="32" spans="1:12" ht="15">
      <c r="A32" s="84" t="s">
        <v>2009</v>
      </c>
      <c r="B32" s="84" t="s">
        <v>2010</v>
      </c>
      <c r="C32" s="84">
        <v>2</v>
      </c>
      <c r="D32" s="118">
        <v>0.003670595387454116</v>
      </c>
      <c r="E32" s="118">
        <v>2.6185710281201295</v>
      </c>
      <c r="F32" s="84" t="s">
        <v>2020</v>
      </c>
      <c r="G32" s="84" t="b">
        <v>0</v>
      </c>
      <c r="H32" s="84" t="b">
        <v>0</v>
      </c>
      <c r="I32" s="84" t="b">
        <v>0</v>
      </c>
      <c r="J32" s="84" t="b">
        <v>0</v>
      </c>
      <c r="K32" s="84" t="b">
        <v>0</v>
      </c>
      <c r="L32" s="84" t="b">
        <v>0</v>
      </c>
    </row>
    <row r="33" spans="1:12" ht="15">
      <c r="A33" s="84" t="s">
        <v>239</v>
      </c>
      <c r="B33" s="84" t="s">
        <v>260</v>
      </c>
      <c r="C33" s="84">
        <v>2</v>
      </c>
      <c r="D33" s="118">
        <v>0.003670595387454116</v>
      </c>
      <c r="E33" s="118">
        <v>1.8782083386258859</v>
      </c>
      <c r="F33" s="84" t="s">
        <v>2020</v>
      </c>
      <c r="G33" s="84" t="b">
        <v>0</v>
      </c>
      <c r="H33" s="84" t="b">
        <v>0</v>
      </c>
      <c r="I33" s="84" t="b">
        <v>0</v>
      </c>
      <c r="J33" s="84" t="b">
        <v>0</v>
      </c>
      <c r="K33" s="84" t="b">
        <v>0</v>
      </c>
      <c r="L33" s="84" t="b">
        <v>0</v>
      </c>
    </row>
    <row r="34" spans="1:12" ht="15">
      <c r="A34" s="84" t="s">
        <v>260</v>
      </c>
      <c r="B34" s="84" t="s">
        <v>233</v>
      </c>
      <c r="C34" s="84">
        <v>2</v>
      </c>
      <c r="D34" s="118">
        <v>0.003670595387454116</v>
      </c>
      <c r="E34" s="118">
        <v>1.919601023784111</v>
      </c>
      <c r="F34" s="84" t="s">
        <v>2020</v>
      </c>
      <c r="G34" s="84" t="b">
        <v>0</v>
      </c>
      <c r="H34" s="84" t="b">
        <v>0</v>
      </c>
      <c r="I34" s="84" t="b">
        <v>0</v>
      </c>
      <c r="J34" s="84" t="b">
        <v>0</v>
      </c>
      <c r="K34" s="84" t="b">
        <v>0</v>
      </c>
      <c r="L34" s="84" t="b">
        <v>0</v>
      </c>
    </row>
    <row r="35" spans="1:12" ht="15">
      <c r="A35" s="84" t="s">
        <v>233</v>
      </c>
      <c r="B35" s="84" t="s">
        <v>259</v>
      </c>
      <c r="C35" s="84">
        <v>2</v>
      </c>
      <c r="D35" s="118">
        <v>0.003670595387454116</v>
      </c>
      <c r="E35" s="118">
        <v>1.351399299717116</v>
      </c>
      <c r="F35" s="84" t="s">
        <v>2020</v>
      </c>
      <c r="G35" s="84" t="b">
        <v>0</v>
      </c>
      <c r="H35" s="84" t="b">
        <v>0</v>
      </c>
      <c r="I35" s="84" t="b">
        <v>0</v>
      </c>
      <c r="J35" s="84" t="b">
        <v>0</v>
      </c>
      <c r="K35" s="84" t="b">
        <v>0</v>
      </c>
      <c r="L35" s="84" t="b">
        <v>0</v>
      </c>
    </row>
    <row r="36" spans="1:12" ht="15">
      <c r="A36" s="84" t="s">
        <v>259</v>
      </c>
      <c r="B36" s="84" t="s">
        <v>258</v>
      </c>
      <c r="C36" s="84">
        <v>2</v>
      </c>
      <c r="D36" s="118">
        <v>0.003670595387454116</v>
      </c>
      <c r="E36" s="118">
        <v>2.6185710281201295</v>
      </c>
      <c r="F36" s="84" t="s">
        <v>2020</v>
      </c>
      <c r="G36" s="84" t="b">
        <v>0</v>
      </c>
      <c r="H36" s="84" t="b">
        <v>0</v>
      </c>
      <c r="I36" s="84" t="b">
        <v>0</v>
      </c>
      <c r="J36" s="84" t="b">
        <v>0</v>
      </c>
      <c r="K36" s="84" t="b">
        <v>0</v>
      </c>
      <c r="L36" s="84" t="b">
        <v>0</v>
      </c>
    </row>
    <row r="37" spans="1:12" ht="15">
      <c r="A37" s="84" t="s">
        <v>258</v>
      </c>
      <c r="B37" s="84" t="s">
        <v>257</v>
      </c>
      <c r="C37" s="84">
        <v>2</v>
      </c>
      <c r="D37" s="118">
        <v>0.003670595387454116</v>
      </c>
      <c r="E37" s="118">
        <v>2.6185710281201295</v>
      </c>
      <c r="F37" s="84" t="s">
        <v>2020</v>
      </c>
      <c r="G37" s="84" t="b">
        <v>0</v>
      </c>
      <c r="H37" s="84" t="b">
        <v>0</v>
      </c>
      <c r="I37" s="84" t="b">
        <v>0</v>
      </c>
      <c r="J37" s="84" t="b">
        <v>0</v>
      </c>
      <c r="K37" s="84" t="b">
        <v>0</v>
      </c>
      <c r="L37" s="84" t="b">
        <v>0</v>
      </c>
    </row>
    <row r="38" spans="1:12" ht="15">
      <c r="A38" s="84" t="s">
        <v>1721</v>
      </c>
      <c r="B38" s="84" t="s">
        <v>1722</v>
      </c>
      <c r="C38" s="84">
        <v>2</v>
      </c>
      <c r="D38" s="118">
        <v>0.004314509816681883</v>
      </c>
      <c r="E38" s="118">
        <v>1.7435097647284297</v>
      </c>
      <c r="F38" s="84" t="s">
        <v>2020</v>
      </c>
      <c r="G38" s="84" t="b">
        <v>0</v>
      </c>
      <c r="H38" s="84" t="b">
        <v>0</v>
      </c>
      <c r="I38" s="84" t="b">
        <v>0</v>
      </c>
      <c r="J38" s="84" t="b">
        <v>0</v>
      </c>
      <c r="K38" s="84" t="b">
        <v>0</v>
      </c>
      <c r="L38" s="84" t="b">
        <v>0</v>
      </c>
    </row>
    <row r="39" spans="1:12" ht="15">
      <c r="A39" s="84" t="s">
        <v>233</v>
      </c>
      <c r="B39" s="84" t="s">
        <v>1710</v>
      </c>
      <c r="C39" s="84">
        <v>2</v>
      </c>
      <c r="D39" s="118">
        <v>0.003670595387454116</v>
      </c>
      <c r="E39" s="118">
        <v>1.351399299717116</v>
      </c>
      <c r="F39" s="84" t="s">
        <v>2020</v>
      </c>
      <c r="G39" s="84" t="b">
        <v>0</v>
      </c>
      <c r="H39" s="84" t="b">
        <v>0</v>
      </c>
      <c r="I39" s="84" t="b">
        <v>0</v>
      </c>
      <c r="J39" s="84" t="b">
        <v>1</v>
      </c>
      <c r="K39" s="84" t="b">
        <v>0</v>
      </c>
      <c r="L39" s="84" t="b">
        <v>0</v>
      </c>
    </row>
    <row r="40" spans="1:12" ht="15">
      <c r="A40" s="84" t="s">
        <v>1710</v>
      </c>
      <c r="B40" s="84" t="s">
        <v>1711</v>
      </c>
      <c r="C40" s="84">
        <v>2</v>
      </c>
      <c r="D40" s="118">
        <v>0.003670595387454116</v>
      </c>
      <c r="E40" s="118">
        <v>2.6185710281201295</v>
      </c>
      <c r="F40" s="84" t="s">
        <v>2020</v>
      </c>
      <c r="G40" s="84" t="b">
        <v>1</v>
      </c>
      <c r="H40" s="84" t="b">
        <v>0</v>
      </c>
      <c r="I40" s="84" t="b">
        <v>0</v>
      </c>
      <c r="J40" s="84" t="b">
        <v>0</v>
      </c>
      <c r="K40" s="84" t="b">
        <v>0</v>
      </c>
      <c r="L40" s="84" t="b">
        <v>0</v>
      </c>
    </row>
    <row r="41" spans="1:12" ht="15">
      <c r="A41" s="84" t="s">
        <v>1714</v>
      </c>
      <c r="B41" s="84" t="s">
        <v>1715</v>
      </c>
      <c r="C41" s="84">
        <v>2</v>
      </c>
      <c r="D41" s="118">
        <v>0.003670595387454116</v>
      </c>
      <c r="E41" s="118">
        <v>2.4424797690644486</v>
      </c>
      <c r="F41" s="84" t="s">
        <v>2020</v>
      </c>
      <c r="G41" s="84" t="b">
        <v>0</v>
      </c>
      <c r="H41" s="84" t="b">
        <v>0</v>
      </c>
      <c r="I41" s="84" t="b">
        <v>0</v>
      </c>
      <c r="J41" s="84" t="b">
        <v>0</v>
      </c>
      <c r="K41" s="84" t="b">
        <v>0</v>
      </c>
      <c r="L41" s="84" t="b">
        <v>0</v>
      </c>
    </row>
    <row r="42" spans="1:12" ht="15">
      <c r="A42" s="84" t="s">
        <v>1715</v>
      </c>
      <c r="B42" s="84" t="s">
        <v>1716</v>
      </c>
      <c r="C42" s="84">
        <v>2</v>
      </c>
      <c r="D42" s="118">
        <v>0.003670595387454116</v>
      </c>
      <c r="E42" s="118">
        <v>2.4424797690644486</v>
      </c>
      <c r="F42" s="84" t="s">
        <v>2020</v>
      </c>
      <c r="G42" s="84" t="b">
        <v>0</v>
      </c>
      <c r="H42" s="84" t="b">
        <v>0</v>
      </c>
      <c r="I42" s="84" t="b">
        <v>0</v>
      </c>
      <c r="J42" s="84" t="b">
        <v>0</v>
      </c>
      <c r="K42" s="84" t="b">
        <v>0</v>
      </c>
      <c r="L42" s="84" t="b">
        <v>0</v>
      </c>
    </row>
    <row r="43" spans="1:12" ht="15">
      <c r="A43" s="84" t="s">
        <v>2016</v>
      </c>
      <c r="B43" s="84" t="s">
        <v>1954</v>
      </c>
      <c r="C43" s="84">
        <v>2</v>
      </c>
      <c r="D43" s="118">
        <v>0.004314509816681883</v>
      </c>
      <c r="E43" s="118">
        <v>2.4424797690644486</v>
      </c>
      <c r="F43" s="84" t="s">
        <v>2020</v>
      </c>
      <c r="G43" s="84" t="b">
        <v>0</v>
      </c>
      <c r="H43" s="84" t="b">
        <v>0</v>
      </c>
      <c r="I43" s="84" t="b">
        <v>0</v>
      </c>
      <c r="J43" s="84" t="b">
        <v>1</v>
      </c>
      <c r="K43" s="84" t="b">
        <v>0</v>
      </c>
      <c r="L43" s="84" t="b">
        <v>0</v>
      </c>
    </row>
    <row r="44" spans="1:12" ht="15">
      <c r="A44" s="84" t="s">
        <v>233</v>
      </c>
      <c r="B44" s="84" t="s">
        <v>245</v>
      </c>
      <c r="C44" s="84">
        <v>4</v>
      </c>
      <c r="D44" s="118">
        <v>0.007227710460041724</v>
      </c>
      <c r="E44" s="118">
        <v>1.7256394326735374</v>
      </c>
      <c r="F44" s="84" t="s">
        <v>1615</v>
      </c>
      <c r="G44" s="84" t="b">
        <v>0</v>
      </c>
      <c r="H44" s="84" t="b">
        <v>0</v>
      </c>
      <c r="I44" s="84" t="b">
        <v>0</v>
      </c>
      <c r="J44" s="84" t="b">
        <v>0</v>
      </c>
      <c r="K44" s="84" t="b">
        <v>0</v>
      </c>
      <c r="L44" s="84" t="b">
        <v>0</v>
      </c>
    </row>
    <row r="45" spans="1:12" ht="15">
      <c r="A45" s="84" t="s">
        <v>2016</v>
      </c>
      <c r="B45" s="84" t="s">
        <v>1954</v>
      </c>
      <c r="C45" s="84">
        <v>2</v>
      </c>
      <c r="D45" s="118">
        <v>0.0052932415377697105</v>
      </c>
      <c r="E45" s="118">
        <v>2.3276994240014997</v>
      </c>
      <c r="F45" s="84" t="s">
        <v>1615</v>
      </c>
      <c r="G45" s="84" t="b">
        <v>0</v>
      </c>
      <c r="H45" s="84" t="b">
        <v>0</v>
      </c>
      <c r="I45" s="84" t="b">
        <v>0</v>
      </c>
      <c r="J45" s="84" t="b">
        <v>1</v>
      </c>
      <c r="K45" s="84" t="b">
        <v>0</v>
      </c>
      <c r="L45" s="84" t="b">
        <v>0</v>
      </c>
    </row>
    <row r="46" spans="1:12" ht="15">
      <c r="A46" s="84" t="s">
        <v>1999</v>
      </c>
      <c r="B46" s="84" t="s">
        <v>2000</v>
      </c>
      <c r="C46" s="84">
        <v>2</v>
      </c>
      <c r="D46" s="118">
        <v>0.0052932415377697105</v>
      </c>
      <c r="E46" s="118">
        <v>2.503790683057181</v>
      </c>
      <c r="F46" s="84" t="s">
        <v>1615</v>
      </c>
      <c r="G46" s="84" t="b">
        <v>0</v>
      </c>
      <c r="H46" s="84" t="b">
        <v>0</v>
      </c>
      <c r="I46" s="84" t="b">
        <v>0</v>
      </c>
      <c r="J46" s="84" t="b">
        <v>0</v>
      </c>
      <c r="K46" s="84" t="b">
        <v>0</v>
      </c>
      <c r="L46" s="84" t="b">
        <v>0</v>
      </c>
    </row>
    <row r="47" spans="1:12" ht="15">
      <c r="A47" s="84" t="s">
        <v>300</v>
      </c>
      <c r="B47" s="84" t="s">
        <v>300</v>
      </c>
      <c r="C47" s="84">
        <v>2</v>
      </c>
      <c r="D47" s="118">
        <v>0.0052932415377697105</v>
      </c>
      <c r="E47" s="118">
        <v>1.482601383987243</v>
      </c>
      <c r="F47" s="84" t="s">
        <v>1615</v>
      </c>
      <c r="G47" s="84" t="b">
        <v>0</v>
      </c>
      <c r="H47" s="84" t="b">
        <v>0</v>
      </c>
      <c r="I47" s="84" t="b">
        <v>0</v>
      </c>
      <c r="J47" s="84" t="b">
        <v>0</v>
      </c>
      <c r="K47" s="84" t="b">
        <v>0</v>
      </c>
      <c r="L47" s="84" t="b">
        <v>0</v>
      </c>
    </row>
    <row r="48" spans="1:12" ht="15">
      <c r="A48" s="84" t="s">
        <v>240</v>
      </c>
      <c r="B48" s="84" t="s">
        <v>294</v>
      </c>
      <c r="C48" s="84">
        <v>2</v>
      </c>
      <c r="D48" s="118">
        <v>0.004453548383895286</v>
      </c>
      <c r="E48" s="118">
        <v>2.503790683057181</v>
      </c>
      <c r="F48" s="84" t="s">
        <v>1615</v>
      </c>
      <c r="G48" s="84" t="b">
        <v>0</v>
      </c>
      <c r="H48" s="84" t="b">
        <v>0</v>
      </c>
      <c r="I48" s="84" t="b">
        <v>0</v>
      </c>
      <c r="J48" s="84" t="b">
        <v>0</v>
      </c>
      <c r="K48" s="84" t="b">
        <v>0</v>
      </c>
      <c r="L48" s="84" t="b">
        <v>0</v>
      </c>
    </row>
    <row r="49" spans="1:12" ht="15">
      <c r="A49" s="84" t="s">
        <v>300</v>
      </c>
      <c r="B49" s="84" t="s">
        <v>299</v>
      </c>
      <c r="C49" s="84">
        <v>2</v>
      </c>
      <c r="D49" s="118">
        <v>0.004453548383895286</v>
      </c>
      <c r="E49" s="118">
        <v>1.9597226387069056</v>
      </c>
      <c r="F49" s="84" t="s">
        <v>1615</v>
      </c>
      <c r="G49" s="84" t="b">
        <v>0</v>
      </c>
      <c r="H49" s="84" t="b">
        <v>0</v>
      </c>
      <c r="I49" s="84" t="b">
        <v>0</v>
      </c>
      <c r="J49" s="84" t="b">
        <v>0</v>
      </c>
      <c r="K49" s="84" t="b">
        <v>0</v>
      </c>
      <c r="L49" s="84" t="b">
        <v>0</v>
      </c>
    </row>
    <row r="50" spans="1:12" ht="15">
      <c r="A50" s="84" t="s">
        <v>299</v>
      </c>
      <c r="B50" s="84" t="s">
        <v>298</v>
      </c>
      <c r="C50" s="84">
        <v>2</v>
      </c>
      <c r="D50" s="118">
        <v>0.004453548383895286</v>
      </c>
      <c r="E50" s="118">
        <v>2.3276994240014997</v>
      </c>
      <c r="F50" s="84" t="s">
        <v>1615</v>
      </c>
      <c r="G50" s="84" t="b">
        <v>0</v>
      </c>
      <c r="H50" s="84" t="b">
        <v>0</v>
      </c>
      <c r="I50" s="84" t="b">
        <v>0</v>
      </c>
      <c r="J50" s="84" t="b">
        <v>0</v>
      </c>
      <c r="K50" s="84" t="b">
        <v>0</v>
      </c>
      <c r="L50" s="84" t="b">
        <v>0</v>
      </c>
    </row>
    <row r="51" spans="1:12" ht="15">
      <c r="A51" s="84" t="s">
        <v>1719</v>
      </c>
      <c r="B51" s="84" t="s">
        <v>1719</v>
      </c>
      <c r="C51" s="84">
        <v>2</v>
      </c>
      <c r="D51" s="118">
        <v>0.0052932415377697105</v>
      </c>
      <c r="E51" s="118">
        <v>2.026669428337519</v>
      </c>
      <c r="F51" s="84" t="s">
        <v>1615</v>
      </c>
      <c r="G51" s="84" t="b">
        <v>0</v>
      </c>
      <c r="H51" s="84" t="b">
        <v>0</v>
      </c>
      <c r="I51" s="84" t="b">
        <v>0</v>
      </c>
      <c r="J51" s="84" t="b">
        <v>0</v>
      </c>
      <c r="K51" s="84" t="b">
        <v>0</v>
      </c>
      <c r="L51" s="84" t="b">
        <v>0</v>
      </c>
    </row>
    <row r="52" spans="1:12" ht="15">
      <c r="A52" s="84" t="s">
        <v>1933</v>
      </c>
      <c r="B52" s="84" t="s">
        <v>1962</v>
      </c>
      <c r="C52" s="84">
        <v>2</v>
      </c>
      <c r="D52" s="118">
        <v>0.0052932415377697105</v>
      </c>
      <c r="E52" s="118">
        <v>2.2027606873931997</v>
      </c>
      <c r="F52" s="84" t="s">
        <v>1615</v>
      </c>
      <c r="G52" s="84" t="b">
        <v>0</v>
      </c>
      <c r="H52" s="84" t="b">
        <v>0</v>
      </c>
      <c r="I52" s="84" t="b">
        <v>0</v>
      </c>
      <c r="J52" s="84" t="b">
        <v>1</v>
      </c>
      <c r="K52" s="84" t="b">
        <v>0</v>
      </c>
      <c r="L52" s="84" t="b">
        <v>0</v>
      </c>
    </row>
    <row r="53" spans="1:12" ht="15">
      <c r="A53" s="84" t="s">
        <v>1962</v>
      </c>
      <c r="B53" s="84" t="s">
        <v>1718</v>
      </c>
      <c r="C53" s="84">
        <v>2</v>
      </c>
      <c r="D53" s="118">
        <v>0.0052932415377697105</v>
      </c>
      <c r="E53" s="118">
        <v>2.3276994240014997</v>
      </c>
      <c r="F53" s="84" t="s">
        <v>1615</v>
      </c>
      <c r="G53" s="84" t="b">
        <v>1</v>
      </c>
      <c r="H53" s="84" t="b">
        <v>0</v>
      </c>
      <c r="I53" s="84" t="b">
        <v>0</v>
      </c>
      <c r="J53" s="84" t="b">
        <v>0</v>
      </c>
      <c r="K53" s="84" t="b">
        <v>0</v>
      </c>
      <c r="L53" s="84" t="b">
        <v>0</v>
      </c>
    </row>
    <row r="54" spans="1:12" ht="15">
      <c r="A54" s="84" t="s">
        <v>1718</v>
      </c>
      <c r="B54" s="84" t="s">
        <v>1934</v>
      </c>
      <c r="C54" s="84">
        <v>2</v>
      </c>
      <c r="D54" s="118">
        <v>0.0052932415377697105</v>
      </c>
      <c r="E54" s="118">
        <v>2.3276994240014997</v>
      </c>
      <c r="F54" s="84" t="s">
        <v>1615</v>
      </c>
      <c r="G54" s="84" t="b">
        <v>0</v>
      </c>
      <c r="H54" s="84" t="b">
        <v>0</v>
      </c>
      <c r="I54" s="84" t="b">
        <v>0</v>
      </c>
      <c r="J54" s="84" t="b">
        <v>0</v>
      </c>
      <c r="K54" s="84" t="b">
        <v>0</v>
      </c>
      <c r="L54" s="84" t="b">
        <v>0</v>
      </c>
    </row>
    <row r="55" spans="1:12" ht="15">
      <c r="A55" s="84" t="s">
        <v>1960</v>
      </c>
      <c r="B55" s="84" t="s">
        <v>1701</v>
      </c>
      <c r="C55" s="84">
        <v>2</v>
      </c>
      <c r="D55" s="118">
        <v>0.004453548383895286</v>
      </c>
      <c r="E55" s="118">
        <v>1.8505781692818375</v>
      </c>
      <c r="F55" s="84" t="s">
        <v>1615</v>
      </c>
      <c r="G55" s="84" t="b">
        <v>0</v>
      </c>
      <c r="H55" s="84" t="b">
        <v>0</v>
      </c>
      <c r="I55" s="84" t="b">
        <v>0</v>
      </c>
      <c r="J55" s="84" t="b">
        <v>0</v>
      </c>
      <c r="K55" s="84" t="b">
        <v>0</v>
      </c>
      <c r="L55" s="84" t="b">
        <v>0</v>
      </c>
    </row>
    <row r="56" spans="1:12" ht="15">
      <c r="A56" s="84" t="s">
        <v>239</v>
      </c>
      <c r="B56" s="84" t="s">
        <v>233</v>
      </c>
      <c r="C56" s="84">
        <v>3</v>
      </c>
      <c r="D56" s="118">
        <v>0.015229478017873912</v>
      </c>
      <c r="E56" s="118">
        <v>0.7643629658980103</v>
      </c>
      <c r="F56" s="84" t="s">
        <v>1616</v>
      </c>
      <c r="G56" s="84" t="b">
        <v>0</v>
      </c>
      <c r="H56" s="84" t="b">
        <v>0</v>
      </c>
      <c r="I56" s="84" t="b">
        <v>0</v>
      </c>
      <c r="J56" s="84" t="b">
        <v>0</v>
      </c>
      <c r="K56" s="84" t="b">
        <v>0</v>
      </c>
      <c r="L56" s="84" t="b">
        <v>0</v>
      </c>
    </row>
    <row r="57" spans="1:12" ht="15">
      <c r="A57" s="84" t="s">
        <v>233</v>
      </c>
      <c r="B57" s="84" t="s">
        <v>239</v>
      </c>
      <c r="C57" s="84">
        <v>2</v>
      </c>
      <c r="D57" s="118">
        <v>0.013572233093903277</v>
      </c>
      <c r="E57" s="118">
        <v>0.49136169383427275</v>
      </c>
      <c r="F57" s="84" t="s">
        <v>1616</v>
      </c>
      <c r="G57" s="84" t="b">
        <v>0</v>
      </c>
      <c r="H57" s="84" t="b">
        <v>0</v>
      </c>
      <c r="I57" s="84" t="b">
        <v>0</v>
      </c>
      <c r="J57" s="84" t="b">
        <v>0</v>
      </c>
      <c r="K57" s="84" t="b">
        <v>0</v>
      </c>
      <c r="L57" s="84" t="b">
        <v>0</v>
      </c>
    </row>
    <row r="58" spans="1:12" ht="15">
      <c r="A58" s="84" t="s">
        <v>233</v>
      </c>
      <c r="B58" s="84" t="s">
        <v>1710</v>
      </c>
      <c r="C58" s="84">
        <v>2</v>
      </c>
      <c r="D58" s="118">
        <v>0.013572233093903277</v>
      </c>
      <c r="E58" s="118">
        <v>0.968482948553935</v>
      </c>
      <c r="F58" s="84" t="s">
        <v>1616</v>
      </c>
      <c r="G58" s="84" t="b">
        <v>0</v>
      </c>
      <c r="H58" s="84" t="b">
        <v>0</v>
      </c>
      <c r="I58" s="84" t="b">
        <v>0</v>
      </c>
      <c r="J58" s="84" t="b">
        <v>1</v>
      </c>
      <c r="K58" s="84" t="b">
        <v>0</v>
      </c>
      <c r="L58" s="84" t="b">
        <v>0</v>
      </c>
    </row>
    <row r="59" spans="1:12" ht="15">
      <c r="A59" s="84" t="s">
        <v>1710</v>
      </c>
      <c r="B59" s="84" t="s">
        <v>1711</v>
      </c>
      <c r="C59" s="84">
        <v>2</v>
      </c>
      <c r="D59" s="118">
        <v>0.013572233093903277</v>
      </c>
      <c r="E59" s="118">
        <v>1.6674529528899538</v>
      </c>
      <c r="F59" s="84" t="s">
        <v>1616</v>
      </c>
      <c r="G59" s="84" t="b">
        <v>1</v>
      </c>
      <c r="H59" s="84" t="b">
        <v>0</v>
      </c>
      <c r="I59" s="84" t="b">
        <v>0</v>
      </c>
      <c r="J59" s="84" t="b">
        <v>0</v>
      </c>
      <c r="K59" s="84" t="b">
        <v>0</v>
      </c>
      <c r="L59" s="84" t="b">
        <v>0</v>
      </c>
    </row>
    <row r="60" spans="1:12" ht="15">
      <c r="A60" s="84" t="s">
        <v>1712</v>
      </c>
      <c r="B60" s="84" t="s">
        <v>1713</v>
      </c>
      <c r="C60" s="84">
        <v>2</v>
      </c>
      <c r="D60" s="118">
        <v>0.013572233093903277</v>
      </c>
      <c r="E60" s="118">
        <v>1.6674529528899538</v>
      </c>
      <c r="F60" s="84" t="s">
        <v>1616</v>
      </c>
      <c r="G60" s="84" t="b">
        <v>0</v>
      </c>
      <c r="H60" s="84" t="b">
        <v>0</v>
      </c>
      <c r="I60" s="84" t="b">
        <v>0</v>
      </c>
      <c r="J60" s="84" t="b">
        <v>0</v>
      </c>
      <c r="K60" s="84" t="b">
        <v>0</v>
      </c>
      <c r="L60" s="84" t="b">
        <v>0</v>
      </c>
    </row>
    <row r="61" spans="1:12" ht="15">
      <c r="A61" s="84" t="s">
        <v>1713</v>
      </c>
      <c r="B61" s="84" t="s">
        <v>1714</v>
      </c>
      <c r="C61" s="84">
        <v>2</v>
      </c>
      <c r="D61" s="118">
        <v>0.013572233093903277</v>
      </c>
      <c r="E61" s="118">
        <v>1.6674529528899538</v>
      </c>
      <c r="F61" s="84" t="s">
        <v>1616</v>
      </c>
      <c r="G61" s="84" t="b">
        <v>0</v>
      </c>
      <c r="H61" s="84" t="b">
        <v>0</v>
      </c>
      <c r="I61" s="84" t="b">
        <v>0</v>
      </c>
      <c r="J61" s="84" t="b">
        <v>0</v>
      </c>
      <c r="K61" s="84" t="b">
        <v>0</v>
      </c>
      <c r="L61" s="84" t="b">
        <v>0</v>
      </c>
    </row>
    <row r="62" spans="1:12" ht="15">
      <c r="A62" s="84" t="s">
        <v>1714</v>
      </c>
      <c r="B62" s="84" t="s">
        <v>1715</v>
      </c>
      <c r="C62" s="84">
        <v>2</v>
      </c>
      <c r="D62" s="118">
        <v>0.013572233093903277</v>
      </c>
      <c r="E62" s="118">
        <v>1.6674529528899538</v>
      </c>
      <c r="F62" s="84" t="s">
        <v>1616</v>
      </c>
      <c r="G62" s="84" t="b">
        <v>0</v>
      </c>
      <c r="H62" s="84" t="b">
        <v>0</v>
      </c>
      <c r="I62" s="84" t="b">
        <v>0</v>
      </c>
      <c r="J62" s="84" t="b">
        <v>0</v>
      </c>
      <c r="K62" s="84" t="b">
        <v>0</v>
      </c>
      <c r="L62" s="84" t="b">
        <v>0</v>
      </c>
    </row>
    <row r="63" spans="1:12" ht="15">
      <c r="A63" s="84" t="s">
        <v>1715</v>
      </c>
      <c r="B63" s="84" t="s">
        <v>1716</v>
      </c>
      <c r="C63" s="84">
        <v>2</v>
      </c>
      <c r="D63" s="118">
        <v>0.013572233093903277</v>
      </c>
      <c r="E63" s="118">
        <v>1.6674529528899538</v>
      </c>
      <c r="F63" s="84" t="s">
        <v>1616</v>
      </c>
      <c r="G63" s="84" t="b">
        <v>0</v>
      </c>
      <c r="H63" s="84" t="b">
        <v>0</v>
      </c>
      <c r="I63" s="84" t="b">
        <v>0</v>
      </c>
      <c r="J63" s="84" t="b">
        <v>0</v>
      </c>
      <c r="K63" s="84" t="b">
        <v>0</v>
      </c>
      <c r="L63" s="84" t="b">
        <v>0</v>
      </c>
    </row>
    <row r="64" spans="1:12" ht="15">
      <c r="A64" s="84" t="s">
        <v>239</v>
      </c>
      <c r="B64" s="84" t="s">
        <v>260</v>
      </c>
      <c r="C64" s="84">
        <v>2</v>
      </c>
      <c r="D64" s="118">
        <v>0.013572233093903277</v>
      </c>
      <c r="E64" s="118">
        <v>1.0653929615619915</v>
      </c>
      <c r="F64" s="84" t="s">
        <v>1616</v>
      </c>
      <c r="G64" s="84" t="b">
        <v>0</v>
      </c>
      <c r="H64" s="84" t="b">
        <v>0</v>
      </c>
      <c r="I64" s="84" t="b">
        <v>0</v>
      </c>
      <c r="J64" s="84" t="b">
        <v>0</v>
      </c>
      <c r="K64" s="84" t="b">
        <v>0</v>
      </c>
      <c r="L64" s="84" t="b">
        <v>0</v>
      </c>
    </row>
    <row r="65" spans="1:12" ht="15">
      <c r="A65" s="84" t="s">
        <v>260</v>
      </c>
      <c r="B65" s="84" t="s">
        <v>233</v>
      </c>
      <c r="C65" s="84">
        <v>2</v>
      </c>
      <c r="D65" s="118">
        <v>0.013572233093903277</v>
      </c>
      <c r="E65" s="118">
        <v>1.1903316981702916</v>
      </c>
      <c r="F65" s="84" t="s">
        <v>1616</v>
      </c>
      <c r="G65" s="84" t="b">
        <v>0</v>
      </c>
      <c r="H65" s="84" t="b">
        <v>0</v>
      </c>
      <c r="I65" s="84" t="b">
        <v>0</v>
      </c>
      <c r="J65" s="84" t="b">
        <v>0</v>
      </c>
      <c r="K65" s="84" t="b">
        <v>0</v>
      </c>
      <c r="L65" s="84" t="b">
        <v>0</v>
      </c>
    </row>
    <row r="66" spans="1:12" ht="15">
      <c r="A66" s="84" t="s">
        <v>233</v>
      </c>
      <c r="B66" s="84" t="s">
        <v>259</v>
      </c>
      <c r="C66" s="84">
        <v>2</v>
      </c>
      <c r="D66" s="118">
        <v>0.013572233093903277</v>
      </c>
      <c r="E66" s="118">
        <v>0.968482948553935</v>
      </c>
      <c r="F66" s="84" t="s">
        <v>1616</v>
      </c>
      <c r="G66" s="84" t="b">
        <v>0</v>
      </c>
      <c r="H66" s="84" t="b">
        <v>0</v>
      </c>
      <c r="I66" s="84" t="b">
        <v>0</v>
      </c>
      <c r="J66" s="84" t="b">
        <v>0</v>
      </c>
      <c r="K66" s="84" t="b">
        <v>0</v>
      </c>
      <c r="L66" s="84" t="b">
        <v>0</v>
      </c>
    </row>
    <row r="67" spans="1:12" ht="15">
      <c r="A67" s="84" t="s">
        <v>259</v>
      </c>
      <c r="B67" s="84" t="s">
        <v>258</v>
      </c>
      <c r="C67" s="84">
        <v>2</v>
      </c>
      <c r="D67" s="118">
        <v>0.013572233093903277</v>
      </c>
      <c r="E67" s="118">
        <v>1.6674529528899538</v>
      </c>
      <c r="F67" s="84" t="s">
        <v>1616</v>
      </c>
      <c r="G67" s="84" t="b">
        <v>0</v>
      </c>
      <c r="H67" s="84" t="b">
        <v>0</v>
      </c>
      <c r="I67" s="84" t="b">
        <v>0</v>
      </c>
      <c r="J67" s="84" t="b">
        <v>0</v>
      </c>
      <c r="K67" s="84" t="b">
        <v>0</v>
      </c>
      <c r="L67" s="84" t="b">
        <v>0</v>
      </c>
    </row>
    <row r="68" spans="1:12" ht="15">
      <c r="A68" s="84" t="s">
        <v>258</v>
      </c>
      <c r="B68" s="84" t="s">
        <v>257</v>
      </c>
      <c r="C68" s="84">
        <v>2</v>
      </c>
      <c r="D68" s="118">
        <v>0.013572233093903277</v>
      </c>
      <c r="E68" s="118">
        <v>1.6674529528899538</v>
      </c>
      <c r="F68" s="84" t="s">
        <v>1616</v>
      </c>
      <c r="G68" s="84" t="b">
        <v>0</v>
      </c>
      <c r="H68" s="84" t="b">
        <v>0</v>
      </c>
      <c r="I68" s="84" t="b">
        <v>0</v>
      </c>
      <c r="J68" s="84" t="b">
        <v>0</v>
      </c>
      <c r="K68" s="84" t="b">
        <v>0</v>
      </c>
      <c r="L68" s="84" t="b">
        <v>0</v>
      </c>
    </row>
    <row r="69" spans="1:12" ht="15">
      <c r="A69" s="84" t="s">
        <v>233</v>
      </c>
      <c r="B69" s="84" t="s">
        <v>300</v>
      </c>
      <c r="C69" s="84">
        <v>2</v>
      </c>
      <c r="D69" s="118">
        <v>0.015312283396146193</v>
      </c>
      <c r="E69" s="118">
        <v>0.8239087409443188</v>
      </c>
      <c r="F69" s="84" t="s">
        <v>1617</v>
      </c>
      <c r="G69" s="84" t="b">
        <v>0</v>
      </c>
      <c r="H69" s="84" t="b">
        <v>0</v>
      </c>
      <c r="I69" s="84" t="b">
        <v>0</v>
      </c>
      <c r="J69" s="84" t="b">
        <v>0</v>
      </c>
      <c r="K69" s="84" t="b">
        <v>0</v>
      </c>
      <c r="L69" s="84" t="b">
        <v>0</v>
      </c>
    </row>
    <row r="70" spans="1:12" ht="15">
      <c r="A70" s="84" t="s">
        <v>233</v>
      </c>
      <c r="B70" s="84" t="s">
        <v>251</v>
      </c>
      <c r="C70" s="84">
        <v>4</v>
      </c>
      <c r="D70" s="118">
        <v>0</v>
      </c>
      <c r="E70" s="118">
        <v>0.7596678446896304</v>
      </c>
      <c r="F70" s="84" t="s">
        <v>1618</v>
      </c>
      <c r="G70" s="84" t="b">
        <v>0</v>
      </c>
      <c r="H70" s="84" t="b">
        <v>0</v>
      </c>
      <c r="I70" s="84" t="b">
        <v>0</v>
      </c>
      <c r="J70" s="84" t="b">
        <v>0</v>
      </c>
      <c r="K70" s="84" t="b">
        <v>0</v>
      </c>
      <c r="L70" s="84" t="b">
        <v>0</v>
      </c>
    </row>
    <row r="71" spans="1:12" ht="15">
      <c r="A71" s="84" t="s">
        <v>251</v>
      </c>
      <c r="B71" s="84" t="s">
        <v>250</v>
      </c>
      <c r="C71" s="84">
        <v>4</v>
      </c>
      <c r="D71" s="118">
        <v>0</v>
      </c>
      <c r="E71" s="118">
        <v>0.7596678446896304</v>
      </c>
      <c r="F71" s="84" t="s">
        <v>1618</v>
      </c>
      <c r="G71" s="84" t="b">
        <v>0</v>
      </c>
      <c r="H71" s="84" t="b">
        <v>0</v>
      </c>
      <c r="I71" s="84" t="b">
        <v>0</v>
      </c>
      <c r="J71" s="84" t="b">
        <v>0</v>
      </c>
      <c r="K71" s="84" t="b">
        <v>0</v>
      </c>
      <c r="L71" s="84" t="b">
        <v>0</v>
      </c>
    </row>
    <row r="72" spans="1:12" ht="15">
      <c r="A72" s="84" t="s">
        <v>1721</v>
      </c>
      <c r="B72" s="84" t="s">
        <v>1722</v>
      </c>
      <c r="C72" s="84">
        <v>2</v>
      </c>
      <c r="D72" s="118">
        <v>0.04459703639466388</v>
      </c>
      <c r="E72" s="118">
        <v>1.0606978403536116</v>
      </c>
      <c r="F72" s="84" t="s">
        <v>1618</v>
      </c>
      <c r="G72" s="84" t="b">
        <v>0</v>
      </c>
      <c r="H72" s="84" t="b">
        <v>0</v>
      </c>
      <c r="I72" s="84" t="b">
        <v>0</v>
      </c>
      <c r="J72" s="84" t="b">
        <v>0</v>
      </c>
      <c r="K72" s="84" t="b">
        <v>0</v>
      </c>
      <c r="L72" s="84" t="b">
        <v>0</v>
      </c>
    </row>
    <row r="73" spans="1:12" ht="15">
      <c r="A73" s="84" t="s">
        <v>1726</v>
      </c>
      <c r="B73" s="84" t="s">
        <v>1727</v>
      </c>
      <c r="C73" s="84">
        <v>2</v>
      </c>
      <c r="D73" s="118">
        <v>0</v>
      </c>
      <c r="E73" s="118">
        <v>0.6532125137753437</v>
      </c>
      <c r="F73" s="84" t="s">
        <v>1621</v>
      </c>
      <c r="G73" s="84" t="b">
        <v>1</v>
      </c>
      <c r="H73" s="84" t="b">
        <v>0</v>
      </c>
      <c r="I73" s="84" t="b">
        <v>0</v>
      </c>
      <c r="J73" s="84" t="b">
        <v>0</v>
      </c>
      <c r="K73" s="84" t="b">
        <v>1</v>
      </c>
      <c r="L73" s="84" t="b">
        <v>0</v>
      </c>
    </row>
    <row r="74" spans="1:12" ht="15">
      <c r="A74" s="84" t="s">
        <v>1727</v>
      </c>
      <c r="B74" s="84" t="s">
        <v>233</v>
      </c>
      <c r="C74" s="84">
        <v>2</v>
      </c>
      <c r="D74" s="118">
        <v>0</v>
      </c>
      <c r="E74" s="118">
        <v>0.6532125137753437</v>
      </c>
      <c r="F74" s="84" t="s">
        <v>1621</v>
      </c>
      <c r="G74" s="84" t="b">
        <v>0</v>
      </c>
      <c r="H74" s="84" t="b">
        <v>1</v>
      </c>
      <c r="I74" s="84" t="b">
        <v>0</v>
      </c>
      <c r="J74" s="84" t="b">
        <v>0</v>
      </c>
      <c r="K74" s="84" t="b">
        <v>0</v>
      </c>
      <c r="L74" s="84" t="b">
        <v>0</v>
      </c>
    </row>
    <row r="75" spans="1:12" ht="15">
      <c r="A75" s="84" t="s">
        <v>233</v>
      </c>
      <c r="B75" s="84" t="s">
        <v>1728</v>
      </c>
      <c r="C75" s="84">
        <v>2</v>
      </c>
      <c r="D75" s="118">
        <v>0</v>
      </c>
      <c r="E75" s="118">
        <v>0.6532125137753437</v>
      </c>
      <c r="F75" s="84" t="s">
        <v>1621</v>
      </c>
      <c r="G75" s="84" t="b">
        <v>0</v>
      </c>
      <c r="H75" s="84" t="b">
        <v>0</v>
      </c>
      <c r="I75" s="84" t="b">
        <v>0</v>
      </c>
      <c r="J75" s="84" t="b">
        <v>0</v>
      </c>
      <c r="K75" s="84" t="b">
        <v>0</v>
      </c>
      <c r="L75" s="84" t="b">
        <v>0</v>
      </c>
    </row>
    <row r="76" spans="1:12" ht="15">
      <c r="A76" s="84" t="s">
        <v>1728</v>
      </c>
      <c r="B76" s="84" t="s">
        <v>263</v>
      </c>
      <c r="C76" s="84">
        <v>2</v>
      </c>
      <c r="D76" s="118">
        <v>0</v>
      </c>
      <c r="E76" s="118">
        <v>0.6532125137753437</v>
      </c>
      <c r="F76" s="84" t="s">
        <v>1621</v>
      </c>
      <c r="G76" s="84" t="b">
        <v>0</v>
      </c>
      <c r="H76" s="84" t="b">
        <v>0</v>
      </c>
      <c r="I76" s="84" t="b">
        <v>0</v>
      </c>
      <c r="J76" s="84" t="b">
        <v>0</v>
      </c>
      <c r="K76" s="84" t="b">
        <v>0</v>
      </c>
      <c r="L7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2044</v>
      </c>
      <c r="B2" s="122" t="s">
        <v>2045</v>
      </c>
      <c r="C2" s="119" t="s">
        <v>2046</v>
      </c>
    </row>
    <row r="3" spans="1:3" ht="15">
      <c r="A3" s="121" t="s">
        <v>1615</v>
      </c>
      <c r="B3" s="121" t="s">
        <v>1615</v>
      </c>
      <c r="C3" s="34">
        <v>74</v>
      </c>
    </row>
    <row r="4" spans="1:3" ht="15">
      <c r="A4" s="121" t="s">
        <v>1615</v>
      </c>
      <c r="B4" s="121" t="s">
        <v>1616</v>
      </c>
      <c r="C4" s="34">
        <v>3</v>
      </c>
    </row>
    <row r="5" spans="1:3" ht="15">
      <c r="A5" s="121" t="s">
        <v>1615</v>
      </c>
      <c r="B5" s="121" t="s">
        <v>1617</v>
      </c>
      <c r="C5" s="34">
        <v>15</v>
      </c>
    </row>
    <row r="6" spans="1:3" ht="15">
      <c r="A6" s="121" t="s">
        <v>1615</v>
      </c>
      <c r="B6" s="121" t="s">
        <v>1618</v>
      </c>
      <c r="C6" s="34">
        <v>4</v>
      </c>
    </row>
    <row r="7" spans="1:3" ht="15">
      <c r="A7" s="121" t="s">
        <v>1615</v>
      </c>
      <c r="B7" s="121" t="s">
        <v>1619</v>
      </c>
      <c r="C7" s="34">
        <v>4</v>
      </c>
    </row>
    <row r="8" spans="1:3" ht="15">
      <c r="A8" s="121" t="s">
        <v>1615</v>
      </c>
      <c r="B8" s="121" t="s">
        <v>1620</v>
      </c>
      <c r="C8" s="34">
        <v>5</v>
      </c>
    </row>
    <row r="9" spans="1:3" ht="15">
      <c r="A9" s="121" t="s">
        <v>1615</v>
      </c>
      <c r="B9" s="121" t="s">
        <v>1622</v>
      </c>
      <c r="C9" s="34">
        <v>6</v>
      </c>
    </row>
    <row r="10" spans="1:3" ht="15">
      <c r="A10" s="121" t="s">
        <v>1615</v>
      </c>
      <c r="B10" s="121" t="s">
        <v>1623</v>
      </c>
      <c r="C10" s="34">
        <v>4</v>
      </c>
    </row>
    <row r="11" spans="1:3" ht="15">
      <c r="A11" s="121" t="s">
        <v>1615</v>
      </c>
      <c r="B11" s="121" t="s">
        <v>1625</v>
      </c>
      <c r="C11" s="34">
        <v>1</v>
      </c>
    </row>
    <row r="12" spans="1:3" ht="15">
      <c r="A12" s="121" t="s">
        <v>1616</v>
      </c>
      <c r="B12" s="121" t="s">
        <v>1615</v>
      </c>
      <c r="C12" s="34">
        <v>10</v>
      </c>
    </row>
    <row r="13" spans="1:3" ht="15">
      <c r="A13" s="121" t="s">
        <v>1616</v>
      </c>
      <c r="B13" s="121" t="s">
        <v>1616</v>
      </c>
      <c r="C13" s="34">
        <v>25</v>
      </c>
    </row>
    <row r="14" spans="1:3" ht="15">
      <c r="A14" s="121" t="s">
        <v>1617</v>
      </c>
      <c r="B14" s="121" t="s">
        <v>1615</v>
      </c>
      <c r="C14" s="34">
        <v>3</v>
      </c>
    </row>
    <row r="15" spans="1:3" ht="15">
      <c r="A15" s="121" t="s">
        <v>1617</v>
      </c>
      <c r="B15" s="121" t="s">
        <v>1617</v>
      </c>
      <c r="C15" s="34">
        <v>6</v>
      </c>
    </row>
    <row r="16" spans="1:3" ht="15">
      <c r="A16" s="121" t="s">
        <v>1618</v>
      </c>
      <c r="B16" s="121" t="s">
        <v>1615</v>
      </c>
      <c r="C16" s="34">
        <v>4</v>
      </c>
    </row>
    <row r="17" spans="1:3" ht="15">
      <c r="A17" s="121" t="s">
        <v>1618</v>
      </c>
      <c r="B17" s="121" t="s">
        <v>1618</v>
      </c>
      <c r="C17" s="34">
        <v>9</v>
      </c>
    </row>
    <row r="18" spans="1:3" ht="15">
      <c r="A18" s="121" t="s">
        <v>1619</v>
      </c>
      <c r="B18" s="121" t="s">
        <v>1615</v>
      </c>
      <c r="C18" s="34">
        <v>1</v>
      </c>
    </row>
    <row r="19" spans="1:3" ht="15">
      <c r="A19" s="121" t="s">
        <v>1619</v>
      </c>
      <c r="B19" s="121" t="s">
        <v>1619</v>
      </c>
      <c r="C19" s="34">
        <v>3</v>
      </c>
    </row>
    <row r="20" spans="1:3" ht="15">
      <c r="A20" s="121" t="s">
        <v>1620</v>
      </c>
      <c r="B20" s="121" t="s">
        <v>1615</v>
      </c>
      <c r="C20" s="34">
        <v>1</v>
      </c>
    </row>
    <row r="21" spans="1:3" ht="15">
      <c r="A21" s="121" t="s">
        <v>1620</v>
      </c>
      <c r="B21" s="121" t="s">
        <v>1620</v>
      </c>
      <c r="C21" s="34">
        <v>2</v>
      </c>
    </row>
    <row r="22" spans="1:3" ht="15">
      <c r="A22" s="121" t="s">
        <v>1621</v>
      </c>
      <c r="B22" s="121" t="s">
        <v>1615</v>
      </c>
      <c r="C22" s="34">
        <v>2</v>
      </c>
    </row>
    <row r="23" spans="1:3" ht="15">
      <c r="A23" s="121" t="s">
        <v>1621</v>
      </c>
      <c r="B23" s="121" t="s">
        <v>1621</v>
      </c>
      <c r="C23" s="34">
        <v>3</v>
      </c>
    </row>
    <row r="24" spans="1:3" ht="15">
      <c r="A24" s="121" t="s">
        <v>1622</v>
      </c>
      <c r="B24" s="121" t="s">
        <v>1615</v>
      </c>
      <c r="C24" s="34">
        <v>1</v>
      </c>
    </row>
    <row r="25" spans="1:3" ht="15">
      <c r="A25" s="121" t="s">
        <v>1622</v>
      </c>
      <c r="B25" s="121" t="s">
        <v>1622</v>
      </c>
      <c r="C25" s="34">
        <v>2</v>
      </c>
    </row>
    <row r="26" spans="1:3" ht="15">
      <c r="A26" s="121" t="s">
        <v>1623</v>
      </c>
      <c r="B26" s="121" t="s">
        <v>1615</v>
      </c>
      <c r="C26" s="34">
        <v>1</v>
      </c>
    </row>
    <row r="27" spans="1:3" ht="15">
      <c r="A27" s="121" t="s">
        <v>1623</v>
      </c>
      <c r="B27" s="121" t="s">
        <v>1623</v>
      </c>
      <c r="C27" s="34">
        <v>1</v>
      </c>
    </row>
    <row r="28" spans="1:3" ht="15">
      <c r="A28" s="121" t="s">
        <v>1624</v>
      </c>
      <c r="B28" s="121" t="s">
        <v>1615</v>
      </c>
      <c r="C28" s="34">
        <v>1</v>
      </c>
    </row>
    <row r="29" spans="1:3" ht="15">
      <c r="A29" s="121" t="s">
        <v>1624</v>
      </c>
      <c r="B29" s="121" t="s">
        <v>1624</v>
      </c>
      <c r="C29" s="34">
        <v>1</v>
      </c>
    </row>
    <row r="30" spans="1:3" ht="15">
      <c r="A30" s="121" t="s">
        <v>1625</v>
      </c>
      <c r="B30" s="121" t="s">
        <v>1615</v>
      </c>
      <c r="C30" s="34">
        <v>1</v>
      </c>
    </row>
    <row r="31" spans="1:3" ht="15">
      <c r="A31" s="121" t="s">
        <v>1625</v>
      </c>
      <c r="B31" s="121" t="s">
        <v>1625</v>
      </c>
      <c r="C31"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2065</v>
      </c>
      <c r="B1" s="13" t="s">
        <v>17</v>
      </c>
    </row>
    <row r="2" spans="1:2" ht="15">
      <c r="A2" s="78" t="s">
        <v>2066</v>
      </c>
      <c r="B2" s="78" t="s">
        <v>2072</v>
      </c>
    </row>
    <row r="3" spans="1:2" ht="15">
      <c r="A3" s="78" t="s">
        <v>2067</v>
      </c>
      <c r="B3" s="78" t="s">
        <v>2073</v>
      </c>
    </row>
    <row r="4" spans="1:2" ht="15">
      <c r="A4" s="78" t="s">
        <v>2068</v>
      </c>
      <c r="B4" s="78" t="s">
        <v>2074</v>
      </c>
    </row>
    <row r="5" spans="1:2" ht="15">
      <c r="A5" s="78" t="s">
        <v>2069</v>
      </c>
      <c r="B5" s="78" t="s">
        <v>2075</v>
      </c>
    </row>
    <row r="6" spans="1:2" ht="15">
      <c r="A6" s="78" t="s">
        <v>2070</v>
      </c>
      <c r="B6" s="78" t="s">
        <v>2076</v>
      </c>
    </row>
    <row r="7" spans="1:2" ht="15">
      <c r="A7" s="78" t="s">
        <v>2071</v>
      </c>
      <c r="B7" s="78" t="s">
        <v>2073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1614</v>
      </c>
      <c r="BB2" s="13" t="s">
        <v>1638</v>
      </c>
      <c r="BC2" s="13" t="s">
        <v>1639</v>
      </c>
      <c r="BD2" s="119" t="s">
        <v>2033</v>
      </c>
      <c r="BE2" s="119" t="s">
        <v>2034</v>
      </c>
      <c r="BF2" s="119" t="s">
        <v>2035</v>
      </c>
      <c r="BG2" s="119" t="s">
        <v>2036</v>
      </c>
      <c r="BH2" s="119" t="s">
        <v>2037</v>
      </c>
      <c r="BI2" s="119" t="s">
        <v>2038</v>
      </c>
      <c r="BJ2" s="119" t="s">
        <v>2039</v>
      </c>
      <c r="BK2" s="119" t="s">
        <v>2040</v>
      </c>
      <c r="BL2" s="119" t="s">
        <v>2041</v>
      </c>
    </row>
    <row r="3" spans="1:64" ht="15" customHeight="1">
      <c r="A3" s="64" t="s">
        <v>212</v>
      </c>
      <c r="B3" s="64" t="s">
        <v>245</v>
      </c>
      <c r="C3" s="65"/>
      <c r="D3" s="66"/>
      <c r="E3" s="67"/>
      <c r="F3" s="68"/>
      <c r="G3" s="65"/>
      <c r="H3" s="69"/>
      <c r="I3" s="70"/>
      <c r="J3" s="70"/>
      <c r="K3" s="34" t="s">
        <v>65</v>
      </c>
      <c r="L3" s="71">
        <v>3</v>
      </c>
      <c r="M3" s="71"/>
      <c r="N3" s="72"/>
      <c r="O3" s="78" t="s">
        <v>313</v>
      </c>
      <c r="P3" s="80">
        <v>43717.800717592596</v>
      </c>
      <c r="Q3" s="78" t="s">
        <v>315</v>
      </c>
      <c r="R3" s="78"/>
      <c r="S3" s="78"/>
      <c r="T3" s="78"/>
      <c r="U3" s="78"/>
      <c r="V3" s="83" t="s">
        <v>443</v>
      </c>
      <c r="W3" s="80">
        <v>43717.800717592596</v>
      </c>
      <c r="X3" s="83" t="s">
        <v>474</v>
      </c>
      <c r="Y3" s="78"/>
      <c r="Z3" s="78"/>
      <c r="AA3" s="84" t="s">
        <v>578</v>
      </c>
      <c r="AB3" s="84" t="s">
        <v>608</v>
      </c>
      <c r="AC3" s="78" t="b">
        <v>0</v>
      </c>
      <c r="AD3" s="78">
        <v>1</v>
      </c>
      <c r="AE3" s="84" t="s">
        <v>741</v>
      </c>
      <c r="AF3" s="78" t="b">
        <v>0</v>
      </c>
      <c r="AG3" s="78" t="s">
        <v>793</v>
      </c>
      <c r="AH3" s="78"/>
      <c r="AI3" s="84" t="s">
        <v>744</v>
      </c>
      <c r="AJ3" s="78" t="b">
        <v>0</v>
      </c>
      <c r="AK3" s="78">
        <v>0</v>
      </c>
      <c r="AL3" s="84" t="s">
        <v>744</v>
      </c>
      <c r="AM3" s="78" t="s">
        <v>797</v>
      </c>
      <c r="AN3" s="78" t="b">
        <v>0</v>
      </c>
      <c r="AO3" s="84" t="s">
        <v>608</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245</v>
      </c>
      <c r="C4" s="65"/>
      <c r="D4" s="66"/>
      <c r="E4" s="67"/>
      <c r="F4" s="68"/>
      <c r="G4" s="65"/>
      <c r="H4" s="69"/>
      <c r="I4" s="70"/>
      <c r="J4" s="70"/>
      <c r="K4" s="34" t="s">
        <v>65</v>
      </c>
      <c r="L4" s="77">
        <v>5</v>
      </c>
      <c r="M4" s="77"/>
      <c r="N4" s="72"/>
      <c r="O4" s="79" t="s">
        <v>313</v>
      </c>
      <c r="P4" s="81">
        <v>43717.80369212963</v>
      </c>
      <c r="Q4" s="79" t="s">
        <v>316</v>
      </c>
      <c r="R4" s="79"/>
      <c r="S4" s="79"/>
      <c r="T4" s="79"/>
      <c r="U4" s="79"/>
      <c r="V4" s="82" t="s">
        <v>444</v>
      </c>
      <c r="W4" s="81">
        <v>43717.80369212963</v>
      </c>
      <c r="X4" s="82" t="s">
        <v>475</v>
      </c>
      <c r="Y4" s="79"/>
      <c r="Z4" s="79"/>
      <c r="AA4" s="85" t="s">
        <v>579</v>
      </c>
      <c r="AB4" s="85" t="s">
        <v>608</v>
      </c>
      <c r="AC4" s="79" t="b">
        <v>0</v>
      </c>
      <c r="AD4" s="79">
        <v>0</v>
      </c>
      <c r="AE4" s="85" t="s">
        <v>741</v>
      </c>
      <c r="AF4" s="79" t="b">
        <v>0</v>
      </c>
      <c r="AG4" s="79" t="s">
        <v>793</v>
      </c>
      <c r="AH4" s="79"/>
      <c r="AI4" s="85" t="s">
        <v>744</v>
      </c>
      <c r="AJ4" s="79" t="b">
        <v>0</v>
      </c>
      <c r="AK4" s="79">
        <v>0</v>
      </c>
      <c r="AL4" s="85" t="s">
        <v>744</v>
      </c>
      <c r="AM4" s="79" t="s">
        <v>797</v>
      </c>
      <c r="AN4" s="79" t="b">
        <v>0</v>
      </c>
      <c r="AO4" s="85" t="s">
        <v>608</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245</v>
      </c>
      <c r="C5" s="65"/>
      <c r="D5" s="66"/>
      <c r="E5" s="67"/>
      <c r="F5" s="68"/>
      <c r="G5" s="65"/>
      <c r="H5" s="69"/>
      <c r="I5" s="70"/>
      <c r="J5" s="70"/>
      <c r="K5" s="34" t="s">
        <v>65</v>
      </c>
      <c r="L5" s="77">
        <v>7</v>
      </c>
      <c r="M5" s="77"/>
      <c r="N5" s="72"/>
      <c r="O5" s="79" t="s">
        <v>313</v>
      </c>
      <c r="P5" s="81">
        <v>43717.83490740741</v>
      </c>
      <c r="Q5" s="79" t="s">
        <v>317</v>
      </c>
      <c r="R5" s="82" t="s">
        <v>419</v>
      </c>
      <c r="S5" s="79" t="s">
        <v>433</v>
      </c>
      <c r="T5" s="79"/>
      <c r="U5" s="79"/>
      <c r="V5" s="82" t="s">
        <v>445</v>
      </c>
      <c r="W5" s="81">
        <v>43717.83490740741</v>
      </c>
      <c r="X5" s="82" t="s">
        <v>476</v>
      </c>
      <c r="Y5" s="79"/>
      <c r="Z5" s="79"/>
      <c r="AA5" s="85" t="s">
        <v>580</v>
      </c>
      <c r="AB5" s="85" t="s">
        <v>608</v>
      </c>
      <c r="AC5" s="79" t="b">
        <v>0</v>
      </c>
      <c r="AD5" s="79">
        <v>0</v>
      </c>
      <c r="AE5" s="85" t="s">
        <v>741</v>
      </c>
      <c r="AF5" s="79" t="b">
        <v>0</v>
      </c>
      <c r="AG5" s="79" t="s">
        <v>793</v>
      </c>
      <c r="AH5" s="79"/>
      <c r="AI5" s="85" t="s">
        <v>744</v>
      </c>
      <c r="AJ5" s="79" t="b">
        <v>0</v>
      </c>
      <c r="AK5" s="79">
        <v>0</v>
      </c>
      <c r="AL5" s="85" t="s">
        <v>744</v>
      </c>
      <c r="AM5" s="79" t="s">
        <v>798</v>
      </c>
      <c r="AN5" s="79" t="b">
        <v>1</v>
      </c>
      <c r="AO5" s="85" t="s">
        <v>608</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215</v>
      </c>
      <c r="B6" s="64" t="s">
        <v>245</v>
      </c>
      <c r="C6" s="65"/>
      <c r="D6" s="66"/>
      <c r="E6" s="67"/>
      <c r="F6" s="68"/>
      <c r="G6" s="65"/>
      <c r="H6" s="69"/>
      <c r="I6" s="70"/>
      <c r="J6" s="70"/>
      <c r="K6" s="34" t="s">
        <v>65</v>
      </c>
      <c r="L6" s="77">
        <v>9</v>
      </c>
      <c r="M6" s="77"/>
      <c r="N6" s="72"/>
      <c r="O6" s="79" t="s">
        <v>313</v>
      </c>
      <c r="P6" s="81">
        <v>43718.06885416667</v>
      </c>
      <c r="Q6" s="79" t="s">
        <v>318</v>
      </c>
      <c r="R6" s="82" t="s">
        <v>420</v>
      </c>
      <c r="S6" s="79" t="s">
        <v>433</v>
      </c>
      <c r="T6" s="79"/>
      <c r="U6" s="79"/>
      <c r="V6" s="82" t="s">
        <v>446</v>
      </c>
      <c r="W6" s="81">
        <v>43718.06885416667</v>
      </c>
      <c r="X6" s="82" t="s">
        <v>477</v>
      </c>
      <c r="Y6" s="79"/>
      <c r="Z6" s="79"/>
      <c r="AA6" s="85" t="s">
        <v>581</v>
      </c>
      <c r="AB6" s="85" t="s">
        <v>608</v>
      </c>
      <c r="AC6" s="79" t="b">
        <v>0</v>
      </c>
      <c r="AD6" s="79">
        <v>0</v>
      </c>
      <c r="AE6" s="85" t="s">
        <v>741</v>
      </c>
      <c r="AF6" s="79" t="b">
        <v>0</v>
      </c>
      <c r="AG6" s="79" t="s">
        <v>793</v>
      </c>
      <c r="AH6" s="79"/>
      <c r="AI6" s="85" t="s">
        <v>744</v>
      </c>
      <c r="AJ6" s="79" t="b">
        <v>0</v>
      </c>
      <c r="AK6" s="79">
        <v>0</v>
      </c>
      <c r="AL6" s="85" t="s">
        <v>744</v>
      </c>
      <c r="AM6" s="79" t="s">
        <v>798</v>
      </c>
      <c r="AN6" s="79" t="b">
        <v>1</v>
      </c>
      <c r="AO6" s="85" t="s">
        <v>608</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216</v>
      </c>
      <c r="B7" s="64" t="s">
        <v>233</v>
      </c>
      <c r="C7" s="65"/>
      <c r="D7" s="66"/>
      <c r="E7" s="67"/>
      <c r="F7" s="68"/>
      <c r="G7" s="65"/>
      <c r="H7" s="69"/>
      <c r="I7" s="70"/>
      <c r="J7" s="70"/>
      <c r="K7" s="34" t="s">
        <v>65</v>
      </c>
      <c r="L7" s="77">
        <v>11</v>
      </c>
      <c r="M7" s="77"/>
      <c r="N7" s="72"/>
      <c r="O7" s="79" t="s">
        <v>314</v>
      </c>
      <c r="P7" s="81">
        <v>43722.842824074076</v>
      </c>
      <c r="Q7" s="79" t="s">
        <v>319</v>
      </c>
      <c r="R7" s="82" t="s">
        <v>421</v>
      </c>
      <c r="S7" s="79" t="s">
        <v>433</v>
      </c>
      <c r="T7" s="79"/>
      <c r="U7" s="79"/>
      <c r="V7" s="82" t="s">
        <v>447</v>
      </c>
      <c r="W7" s="81">
        <v>43722.842824074076</v>
      </c>
      <c r="X7" s="82" t="s">
        <v>478</v>
      </c>
      <c r="Y7" s="79"/>
      <c r="Z7" s="79"/>
      <c r="AA7" s="85" t="s">
        <v>582</v>
      </c>
      <c r="AB7" s="79"/>
      <c r="AC7" s="79" t="b">
        <v>0</v>
      </c>
      <c r="AD7" s="79">
        <v>0</v>
      </c>
      <c r="AE7" s="85" t="s">
        <v>741</v>
      </c>
      <c r="AF7" s="79" t="b">
        <v>0</v>
      </c>
      <c r="AG7" s="79" t="s">
        <v>793</v>
      </c>
      <c r="AH7" s="79"/>
      <c r="AI7" s="85" t="s">
        <v>744</v>
      </c>
      <c r="AJ7" s="79" t="b">
        <v>0</v>
      </c>
      <c r="AK7" s="79">
        <v>0</v>
      </c>
      <c r="AL7" s="85" t="s">
        <v>744</v>
      </c>
      <c r="AM7" s="79" t="s">
        <v>797</v>
      </c>
      <c r="AN7" s="79" t="b">
        <v>1</v>
      </c>
      <c r="AO7" s="85" t="s">
        <v>582</v>
      </c>
      <c r="AP7" s="79" t="s">
        <v>176</v>
      </c>
      <c r="AQ7" s="79">
        <v>0</v>
      </c>
      <c r="AR7" s="79">
        <v>0</v>
      </c>
      <c r="AS7" s="79" t="s">
        <v>803</v>
      </c>
      <c r="AT7" s="79" t="s">
        <v>815</v>
      </c>
      <c r="AU7" s="79" t="s">
        <v>816</v>
      </c>
      <c r="AV7" s="79" t="s">
        <v>817</v>
      </c>
      <c r="AW7" s="79" t="s">
        <v>827</v>
      </c>
      <c r="AX7" s="79" t="s">
        <v>837</v>
      </c>
      <c r="AY7" s="79" t="s">
        <v>847</v>
      </c>
      <c r="AZ7" s="82" t="s">
        <v>849</v>
      </c>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21</v>
      </c>
      <c r="BK7" s="49">
        <v>100</v>
      </c>
      <c r="BL7" s="48">
        <v>21</v>
      </c>
    </row>
    <row r="8" spans="1:64" ht="15">
      <c r="A8" s="64" t="s">
        <v>217</v>
      </c>
      <c r="B8" s="64" t="s">
        <v>233</v>
      </c>
      <c r="C8" s="65"/>
      <c r="D8" s="66"/>
      <c r="E8" s="67"/>
      <c r="F8" s="68"/>
      <c r="G8" s="65"/>
      <c r="H8" s="69"/>
      <c r="I8" s="70"/>
      <c r="J8" s="70"/>
      <c r="K8" s="34" t="s">
        <v>65</v>
      </c>
      <c r="L8" s="77">
        <v>12</v>
      </c>
      <c r="M8" s="77"/>
      <c r="N8" s="72"/>
      <c r="O8" s="79" t="s">
        <v>313</v>
      </c>
      <c r="P8" s="81">
        <v>43724.897824074076</v>
      </c>
      <c r="Q8" s="79" t="s">
        <v>320</v>
      </c>
      <c r="R8" s="82" t="s">
        <v>422</v>
      </c>
      <c r="S8" s="79" t="s">
        <v>433</v>
      </c>
      <c r="T8" s="79"/>
      <c r="U8" s="79"/>
      <c r="V8" s="82" t="s">
        <v>448</v>
      </c>
      <c r="W8" s="81">
        <v>43724.897824074076</v>
      </c>
      <c r="X8" s="82" t="s">
        <v>479</v>
      </c>
      <c r="Y8" s="79"/>
      <c r="Z8" s="79"/>
      <c r="AA8" s="85" t="s">
        <v>583</v>
      </c>
      <c r="AB8" s="79"/>
      <c r="AC8" s="79" t="b">
        <v>0</v>
      </c>
      <c r="AD8" s="79">
        <v>0</v>
      </c>
      <c r="AE8" s="85" t="s">
        <v>742</v>
      </c>
      <c r="AF8" s="79" t="b">
        <v>0</v>
      </c>
      <c r="AG8" s="79" t="s">
        <v>793</v>
      </c>
      <c r="AH8" s="79"/>
      <c r="AI8" s="85" t="s">
        <v>744</v>
      </c>
      <c r="AJ8" s="79" t="b">
        <v>0</v>
      </c>
      <c r="AK8" s="79">
        <v>0</v>
      </c>
      <c r="AL8" s="85" t="s">
        <v>744</v>
      </c>
      <c r="AM8" s="79" t="s">
        <v>799</v>
      </c>
      <c r="AN8" s="79" t="b">
        <v>1</v>
      </c>
      <c r="AO8" s="85" t="s">
        <v>583</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1</v>
      </c>
      <c r="BD8" s="48"/>
      <c r="BE8" s="49"/>
      <c r="BF8" s="48"/>
      <c r="BG8" s="49"/>
      <c r="BH8" s="48"/>
      <c r="BI8" s="49"/>
      <c r="BJ8" s="48"/>
      <c r="BK8" s="49"/>
      <c r="BL8" s="48"/>
    </row>
    <row r="9" spans="1:64" ht="15">
      <c r="A9" s="64" t="s">
        <v>218</v>
      </c>
      <c r="B9" s="64" t="s">
        <v>246</v>
      </c>
      <c r="C9" s="65"/>
      <c r="D9" s="66"/>
      <c r="E9" s="67"/>
      <c r="F9" s="68"/>
      <c r="G9" s="65"/>
      <c r="H9" s="69"/>
      <c r="I9" s="70"/>
      <c r="J9" s="70"/>
      <c r="K9" s="34" t="s">
        <v>65</v>
      </c>
      <c r="L9" s="77">
        <v>14</v>
      </c>
      <c r="M9" s="77"/>
      <c r="N9" s="72"/>
      <c r="O9" s="79" t="s">
        <v>313</v>
      </c>
      <c r="P9" s="81">
        <v>43742.04275462963</v>
      </c>
      <c r="Q9" s="79" t="s">
        <v>321</v>
      </c>
      <c r="R9" s="79"/>
      <c r="S9" s="79"/>
      <c r="T9" s="79"/>
      <c r="U9" s="79"/>
      <c r="V9" s="82" t="s">
        <v>449</v>
      </c>
      <c r="W9" s="81">
        <v>43742.04275462963</v>
      </c>
      <c r="X9" s="82" t="s">
        <v>480</v>
      </c>
      <c r="Y9" s="79"/>
      <c r="Z9" s="79"/>
      <c r="AA9" s="85" t="s">
        <v>584</v>
      </c>
      <c r="AB9" s="85" t="s">
        <v>622</v>
      </c>
      <c r="AC9" s="79" t="b">
        <v>0</v>
      </c>
      <c r="AD9" s="79">
        <v>0</v>
      </c>
      <c r="AE9" s="85" t="s">
        <v>741</v>
      </c>
      <c r="AF9" s="79" t="b">
        <v>0</v>
      </c>
      <c r="AG9" s="79" t="s">
        <v>793</v>
      </c>
      <c r="AH9" s="79"/>
      <c r="AI9" s="85" t="s">
        <v>744</v>
      </c>
      <c r="AJ9" s="79" t="b">
        <v>0</v>
      </c>
      <c r="AK9" s="79">
        <v>0</v>
      </c>
      <c r="AL9" s="85" t="s">
        <v>744</v>
      </c>
      <c r="AM9" s="79" t="s">
        <v>800</v>
      </c>
      <c r="AN9" s="79" t="b">
        <v>0</v>
      </c>
      <c r="AO9" s="85" t="s">
        <v>622</v>
      </c>
      <c r="AP9" s="79" t="s">
        <v>176</v>
      </c>
      <c r="AQ9" s="79">
        <v>0</v>
      </c>
      <c r="AR9" s="79">
        <v>0</v>
      </c>
      <c r="AS9" s="79"/>
      <c r="AT9" s="79"/>
      <c r="AU9" s="79"/>
      <c r="AV9" s="79"/>
      <c r="AW9" s="79"/>
      <c r="AX9" s="79"/>
      <c r="AY9" s="79"/>
      <c r="AZ9" s="79"/>
      <c r="BA9">
        <v>1</v>
      </c>
      <c r="BB9" s="78" t="str">
        <f>REPLACE(INDEX(GroupVertices[Group],MATCH(Edges25[[#This Row],[Vertex 1]],GroupVertices[Vertex],0)),1,1,"")</f>
        <v>11</v>
      </c>
      <c r="BC9" s="78" t="str">
        <f>REPLACE(INDEX(GroupVertices[Group],MATCH(Edges25[[#This Row],[Vertex 2]],GroupVertices[Vertex],0)),1,1,"")</f>
        <v>11</v>
      </c>
      <c r="BD9" s="48">
        <v>0</v>
      </c>
      <c r="BE9" s="49">
        <v>0</v>
      </c>
      <c r="BF9" s="48">
        <v>0</v>
      </c>
      <c r="BG9" s="49">
        <v>0</v>
      </c>
      <c r="BH9" s="48">
        <v>0</v>
      </c>
      <c r="BI9" s="49">
        <v>0</v>
      </c>
      <c r="BJ9" s="48">
        <v>5</v>
      </c>
      <c r="BK9" s="49">
        <v>100</v>
      </c>
      <c r="BL9" s="48">
        <v>5</v>
      </c>
    </row>
    <row r="10" spans="1:64" ht="15">
      <c r="A10" s="64" t="s">
        <v>219</v>
      </c>
      <c r="B10" s="64" t="s">
        <v>247</v>
      </c>
      <c r="C10" s="65"/>
      <c r="D10" s="66"/>
      <c r="E10" s="67"/>
      <c r="F10" s="68"/>
      <c r="G10" s="65"/>
      <c r="H10" s="69"/>
      <c r="I10" s="70"/>
      <c r="J10" s="70"/>
      <c r="K10" s="34" t="s">
        <v>65</v>
      </c>
      <c r="L10" s="77">
        <v>16</v>
      </c>
      <c r="M10" s="77"/>
      <c r="N10" s="72"/>
      <c r="O10" s="79" t="s">
        <v>313</v>
      </c>
      <c r="P10" s="81">
        <v>43744.44368055555</v>
      </c>
      <c r="Q10" s="79" t="s">
        <v>322</v>
      </c>
      <c r="R10" s="82" t="s">
        <v>423</v>
      </c>
      <c r="S10" s="79" t="s">
        <v>433</v>
      </c>
      <c r="T10" s="79"/>
      <c r="U10" s="79"/>
      <c r="V10" s="82" t="s">
        <v>450</v>
      </c>
      <c r="W10" s="81">
        <v>43744.44368055555</v>
      </c>
      <c r="X10" s="82" t="s">
        <v>481</v>
      </c>
      <c r="Y10" s="79"/>
      <c r="Z10" s="79"/>
      <c r="AA10" s="85" t="s">
        <v>585</v>
      </c>
      <c r="AB10" s="85" t="s">
        <v>682</v>
      </c>
      <c r="AC10" s="79" t="b">
        <v>0</v>
      </c>
      <c r="AD10" s="79">
        <v>0</v>
      </c>
      <c r="AE10" s="85" t="s">
        <v>743</v>
      </c>
      <c r="AF10" s="79" t="b">
        <v>0</v>
      </c>
      <c r="AG10" s="79" t="s">
        <v>793</v>
      </c>
      <c r="AH10" s="79"/>
      <c r="AI10" s="85" t="s">
        <v>744</v>
      </c>
      <c r="AJ10" s="79" t="b">
        <v>0</v>
      </c>
      <c r="AK10" s="79">
        <v>0</v>
      </c>
      <c r="AL10" s="85" t="s">
        <v>744</v>
      </c>
      <c r="AM10" s="79" t="s">
        <v>800</v>
      </c>
      <c r="AN10" s="79" t="b">
        <v>1</v>
      </c>
      <c r="AO10" s="85" t="s">
        <v>682</v>
      </c>
      <c r="AP10" s="79" t="s">
        <v>176</v>
      </c>
      <c r="AQ10" s="79">
        <v>0</v>
      </c>
      <c r="AR10" s="79">
        <v>0</v>
      </c>
      <c r="AS10" s="79" t="s">
        <v>804</v>
      </c>
      <c r="AT10" s="79" t="s">
        <v>815</v>
      </c>
      <c r="AU10" s="79" t="s">
        <v>816</v>
      </c>
      <c r="AV10" s="79" t="s">
        <v>818</v>
      </c>
      <c r="AW10" s="79" t="s">
        <v>828</v>
      </c>
      <c r="AX10" s="79" t="s">
        <v>838</v>
      </c>
      <c r="AY10" s="79" t="s">
        <v>848</v>
      </c>
      <c r="AZ10" s="82" t="s">
        <v>850</v>
      </c>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220</v>
      </c>
      <c r="B11" s="64" t="s">
        <v>249</v>
      </c>
      <c r="C11" s="65"/>
      <c r="D11" s="66"/>
      <c r="E11" s="67"/>
      <c r="F11" s="68"/>
      <c r="G11" s="65"/>
      <c r="H11" s="69"/>
      <c r="I11" s="70"/>
      <c r="J11" s="70"/>
      <c r="K11" s="34" t="s">
        <v>65</v>
      </c>
      <c r="L11" s="77">
        <v>20</v>
      </c>
      <c r="M11" s="77"/>
      <c r="N11" s="72"/>
      <c r="O11" s="79" t="s">
        <v>313</v>
      </c>
      <c r="P11" s="81">
        <v>43751.68950231482</v>
      </c>
      <c r="Q11" s="79" t="s">
        <v>323</v>
      </c>
      <c r="R11" s="79"/>
      <c r="S11" s="79"/>
      <c r="T11" s="79"/>
      <c r="U11" s="79"/>
      <c r="V11" s="82" t="s">
        <v>451</v>
      </c>
      <c r="W11" s="81">
        <v>43751.68950231482</v>
      </c>
      <c r="X11" s="82" t="s">
        <v>482</v>
      </c>
      <c r="Y11" s="79"/>
      <c r="Z11" s="79"/>
      <c r="AA11" s="85" t="s">
        <v>586</v>
      </c>
      <c r="AB11" s="79"/>
      <c r="AC11" s="79" t="b">
        <v>0</v>
      </c>
      <c r="AD11" s="79">
        <v>0</v>
      </c>
      <c r="AE11" s="85" t="s">
        <v>744</v>
      </c>
      <c r="AF11" s="79" t="b">
        <v>0</v>
      </c>
      <c r="AG11" s="79" t="s">
        <v>793</v>
      </c>
      <c r="AH11" s="79"/>
      <c r="AI11" s="85" t="s">
        <v>744</v>
      </c>
      <c r="AJ11" s="79" t="b">
        <v>0</v>
      </c>
      <c r="AK11" s="79">
        <v>0</v>
      </c>
      <c r="AL11" s="85" t="s">
        <v>744</v>
      </c>
      <c r="AM11" s="79" t="s">
        <v>800</v>
      </c>
      <c r="AN11" s="79" t="b">
        <v>0</v>
      </c>
      <c r="AO11" s="85" t="s">
        <v>586</v>
      </c>
      <c r="AP11" s="79" t="s">
        <v>176</v>
      </c>
      <c r="AQ11" s="79">
        <v>0</v>
      </c>
      <c r="AR11" s="79">
        <v>0</v>
      </c>
      <c r="AS11" s="79"/>
      <c r="AT11" s="79"/>
      <c r="AU11" s="79"/>
      <c r="AV11" s="79"/>
      <c r="AW11" s="79"/>
      <c r="AX11" s="79"/>
      <c r="AY11" s="79"/>
      <c r="AZ11" s="79"/>
      <c r="BA11">
        <v>1</v>
      </c>
      <c r="BB11" s="78" t="str">
        <f>REPLACE(INDEX(GroupVertices[Group],MATCH(Edges25[[#This Row],[Vertex 1]],GroupVertices[Vertex],0)),1,1,"")</f>
        <v>10</v>
      </c>
      <c r="BC11" s="78" t="str">
        <f>REPLACE(INDEX(GroupVertices[Group],MATCH(Edges25[[#This Row],[Vertex 2]],GroupVertices[Vertex],0)),1,1,"")</f>
        <v>10</v>
      </c>
      <c r="BD11" s="48">
        <v>0</v>
      </c>
      <c r="BE11" s="49">
        <v>0</v>
      </c>
      <c r="BF11" s="48">
        <v>1</v>
      </c>
      <c r="BG11" s="49">
        <v>6.25</v>
      </c>
      <c r="BH11" s="48">
        <v>0</v>
      </c>
      <c r="BI11" s="49">
        <v>0</v>
      </c>
      <c r="BJ11" s="48">
        <v>15</v>
      </c>
      <c r="BK11" s="49">
        <v>93.75</v>
      </c>
      <c r="BL11" s="48">
        <v>16</v>
      </c>
    </row>
    <row r="12" spans="1:64" ht="15">
      <c r="A12" s="64" t="s">
        <v>221</v>
      </c>
      <c r="B12" s="64" t="s">
        <v>250</v>
      </c>
      <c r="C12" s="65"/>
      <c r="D12" s="66"/>
      <c r="E12" s="67"/>
      <c r="F12" s="68"/>
      <c r="G12" s="65"/>
      <c r="H12" s="69"/>
      <c r="I12" s="70"/>
      <c r="J12" s="70"/>
      <c r="K12" s="34" t="s">
        <v>65</v>
      </c>
      <c r="L12" s="77">
        <v>22</v>
      </c>
      <c r="M12" s="77"/>
      <c r="N12" s="72"/>
      <c r="O12" s="79" t="s">
        <v>313</v>
      </c>
      <c r="P12" s="81">
        <v>43755.420590277776</v>
      </c>
      <c r="Q12" s="79" t="s">
        <v>324</v>
      </c>
      <c r="R12" s="79"/>
      <c r="S12" s="79"/>
      <c r="T12" s="79"/>
      <c r="U12" s="79"/>
      <c r="V12" s="82" t="s">
        <v>452</v>
      </c>
      <c r="W12" s="81">
        <v>43755.420590277776</v>
      </c>
      <c r="X12" s="82" t="s">
        <v>483</v>
      </c>
      <c r="Y12" s="79"/>
      <c r="Z12" s="79"/>
      <c r="AA12" s="85" t="s">
        <v>587</v>
      </c>
      <c r="AB12" s="85" t="s">
        <v>637</v>
      </c>
      <c r="AC12" s="79" t="b">
        <v>0</v>
      </c>
      <c r="AD12" s="79">
        <v>5</v>
      </c>
      <c r="AE12" s="85" t="s">
        <v>741</v>
      </c>
      <c r="AF12" s="79" t="b">
        <v>0</v>
      </c>
      <c r="AG12" s="79" t="s">
        <v>793</v>
      </c>
      <c r="AH12" s="79"/>
      <c r="AI12" s="85" t="s">
        <v>744</v>
      </c>
      <c r="AJ12" s="79" t="b">
        <v>0</v>
      </c>
      <c r="AK12" s="79">
        <v>0</v>
      </c>
      <c r="AL12" s="85" t="s">
        <v>744</v>
      </c>
      <c r="AM12" s="79" t="s">
        <v>797</v>
      </c>
      <c r="AN12" s="79" t="b">
        <v>0</v>
      </c>
      <c r="AO12" s="85" t="s">
        <v>637</v>
      </c>
      <c r="AP12" s="79" t="s">
        <v>176</v>
      </c>
      <c r="AQ12" s="79">
        <v>0</v>
      </c>
      <c r="AR12" s="79">
        <v>0</v>
      </c>
      <c r="AS12" s="79"/>
      <c r="AT12" s="79"/>
      <c r="AU12" s="79"/>
      <c r="AV12" s="79"/>
      <c r="AW12" s="79"/>
      <c r="AX12" s="79"/>
      <c r="AY12" s="79"/>
      <c r="AZ12" s="79"/>
      <c r="BA12">
        <v>1</v>
      </c>
      <c r="BB12" s="78" t="str">
        <f>REPLACE(INDEX(GroupVertices[Group],MATCH(Edges25[[#This Row],[Vertex 1]],GroupVertices[Vertex],0)),1,1,"")</f>
        <v>4</v>
      </c>
      <c r="BC12" s="78" t="str">
        <f>REPLACE(INDEX(GroupVertices[Group],MATCH(Edges25[[#This Row],[Vertex 2]],GroupVertices[Vertex],0)),1,1,"")</f>
        <v>4</v>
      </c>
      <c r="BD12" s="48"/>
      <c r="BE12" s="49"/>
      <c r="BF12" s="48"/>
      <c r="BG12" s="49"/>
      <c r="BH12" s="48"/>
      <c r="BI12" s="49"/>
      <c r="BJ12" s="48"/>
      <c r="BK12" s="49"/>
      <c r="BL12" s="48"/>
    </row>
    <row r="13" spans="1:64" ht="15">
      <c r="A13" s="64" t="s">
        <v>222</v>
      </c>
      <c r="B13" s="64" t="s">
        <v>250</v>
      </c>
      <c r="C13" s="65"/>
      <c r="D13" s="66"/>
      <c r="E13" s="67"/>
      <c r="F13" s="68"/>
      <c r="G13" s="65"/>
      <c r="H13" s="69"/>
      <c r="I13" s="70"/>
      <c r="J13" s="70"/>
      <c r="K13" s="34" t="s">
        <v>65</v>
      </c>
      <c r="L13" s="77">
        <v>25</v>
      </c>
      <c r="M13" s="77"/>
      <c r="N13" s="72"/>
      <c r="O13" s="79" t="s">
        <v>313</v>
      </c>
      <c r="P13" s="81">
        <v>43755.50925925926</v>
      </c>
      <c r="Q13" s="79" t="s">
        <v>325</v>
      </c>
      <c r="R13" s="79"/>
      <c r="S13" s="79"/>
      <c r="T13" s="79"/>
      <c r="U13" s="79"/>
      <c r="V13" s="82" t="s">
        <v>453</v>
      </c>
      <c r="W13" s="81">
        <v>43755.50925925926</v>
      </c>
      <c r="X13" s="82" t="s">
        <v>484</v>
      </c>
      <c r="Y13" s="79"/>
      <c r="Z13" s="79"/>
      <c r="AA13" s="85" t="s">
        <v>588</v>
      </c>
      <c r="AB13" s="85" t="s">
        <v>637</v>
      </c>
      <c r="AC13" s="79" t="b">
        <v>0</v>
      </c>
      <c r="AD13" s="79">
        <v>0</v>
      </c>
      <c r="AE13" s="85" t="s">
        <v>741</v>
      </c>
      <c r="AF13" s="79" t="b">
        <v>0</v>
      </c>
      <c r="AG13" s="79" t="s">
        <v>794</v>
      </c>
      <c r="AH13" s="79"/>
      <c r="AI13" s="85" t="s">
        <v>744</v>
      </c>
      <c r="AJ13" s="79" t="b">
        <v>0</v>
      </c>
      <c r="AK13" s="79">
        <v>0</v>
      </c>
      <c r="AL13" s="85" t="s">
        <v>744</v>
      </c>
      <c r="AM13" s="79" t="s">
        <v>797</v>
      </c>
      <c r="AN13" s="79" t="b">
        <v>0</v>
      </c>
      <c r="AO13" s="85" t="s">
        <v>637</v>
      </c>
      <c r="AP13" s="79" t="s">
        <v>176</v>
      </c>
      <c r="AQ13" s="79">
        <v>0</v>
      </c>
      <c r="AR13" s="79">
        <v>0</v>
      </c>
      <c r="AS13" s="79"/>
      <c r="AT13" s="79"/>
      <c r="AU13" s="79"/>
      <c r="AV13" s="79"/>
      <c r="AW13" s="79"/>
      <c r="AX13" s="79"/>
      <c r="AY13" s="79"/>
      <c r="AZ13" s="79"/>
      <c r="BA13">
        <v>1</v>
      </c>
      <c r="BB13" s="78" t="str">
        <f>REPLACE(INDEX(GroupVertices[Group],MATCH(Edges25[[#This Row],[Vertex 1]],GroupVertices[Vertex],0)),1,1,"")</f>
        <v>4</v>
      </c>
      <c r="BC13" s="78" t="str">
        <f>REPLACE(INDEX(GroupVertices[Group],MATCH(Edges25[[#This Row],[Vertex 2]],GroupVertices[Vertex],0)),1,1,"")</f>
        <v>4</v>
      </c>
      <c r="BD13" s="48"/>
      <c r="BE13" s="49"/>
      <c r="BF13" s="48"/>
      <c r="BG13" s="49"/>
      <c r="BH13" s="48"/>
      <c r="BI13" s="49"/>
      <c r="BJ13" s="48"/>
      <c r="BK13" s="49"/>
      <c r="BL13" s="48"/>
    </row>
    <row r="14" spans="1:64" ht="15">
      <c r="A14" s="64" t="s">
        <v>223</v>
      </c>
      <c r="B14" s="64" t="s">
        <v>222</v>
      </c>
      <c r="C14" s="65"/>
      <c r="D14" s="66"/>
      <c r="E14" s="67"/>
      <c r="F14" s="68"/>
      <c r="G14" s="65"/>
      <c r="H14" s="69"/>
      <c r="I14" s="70"/>
      <c r="J14" s="70"/>
      <c r="K14" s="34" t="s">
        <v>65</v>
      </c>
      <c r="L14" s="77">
        <v>28</v>
      </c>
      <c r="M14" s="77"/>
      <c r="N14" s="72"/>
      <c r="O14" s="79" t="s">
        <v>314</v>
      </c>
      <c r="P14" s="81">
        <v>43755.5856712963</v>
      </c>
      <c r="Q14" s="79" t="s">
        <v>326</v>
      </c>
      <c r="R14" s="79"/>
      <c r="S14" s="79"/>
      <c r="T14" s="79"/>
      <c r="U14" s="79"/>
      <c r="V14" s="82" t="s">
        <v>454</v>
      </c>
      <c r="W14" s="81">
        <v>43755.5856712963</v>
      </c>
      <c r="X14" s="82" t="s">
        <v>485</v>
      </c>
      <c r="Y14" s="79"/>
      <c r="Z14" s="79"/>
      <c r="AA14" s="85" t="s">
        <v>589</v>
      </c>
      <c r="AB14" s="85" t="s">
        <v>588</v>
      </c>
      <c r="AC14" s="79" t="b">
        <v>0</v>
      </c>
      <c r="AD14" s="79">
        <v>0</v>
      </c>
      <c r="AE14" s="85" t="s">
        <v>745</v>
      </c>
      <c r="AF14" s="79" t="b">
        <v>0</v>
      </c>
      <c r="AG14" s="79" t="s">
        <v>793</v>
      </c>
      <c r="AH14" s="79"/>
      <c r="AI14" s="85" t="s">
        <v>744</v>
      </c>
      <c r="AJ14" s="79" t="b">
        <v>0</v>
      </c>
      <c r="AK14" s="79">
        <v>0</v>
      </c>
      <c r="AL14" s="85" t="s">
        <v>744</v>
      </c>
      <c r="AM14" s="79" t="s">
        <v>797</v>
      </c>
      <c r="AN14" s="79" t="b">
        <v>0</v>
      </c>
      <c r="AO14" s="85" t="s">
        <v>588</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c r="BE14" s="49"/>
      <c r="BF14" s="48"/>
      <c r="BG14" s="49"/>
      <c r="BH14" s="48"/>
      <c r="BI14" s="49"/>
      <c r="BJ14" s="48"/>
      <c r="BK14" s="49"/>
      <c r="BL14" s="48"/>
    </row>
    <row r="15" spans="1:64" ht="15">
      <c r="A15" s="64" t="s">
        <v>224</v>
      </c>
      <c r="B15" s="64" t="s">
        <v>250</v>
      </c>
      <c r="C15" s="65"/>
      <c r="D15" s="66"/>
      <c r="E15" s="67"/>
      <c r="F15" s="68"/>
      <c r="G15" s="65"/>
      <c r="H15" s="69"/>
      <c r="I15" s="70"/>
      <c r="J15" s="70"/>
      <c r="K15" s="34" t="s">
        <v>65</v>
      </c>
      <c r="L15" s="77">
        <v>32</v>
      </c>
      <c r="M15" s="77"/>
      <c r="N15" s="72"/>
      <c r="O15" s="79" t="s">
        <v>313</v>
      </c>
      <c r="P15" s="81">
        <v>43755.622199074074</v>
      </c>
      <c r="Q15" s="79" t="s">
        <v>327</v>
      </c>
      <c r="R15" s="79"/>
      <c r="S15" s="79"/>
      <c r="T15" s="79"/>
      <c r="U15" s="79"/>
      <c r="V15" s="82" t="s">
        <v>455</v>
      </c>
      <c r="W15" s="81">
        <v>43755.622199074074</v>
      </c>
      <c r="X15" s="82" t="s">
        <v>486</v>
      </c>
      <c r="Y15" s="79"/>
      <c r="Z15" s="79"/>
      <c r="AA15" s="85" t="s">
        <v>590</v>
      </c>
      <c r="AB15" s="85" t="s">
        <v>637</v>
      </c>
      <c r="AC15" s="79" t="b">
        <v>0</v>
      </c>
      <c r="AD15" s="79">
        <v>0</v>
      </c>
      <c r="AE15" s="85" t="s">
        <v>741</v>
      </c>
      <c r="AF15" s="79" t="b">
        <v>0</v>
      </c>
      <c r="AG15" s="79" t="s">
        <v>793</v>
      </c>
      <c r="AH15" s="79"/>
      <c r="AI15" s="85" t="s">
        <v>744</v>
      </c>
      <c r="AJ15" s="79" t="b">
        <v>0</v>
      </c>
      <c r="AK15" s="79">
        <v>0</v>
      </c>
      <c r="AL15" s="85" t="s">
        <v>744</v>
      </c>
      <c r="AM15" s="79" t="s">
        <v>800</v>
      </c>
      <c r="AN15" s="79" t="b">
        <v>0</v>
      </c>
      <c r="AO15" s="85" t="s">
        <v>637</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4</v>
      </c>
      <c r="BD15" s="48"/>
      <c r="BE15" s="49"/>
      <c r="BF15" s="48"/>
      <c r="BG15" s="49"/>
      <c r="BH15" s="48"/>
      <c r="BI15" s="49"/>
      <c r="BJ15" s="48"/>
      <c r="BK15" s="49"/>
      <c r="BL15" s="48"/>
    </row>
    <row r="16" spans="1:64" ht="15">
      <c r="A16" s="64" t="s">
        <v>225</v>
      </c>
      <c r="B16" s="64" t="s">
        <v>233</v>
      </c>
      <c r="C16" s="65"/>
      <c r="D16" s="66"/>
      <c r="E16" s="67"/>
      <c r="F16" s="68"/>
      <c r="G16" s="65"/>
      <c r="H16" s="69"/>
      <c r="I16" s="70"/>
      <c r="J16" s="70"/>
      <c r="K16" s="34" t="s">
        <v>65</v>
      </c>
      <c r="L16" s="77">
        <v>35</v>
      </c>
      <c r="M16" s="77"/>
      <c r="N16" s="72"/>
      <c r="O16" s="79" t="s">
        <v>314</v>
      </c>
      <c r="P16" s="81">
        <v>43757.85258101852</v>
      </c>
      <c r="Q16" s="79" t="s">
        <v>328</v>
      </c>
      <c r="R16" s="79"/>
      <c r="S16" s="79"/>
      <c r="T16" s="79"/>
      <c r="U16" s="79"/>
      <c r="V16" s="82" t="s">
        <v>456</v>
      </c>
      <c r="W16" s="81">
        <v>43757.85258101852</v>
      </c>
      <c r="X16" s="82" t="s">
        <v>487</v>
      </c>
      <c r="Y16" s="79"/>
      <c r="Z16" s="79"/>
      <c r="AA16" s="85" t="s">
        <v>591</v>
      </c>
      <c r="AB16" s="79"/>
      <c r="AC16" s="79" t="b">
        <v>0</v>
      </c>
      <c r="AD16" s="79">
        <v>0</v>
      </c>
      <c r="AE16" s="85" t="s">
        <v>741</v>
      </c>
      <c r="AF16" s="79" t="b">
        <v>0</v>
      </c>
      <c r="AG16" s="79" t="s">
        <v>793</v>
      </c>
      <c r="AH16" s="79"/>
      <c r="AI16" s="85" t="s">
        <v>744</v>
      </c>
      <c r="AJ16" s="79" t="b">
        <v>0</v>
      </c>
      <c r="AK16" s="79">
        <v>0</v>
      </c>
      <c r="AL16" s="85" t="s">
        <v>744</v>
      </c>
      <c r="AM16" s="79" t="s">
        <v>800</v>
      </c>
      <c r="AN16" s="79" t="b">
        <v>0</v>
      </c>
      <c r="AO16" s="85" t="s">
        <v>591</v>
      </c>
      <c r="AP16" s="79" t="s">
        <v>176</v>
      </c>
      <c r="AQ16" s="79">
        <v>0</v>
      </c>
      <c r="AR16" s="79">
        <v>0</v>
      </c>
      <c r="AS16" s="79" t="s">
        <v>805</v>
      </c>
      <c r="AT16" s="79" t="s">
        <v>815</v>
      </c>
      <c r="AU16" s="79" t="s">
        <v>816</v>
      </c>
      <c r="AV16" s="79" t="s">
        <v>818</v>
      </c>
      <c r="AW16" s="79" t="s">
        <v>828</v>
      </c>
      <c r="AX16" s="79" t="s">
        <v>838</v>
      </c>
      <c r="AY16" s="79" t="s">
        <v>848</v>
      </c>
      <c r="AZ16" s="82" t="s">
        <v>850</v>
      </c>
      <c r="BA16">
        <v>1</v>
      </c>
      <c r="BB16" s="78" t="str">
        <f>REPLACE(INDEX(GroupVertices[Group],MATCH(Edges25[[#This Row],[Vertex 1]],GroupVertices[Vertex],0)),1,1,"")</f>
        <v>1</v>
      </c>
      <c r="BC16" s="78" t="str">
        <f>REPLACE(INDEX(GroupVertices[Group],MATCH(Edges25[[#This Row],[Vertex 2]],GroupVertices[Vertex],0)),1,1,"")</f>
        <v>1</v>
      </c>
      <c r="BD16" s="48">
        <v>1</v>
      </c>
      <c r="BE16" s="49">
        <v>2.857142857142857</v>
      </c>
      <c r="BF16" s="48">
        <v>0</v>
      </c>
      <c r="BG16" s="49">
        <v>0</v>
      </c>
      <c r="BH16" s="48">
        <v>0</v>
      </c>
      <c r="BI16" s="49">
        <v>0</v>
      </c>
      <c r="BJ16" s="48">
        <v>34</v>
      </c>
      <c r="BK16" s="49">
        <v>97.14285714285714</v>
      </c>
      <c r="BL16" s="48">
        <v>35</v>
      </c>
    </row>
    <row r="17" spans="1:64" ht="15">
      <c r="A17" s="64" t="s">
        <v>226</v>
      </c>
      <c r="B17" s="64" t="s">
        <v>252</v>
      </c>
      <c r="C17" s="65"/>
      <c r="D17" s="66"/>
      <c r="E17" s="67"/>
      <c r="F17" s="68"/>
      <c r="G17" s="65"/>
      <c r="H17" s="69"/>
      <c r="I17" s="70"/>
      <c r="J17" s="70"/>
      <c r="K17" s="34" t="s">
        <v>65</v>
      </c>
      <c r="L17" s="77">
        <v>36</v>
      </c>
      <c r="M17" s="77"/>
      <c r="N17" s="72"/>
      <c r="O17" s="79" t="s">
        <v>313</v>
      </c>
      <c r="P17" s="81">
        <v>43726.6421412037</v>
      </c>
      <c r="Q17" s="79" t="s">
        <v>329</v>
      </c>
      <c r="R17" s="79"/>
      <c r="S17" s="79"/>
      <c r="T17" s="79" t="s">
        <v>435</v>
      </c>
      <c r="U17" s="82" t="s">
        <v>438</v>
      </c>
      <c r="V17" s="82" t="s">
        <v>438</v>
      </c>
      <c r="W17" s="81">
        <v>43726.6421412037</v>
      </c>
      <c r="X17" s="82" t="s">
        <v>488</v>
      </c>
      <c r="Y17" s="79"/>
      <c r="Z17" s="79"/>
      <c r="AA17" s="85" t="s">
        <v>592</v>
      </c>
      <c r="AB17" s="79"/>
      <c r="AC17" s="79" t="b">
        <v>0</v>
      </c>
      <c r="AD17" s="79">
        <v>0</v>
      </c>
      <c r="AE17" s="85" t="s">
        <v>744</v>
      </c>
      <c r="AF17" s="79" t="b">
        <v>0</v>
      </c>
      <c r="AG17" s="79" t="s">
        <v>794</v>
      </c>
      <c r="AH17" s="79"/>
      <c r="AI17" s="85" t="s">
        <v>744</v>
      </c>
      <c r="AJ17" s="79" t="b">
        <v>0</v>
      </c>
      <c r="AK17" s="79">
        <v>0</v>
      </c>
      <c r="AL17" s="85" t="s">
        <v>744</v>
      </c>
      <c r="AM17" s="79" t="s">
        <v>797</v>
      </c>
      <c r="AN17" s="79" t="b">
        <v>0</v>
      </c>
      <c r="AO17" s="85" t="s">
        <v>592</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v>0</v>
      </c>
      <c r="BE17" s="49">
        <v>0</v>
      </c>
      <c r="BF17" s="48">
        <v>0</v>
      </c>
      <c r="BG17" s="49">
        <v>0</v>
      </c>
      <c r="BH17" s="48">
        <v>0</v>
      </c>
      <c r="BI17" s="49">
        <v>0</v>
      </c>
      <c r="BJ17" s="48">
        <v>4</v>
      </c>
      <c r="BK17" s="49">
        <v>100</v>
      </c>
      <c r="BL17" s="48">
        <v>4</v>
      </c>
    </row>
    <row r="18" spans="1:64" ht="15">
      <c r="A18" s="64" t="s">
        <v>226</v>
      </c>
      <c r="B18" s="64" t="s">
        <v>253</v>
      </c>
      <c r="C18" s="65"/>
      <c r="D18" s="66"/>
      <c r="E18" s="67"/>
      <c r="F18" s="68"/>
      <c r="G18" s="65"/>
      <c r="H18" s="69"/>
      <c r="I18" s="70"/>
      <c r="J18" s="70"/>
      <c r="K18" s="34" t="s">
        <v>65</v>
      </c>
      <c r="L18" s="77">
        <v>37</v>
      </c>
      <c r="M18" s="77"/>
      <c r="N18" s="72"/>
      <c r="O18" s="79" t="s">
        <v>313</v>
      </c>
      <c r="P18" s="81">
        <v>43731.79684027778</v>
      </c>
      <c r="Q18" s="79" t="s">
        <v>330</v>
      </c>
      <c r="R18" s="79"/>
      <c r="S18" s="79"/>
      <c r="T18" s="79" t="s">
        <v>436</v>
      </c>
      <c r="U18" s="79"/>
      <c r="V18" s="82" t="s">
        <v>457</v>
      </c>
      <c r="W18" s="81">
        <v>43731.79684027778</v>
      </c>
      <c r="X18" s="82" t="s">
        <v>489</v>
      </c>
      <c r="Y18" s="79"/>
      <c r="Z18" s="79"/>
      <c r="AA18" s="85" t="s">
        <v>593</v>
      </c>
      <c r="AB18" s="85" t="s">
        <v>683</v>
      </c>
      <c r="AC18" s="79" t="b">
        <v>0</v>
      </c>
      <c r="AD18" s="79">
        <v>0</v>
      </c>
      <c r="AE18" s="85" t="s">
        <v>746</v>
      </c>
      <c r="AF18" s="79" t="b">
        <v>0</v>
      </c>
      <c r="AG18" s="79" t="s">
        <v>793</v>
      </c>
      <c r="AH18" s="79"/>
      <c r="AI18" s="85" t="s">
        <v>744</v>
      </c>
      <c r="AJ18" s="79" t="b">
        <v>0</v>
      </c>
      <c r="AK18" s="79">
        <v>0</v>
      </c>
      <c r="AL18" s="85" t="s">
        <v>744</v>
      </c>
      <c r="AM18" s="79" t="s">
        <v>797</v>
      </c>
      <c r="AN18" s="79" t="b">
        <v>0</v>
      </c>
      <c r="AO18" s="85" t="s">
        <v>683</v>
      </c>
      <c r="AP18" s="79" t="s">
        <v>176</v>
      </c>
      <c r="AQ18" s="79">
        <v>0</v>
      </c>
      <c r="AR18" s="79">
        <v>0</v>
      </c>
      <c r="AS18" s="79"/>
      <c r="AT18" s="79"/>
      <c r="AU18" s="79"/>
      <c r="AV18" s="79"/>
      <c r="AW18" s="79"/>
      <c r="AX18" s="79"/>
      <c r="AY18" s="79"/>
      <c r="AZ18" s="79"/>
      <c r="BA18">
        <v>1</v>
      </c>
      <c r="BB18" s="78" t="str">
        <f>REPLACE(INDEX(GroupVertices[Group],MATCH(Edges25[[#This Row],[Vertex 1]],GroupVertices[Vertex],0)),1,1,"")</f>
        <v>2</v>
      </c>
      <c r="BC18" s="78" t="str">
        <f>REPLACE(INDEX(GroupVertices[Group],MATCH(Edges25[[#This Row],[Vertex 2]],GroupVertices[Vertex],0)),1,1,"")</f>
        <v>2</v>
      </c>
      <c r="BD18" s="48">
        <v>1</v>
      </c>
      <c r="BE18" s="49">
        <v>3.8461538461538463</v>
      </c>
      <c r="BF18" s="48">
        <v>0</v>
      </c>
      <c r="BG18" s="49">
        <v>0</v>
      </c>
      <c r="BH18" s="48">
        <v>0</v>
      </c>
      <c r="BI18" s="49">
        <v>0</v>
      </c>
      <c r="BJ18" s="48">
        <v>25</v>
      </c>
      <c r="BK18" s="49">
        <v>96.15384615384616</v>
      </c>
      <c r="BL18" s="48">
        <v>26</v>
      </c>
    </row>
    <row r="19" spans="1:64" ht="15">
      <c r="A19" s="64" t="s">
        <v>226</v>
      </c>
      <c r="B19" s="64" t="s">
        <v>254</v>
      </c>
      <c r="C19" s="65"/>
      <c r="D19" s="66"/>
      <c r="E19" s="67"/>
      <c r="F19" s="68"/>
      <c r="G19" s="65"/>
      <c r="H19" s="69"/>
      <c r="I19" s="70"/>
      <c r="J19" s="70"/>
      <c r="K19" s="34" t="s">
        <v>65</v>
      </c>
      <c r="L19" s="77">
        <v>38</v>
      </c>
      <c r="M19" s="77"/>
      <c r="N19" s="72"/>
      <c r="O19" s="79" t="s">
        <v>313</v>
      </c>
      <c r="P19" s="81">
        <v>43758.94247685185</v>
      </c>
      <c r="Q19" s="79" t="s">
        <v>331</v>
      </c>
      <c r="R19" s="79"/>
      <c r="S19" s="79"/>
      <c r="T19" s="79"/>
      <c r="U19" s="79"/>
      <c r="V19" s="82" t="s">
        <v>457</v>
      </c>
      <c r="W19" s="81">
        <v>43758.94247685185</v>
      </c>
      <c r="X19" s="82" t="s">
        <v>490</v>
      </c>
      <c r="Y19" s="79"/>
      <c r="Z19" s="79"/>
      <c r="AA19" s="85" t="s">
        <v>594</v>
      </c>
      <c r="AB19" s="79"/>
      <c r="AC19" s="79" t="b">
        <v>0</v>
      </c>
      <c r="AD19" s="79">
        <v>3</v>
      </c>
      <c r="AE19" s="85" t="s">
        <v>744</v>
      </c>
      <c r="AF19" s="79" t="b">
        <v>0</v>
      </c>
      <c r="AG19" s="79" t="s">
        <v>793</v>
      </c>
      <c r="AH19" s="79"/>
      <c r="AI19" s="85" t="s">
        <v>744</v>
      </c>
      <c r="AJ19" s="79" t="b">
        <v>0</v>
      </c>
      <c r="AK19" s="79">
        <v>0</v>
      </c>
      <c r="AL19" s="85" t="s">
        <v>744</v>
      </c>
      <c r="AM19" s="79" t="s">
        <v>797</v>
      </c>
      <c r="AN19" s="79" t="b">
        <v>0</v>
      </c>
      <c r="AO19" s="85" t="s">
        <v>594</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c r="BE19" s="49"/>
      <c r="BF19" s="48"/>
      <c r="BG19" s="49"/>
      <c r="BH19" s="48"/>
      <c r="BI19" s="49"/>
      <c r="BJ19" s="48"/>
      <c r="BK19" s="49"/>
      <c r="BL19" s="48"/>
    </row>
    <row r="20" spans="1:64" ht="15">
      <c r="A20" s="64" t="s">
        <v>227</v>
      </c>
      <c r="B20" s="64" t="s">
        <v>257</v>
      </c>
      <c r="C20" s="65"/>
      <c r="D20" s="66"/>
      <c r="E20" s="67"/>
      <c r="F20" s="68"/>
      <c r="G20" s="65"/>
      <c r="H20" s="69"/>
      <c r="I20" s="70"/>
      <c r="J20" s="70"/>
      <c r="K20" s="34" t="s">
        <v>65</v>
      </c>
      <c r="L20" s="77">
        <v>42</v>
      </c>
      <c r="M20" s="77"/>
      <c r="N20" s="72"/>
      <c r="O20" s="79" t="s">
        <v>313</v>
      </c>
      <c r="P20" s="81">
        <v>43759.03637731481</v>
      </c>
      <c r="Q20" s="79" t="s">
        <v>332</v>
      </c>
      <c r="R20" s="82" t="s">
        <v>424</v>
      </c>
      <c r="S20" s="79" t="s">
        <v>433</v>
      </c>
      <c r="T20" s="79"/>
      <c r="U20" s="79"/>
      <c r="V20" s="82" t="s">
        <v>458</v>
      </c>
      <c r="W20" s="81">
        <v>43759.03637731481</v>
      </c>
      <c r="X20" s="82" t="s">
        <v>491</v>
      </c>
      <c r="Y20" s="79"/>
      <c r="Z20" s="79"/>
      <c r="AA20" s="85" t="s">
        <v>595</v>
      </c>
      <c r="AB20" s="85" t="s">
        <v>594</v>
      </c>
      <c r="AC20" s="79" t="b">
        <v>0</v>
      </c>
      <c r="AD20" s="79">
        <v>0</v>
      </c>
      <c r="AE20" s="85" t="s">
        <v>746</v>
      </c>
      <c r="AF20" s="79" t="b">
        <v>0</v>
      </c>
      <c r="AG20" s="79" t="s">
        <v>793</v>
      </c>
      <c r="AH20" s="79"/>
      <c r="AI20" s="85" t="s">
        <v>744</v>
      </c>
      <c r="AJ20" s="79" t="b">
        <v>0</v>
      </c>
      <c r="AK20" s="79">
        <v>0</v>
      </c>
      <c r="AL20" s="85" t="s">
        <v>744</v>
      </c>
      <c r="AM20" s="79" t="s">
        <v>797</v>
      </c>
      <c r="AN20" s="79" t="b">
        <v>1</v>
      </c>
      <c r="AO20" s="85" t="s">
        <v>594</v>
      </c>
      <c r="AP20" s="79" t="s">
        <v>176</v>
      </c>
      <c r="AQ20" s="79">
        <v>0</v>
      </c>
      <c r="AR20" s="79">
        <v>0</v>
      </c>
      <c r="AS20" s="79" t="s">
        <v>806</v>
      </c>
      <c r="AT20" s="79" t="s">
        <v>815</v>
      </c>
      <c r="AU20" s="79" t="s">
        <v>816</v>
      </c>
      <c r="AV20" s="79" t="s">
        <v>819</v>
      </c>
      <c r="AW20" s="79" t="s">
        <v>829</v>
      </c>
      <c r="AX20" s="79" t="s">
        <v>839</v>
      </c>
      <c r="AY20" s="79" t="s">
        <v>848</v>
      </c>
      <c r="AZ20" s="82" t="s">
        <v>851</v>
      </c>
      <c r="BA20">
        <v>1</v>
      </c>
      <c r="BB20" s="78" t="str">
        <f>REPLACE(INDEX(GroupVertices[Group],MATCH(Edges25[[#This Row],[Vertex 1]],GroupVertices[Vertex],0)),1,1,"")</f>
        <v>2</v>
      </c>
      <c r="BC20" s="78" t="str">
        <f>REPLACE(INDEX(GroupVertices[Group],MATCH(Edges25[[#This Row],[Vertex 2]],GroupVertices[Vertex],0)),1,1,"")</f>
        <v>2</v>
      </c>
      <c r="BD20" s="48"/>
      <c r="BE20" s="49"/>
      <c r="BF20" s="48"/>
      <c r="BG20" s="49"/>
      <c r="BH20" s="48"/>
      <c r="BI20" s="49"/>
      <c r="BJ20" s="48"/>
      <c r="BK20" s="49"/>
      <c r="BL20" s="48"/>
    </row>
    <row r="21" spans="1:64" ht="15">
      <c r="A21" s="64" t="s">
        <v>228</v>
      </c>
      <c r="B21" s="64" t="s">
        <v>239</v>
      </c>
      <c r="C21" s="65"/>
      <c r="D21" s="66"/>
      <c r="E21" s="67"/>
      <c r="F21" s="68"/>
      <c r="G21" s="65"/>
      <c r="H21" s="69"/>
      <c r="I21" s="70"/>
      <c r="J21" s="70"/>
      <c r="K21" s="34" t="s">
        <v>65</v>
      </c>
      <c r="L21" s="77">
        <v>59</v>
      </c>
      <c r="M21" s="77"/>
      <c r="N21" s="72"/>
      <c r="O21" s="79" t="s">
        <v>313</v>
      </c>
      <c r="P21" s="81">
        <v>43760.06886574074</v>
      </c>
      <c r="Q21" s="79" t="s">
        <v>333</v>
      </c>
      <c r="R21" s="79"/>
      <c r="S21" s="79"/>
      <c r="T21" s="79"/>
      <c r="U21" s="79"/>
      <c r="V21" s="82" t="s">
        <v>459</v>
      </c>
      <c r="W21" s="81">
        <v>43760.06886574074</v>
      </c>
      <c r="X21" s="82" t="s">
        <v>492</v>
      </c>
      <c r="Y21" s="79"/>
      <c r="Z21" s="79"/>
      <c r="AA21" s="85" t="s">
        <v>596</v>
      </c>
      <c r="AB21" s="85" t="s">
        <v>641</v>
      </c>
      <c r="AC21" s="79" t="b">
        <v>0</v>
      </c>
      <c r="AD21" s="79">
        <v>0</v>
      </c>
      <c r="AE21" s="85" t="s">
        <v>741</v>
      </c>
      <c r="AF21" s="79" t="b">
        <v>0</v>
      </c>
      <c r="AG21" s="79" t="s">
        <v>793</v>
      </c>
      <c r="AH21" s="79"/>
      <c r="AI21" s="85" t="s">
        <v>744</v>
      </c>
      <c r="AJ21" s="79" t="b">
        <v>0</v>
      </c>
      <c r="AK21" s="79">
        <v>0</v>
      </c>
      <c r="AL21" s="85" t="s">
        <v>744</v>
      </c>
      <c r="AM21" s="79" t="s">
        <v>801</v>
      </c>
      <c r="AN21" s="79" t="b">
        <v>0</v>
      </c>
      <c r="AO21" s="85" t="s">
        <v>641</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c r="BE21" s="49"/>
      <c r="BF21" s="48"/>
      <c r="BG21" s="49"/>
      <c r="BH21" s="48"/>
      <c r="BI21" s="49"/>
      <c r="BJ21" s="48"/>
      <c r="BK21" s="49"/>
      <c r="BL21" s="48"/>
    </row>
    <row r="22" spans="1:64" ht="15">
      <c r="A22" s="64" t="s">
        <v>229</v>
      </c>
      <c r="B22" s="64" t="s">
        <v>239</v>
      </c>
      <c r="C22" s="65"/>
      <c r="D22" s="66"/>
      <c r="E22" s="67"/>
      <c r="F22" s="68"/>
      <c r="G22" s="65"/>
      <c r="H22" s="69"/>
      <c r="I22" s="70"/>
      <c r="J22" s="70"/>
      <c r="K22" s="34" t="s">
        <v>65</v>
      </c>
      <c r="L22" s="77">
        <v>61</v>
      </c>
      <c r="M22" s="77"/>
      <c r="N22" s="72"/>
      <c r="O22" s="79" t="s">
        <v>313</v>
      </c>
      <c r="P22" s="81">
        <v>43760.080613425926</v>
      </c>
      <c r="Q22" s="79" t="s">
        <v>334</v>
      </c>
      <c r="R22" s="82" t="s">
        <v>425</v>
      </c>
      <c r="S22" s="79" t="s">
        <v>433</v>
      </c>
      <c r="T22" s="79"/>
      <c r="U22" s="79"/>
      <c r="V22" s="82" t="s">
        <v>451</v>
      </c>
      <c r="W22" s="81">
        <v>43760.080613425926</v>
      </c>
      <c r="X22" s="82" t="s">
        <v>493</v>
      </c>
      <c r="Y22" s="79"/>
      <c r="Z22" s="79"/>
      <c r="AA22" s="85" t="s">
        <v>597</v>
      </c>
      <c r="AB22" s="85" t="s">
        <v>641</v>
      </c>
      <c r="AC22" s="79" t="b">
        <v>0</v>
      </c>
      <c r="AD22" s="79">
        <v>0</v>
      </c>
      <c r="AE22" s="85" t="s">
        <v>741</v>
      </c>
      <c r="AF22" s="79" t="b">
        <v>0</v>
      </c>
      <c r="AG22" s="79" t="s">
        <v>793</v>
      </c>
      <c r="AH22" s="79"/>
      <c r="AI22" s="85" t="s">
        <v>744</v>
      </c>
      <c r="AJ22" s="79" t="b">
        <v>0</v>
      </c>
      <c r="AK22" s="79">
        <v>0</v>
      </c>
      <c r="AL22" s="85" t="s">
        <v>744</v>
      </c>
      <c r="AM22" s="79" t="s">
        <v>798</v>
      </c>
      <c r="AN22" s="79" t="b">
        <v>1</v>
      </c>
      <c r="AO22" s="85" t="s">
        <v>641</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2</v>
      </c>
      <c r="BD22" s="48"/>
      <c r="BE22" s="49"/>
      <c r="BF22" s="48"/>
      <c r="BG22" s="49"/>
      <c r="BH22" s="48"/>
      <c r="BI22" s="49"/>
      <c r="BJ22" s="48"/>
      <c r="BK22" s="49"/>
      <c r="BL22" s="48"/>
    </row>
    <row r="23" spans="1:64" ht="15">
      <c r="A23" s="64" t="s">
        <v>230</v>
      </c>
      <c r="B23" s="64" t="s">
        <v>261</v>
      </c>
      <c r="C23" s="65"/>
      <c r="D23" s="66"/>
      <c r="E23" s="67"/>
      <c r="F23" s="68"/>
      <c r="G23" s="65"/>
      <c r="H23" s="69"/>
      <c r="I23" s="70"/>
      <c r="J23" s="70"/>
      <c r="K23" s="34" t="s">
        <v>65</v>
      </c>
      <c r="L23" s="77">
        <v>63</v>
      </c>
      <c r="M23" s="77"/>
      <c r="N23" s="72"/>
      <c r="O23" s="79" t="s">
        <v>313</v>
      </c>
      <c r="P23" s="81">
        <v>43767.267175925925</v>
      </c>
      <c r="Q23" s="79" t="s">
        <v>335</v>
      </c>
      <c r="R23" s="79"/>
      <c r="S23" s="79"/>
      <c r="T23" s="79"/>
      <c r="U23" s="79"/>
      <c r="V23" s="82" t="s">
        <v>460</v>
      </c>
      <c r="W23" s="81">
        <v>43767.267175925925</v>
      </c>
      <c r="X23" s="82" t="s">
        <v>494</v>
      </c>
      <c r="Y23" s="79"/>
      <c r="Z23" s="79"/>
      <c r="AA23" s="85" t="s">
        <v>598</v>
      </c>
      <c r="AB23" s="85" t="s">
        <v>646</v>
      </c>
      <c r="AC23" s="79" t="b">
        <v>0</v>
      </c>
      <c r="AD23" s="79">
        <v>0</v>
      </c>
      <c r="AE23" s="85" t="s">
        <v>741</v>
      </c>
      <c r="AF23" s="79" t="b">
        <v>0</v>
      </c>
      <c r="AG23" s="79" t="s">
        <v>793</v>
      </c>
      <c r="AH23" s="79"/>
      <c r="AI23" s="85" t="s">
        <v>744</v>
      </c>
      <c r="AJ23" s="79" t="b">
        <v>0</v>
      </c>
      <c r="AK23" s="79">
        <v>0</v>
      </c>
      <c r="AL23" s="85" t="s">
        <v>744</v>
      </c>
      <c r="AM23" s="79" t="s">
        <v>797</v>
      </c>
      <c r="AN23" s="79" t="b">
        <v>0</v>
      </c>
      <c r="AO23" s="85" t="s">
        <v>646</v>
      </c>
      <c r="AP23" s="79" t="s">
        <v>176</v>
      </c>
      <c r="AQ23" s="79">
        <v>0</v>
      </c>
      <c r="AR23" s="79">
        <v>0</v>
      </c>
      <c r="AS23" s="79"/>
      <c r="AT23" s="79"/>
      <c r="AU23" s="79"/>
      <c r="AV23" s="79"/>
      <c r="AW23" s="79"/>
      <c r="AX23" s="79"/>
      <c r="AY23" s="79"/>
      <c r="AZ23" s="79"/>
      <c r="BA23">
        <v>1</v>
      </c>
      <c r="BB23" s="78" t="str">
        <f>REPLACE(INDEX(GroupVertices[Group],MATCH(Edges25[[#This Row],[Vertex 1]],GroupVertices[Vertex],0)),1,1,"")</f>
        <v>8</v>
      </c>
      <c r="BC23" s="78" t="str">
        <f>REPLACE(INDEX(GroupVertices[Group],MATCH(Edges25[[#This Row],[Vertex 2]],GroupVertices[Vertex],0)),1,1,"")</f>
        <v>8</v>
      </c>
      <c r="BD23" s="48"/>
      <c r="BE23" s="49"/>
      <c r="BF23" s="48"/>
      <c r="BG23" s="49"/>
      <c r="BH23" s="48"/>
      <c r="BI23" s="49"/>
      <c r="BJ23" s="48"/>
      <c r="BK23" s="49"/>
      <c r="BL23" s="48"/>
    </row>
    <row r="24" spans="1:64" ht="15">
      <c r="A24" s="64" t="s">
        <v>231</v>
      </c>
      <c r="B24" s="64" t="s">
        <v>263</v>
      </c>
      <c r="C24" s="65"/>
      <c r="D24" s="66"/>
      <c r="E24" s="67"/>
      <c r="F24" s="68"/>
      <c r="G24" s="65"/>
      <c r="H24" s="69"/>
      <c r="I24" s="70"/>
      <c r="J24" s="70"/>
      <c r="K24" s="34" t="s">
        <v>65</v>
      </c>
      <c r="L24" s="77">
        <v>66</v>
      </c>
      <c r="M24" s="77"/>
      <c r="N24" s="72"/>
      <c r="O24" s="79" t="s">
        <v>313</v>
      </c>
      <c r="P24" s="81">
        <v>43776.036307870374</v>
      </c>
      <c r="Q24" s="79" t="s">
        <v>336</v>
      </c>
      <c r="R24" s="82" t="s">
        <v>426</v>
      </c>
      <c r="S24" s="79" t="s">
        <v>433</v>
      </c>
      <c r="T24" s="79"/>
      <c r="U24" s="79"/>
      <c r="V24" s="82" t="s">
        <v>461</v>
      </c>
      <c r="W24" s="81">
        <v>43776.036307870374</v>
      </c>
      <c r="X24" s="82" t="s">
        <v>495</v>
      </c>
      <c r="Y24" s="79"/>
      <c r="Z24" s="79"/>
      <c r="AA24" s="85" t="s">
        <v>599</v>
      </c>
      <c r="AB24" s="79"/>
      <c r="AC24" s="79" t="b">
        <v>0</v>
      </c>
      <c r="AD24" s="79">
        <v>2</v>
      </c>
      <c r="AE24" s="85" t="s">
        <v>744</v>
      </c>
      <c r="AF24" s="79" t="b">
        <v>1</v>
      </c>
      <c r="AG24" s="79" t="s">
        <v>793</v>
      </c>
      <c r="AH24" s="79"/>
      <c r="AI24" s="85" t="s">
        <v>796</v>
      </c>
      <c r="AJ24" s="79" t="b">
        <v>0</v>
      </c>
      <c r="AK24" s="79">
        <v>1</v>
      </c>
      <c r="AL24" s="85" t="s">
        <v>744</v>
      </c>
      <c r="AM24" s="79" t="s">
        <v>797</v>
      </c>
      <c r="AN24" s="79" t="b">
        <v>0</v>
      </c>
      <c r="AO24" s="85" t="s">
        <v>599</v>
      </c>
      <c r="AP24" s="79" t="s">
        <v>176</v>
      </c>
      <c r="AQ24" s="79">
        <v>0</v>
      </c>
      <c r="AR24" s="79">
        <v>0</v>
      </c>
      <c r="AS24" s="79"/>
      <c r="AT24" s="79"/>
      <c r="AU24" s="79"/>
      <c r="AV24" s="79"/>
      <c r="AW24" s="79"/>
      <c r="AX24" s="79"/>
      <c r="AY24" s="79"/>
      <c r="AZ24" s="79"/>
      <c r="BA24">
        <v>1</v>
      </c>
      <c r="BB24" s="78" t="str">
        <f>REPLACE(INDEX(GroupVertices[Group],MATCH(Edges25[[#This Row],[Vertex 1]],GroupVertices[Vertex],0)),1,1,"")</f>
        <v>7</v>
      </c>
      <c r="BC24" s="78" t="str">
        <f>REPLACE(INDEX(GroupVertices[Group],MATCH(Edges25[[#This Row],[Vertex 2]],GroupVertices[Vertex],0)),1,1,"")</f>
        <v>7</v>
      </c>
      <c r="BD24" s="48">
        <v>1</v>
      </c>
      <c r="BE24" s="49">
        <v>16.666666666666668</v>
      </c>
      <c r="BF24" s="48">
        <v>1</v>
      </c>
      <c r="BG24" s="49">
        <v>16.666666666666668</v>
      </c>
      <c r="BH24" s="48">
        <v>0</v>
      </c>
      <c r="BI24" s="49">
        <v>0</v>
      </c>
      <c r="BJ24" s="48">
        <v>4</v>
      </c>
      <c r="BK24" s="49">
        <v>66.66666666666667</v>
      </c>
      <c r="BL24" s="48">
        <v>6</v>
      </c>
    </row>
    <row r="25" spans="1:64" ht="15">
      <c r="A25" s="64" t="s">
        <v>232</v>
      </c>
      <c r="B25" s="64" t="s">
        <v>263</v>
      </c>
      <c r="C25" s="65"/>
      <c r="D25" s="66"/>
      <c r="E25" s="67"/>
      <c r="F25" s="68"/>
      <c r="G25" s="65"/>
      <c r="H25" s="69"/>
      <c r="I25" s="70"/>
      <c r="J25" s="70"/>
      <c r="K25" s="34" t="s">
        <v>65</v>
      </c>
      <c r="L25" s="77">
        <v>67</v>
      </c>
      <c r="M25" s="77"/>
      <c r="N25" s="72"/>
      <c r="O25" s="79" t="s">
        <v>313</v>
      </c>
      <c r="P25" s="81">
        <v>43776.13528935185</v>
      </c>
      <c r="Q25" s="79" t="s">
        <v>337</v>
      </c>
      <c r="R25" s="82" t="s">
        <v>426</v>
      </c>
      <c r="S25" s="79" t="s">
        <v>433</v>
      </c>
      <c r="T25" s="79"/>
      <c r="U25" s="79"/>
      <c r="V25" s="82" t="s">
        <v>462</v>
      </c>
      <c r="W25" s="81">
        <v>43776.13528935185</v>
      </c>
      <c r="X25" s="82" t="s">
        <v>496</v>
      </c>
      <c r="Y25" s="79"/>
      <c r="Z25" s="79"/>
      <c r="AA25" s="85" t="s">
        <v>600</v>
      </c>
      <c r="AB25" s="79"/>
      <c r="AC25" s="79" t="b">
        <v>0</v>
      </c>
      <c r="AD25" s="79">
        <v>0</v>
      </c>
      <c r="AE25" s="85" t="s">
        <v>744</v>
      </c>
      <c r="AF25" s="79" t="b">
        <v>1</v>
      </c>
      <c r="AG25" s="79" t="s">
        <v>793</v>
      </c>
      <c r="AH25" s="79"/>
      <c r="AI25" s="85" t="s">
        <v>796</v>
      </c>
      <c r="AJ25" s="79" t="b">
        <v>0</v>
      </c>
      <c r="AK25" s="79">
        <v>1</v>
      </c>
      <c r="AL25" s="85" t="s">
        <v>599</v>
      </c>
      <c r="AM25" s="79" t="s">
        <v>798</v>
      </c>
      <c r="AN25" s="79" t="b">
        <v>0</v>
      </c>
      <c r="AO25" s="85" t="s">
        <v>599</v>
      </c>
      <c r="AP25" s="79" t="s">
        <v>176</v>
      </c>
      <c r="AQ25" s="79">
        <v>0</v>
      </c>
      <c r="AR25" s="79">
        <v>0</v>
      </c>
      <c r="AS25" s="79"/>
      <c r="AT25" s="79"/>
      <c r="AU25" s="79"/>
      <c r="AV25" s="79"/>
      <c r="AW25" s="79"/>
      <c r="AX25" s="79"/>
      <c r="AY25" s="79"/>
      <c r="AZ25" s="79"/>
      <c r="BA25">
        <v>1</v>
      </c>
      <c r="BB25" s="78" t="str">
        <f>REPLACE(INDEX(GroupVertices[Group],MATCH(Edges25[[#This Row],[Vertex 1]],GroupVertices[Vertex],0)),1,1,"")</f>
        <v>7</v>
      </c>
      <c r="BC25" s="78" t="str">
        <f>REPLACE(INDEX(GroupVertices[Group],MATCH(Edges25[[#This Row],[Vertex 2]],GroupVertices[Vertex],0)),1,1,"")</f>
        <v>7</v>
      </c>
      <c r="BD25" s="48"/>
      <c r="BE25" s="49"/>
      <c r="BF25" s="48"/>
      <c r="BG25" s="49"/>
      <c r="BH25" s="48"/>
      <c r="BI25" s="49"/>
      <c r="BJ25" s="48"/>
      <c r="BK25" s="49"/>
      <c r="BL25" s="48"/>
    </row>
    <row r="26" spans="1:64" ht="15">
      <c r="A26" s="64" t="s">
        <v>233</v>
      </c>
      <c r="B26" s="64" t="s">
        <v>264</v>
      </c>
      <c r="C26" s="65"/>
      <c r="D26" s="66"/>
      <c r="E26" s="67"/>
      <c r="F26" s="68"/>
      <c r="G26" s="65"/>
      <c r="H26" s="69"/>
      <c r="I26" s="70"/>
      <c r="J26" s="70"/>
      <c r="K26" s="34" t="s">
        <v>65</v>
      </c>
      <c r="L26" s="77">
        <v>71</v>
      </c>
      <c r="M26" s="77"/>
      <c r="N26" s="72"/>
      <c r="O26" s="79" t="s">
        <v>314</v>
      </c>
      <c r="P26" s="81">
        <v>43712.01136574074</v>
      </c>
      <c r="Q26" s="79" t="s">
        <v>338</v>
      </c>
      <c r="R26" s="79"/>
      <c r="S26" s="79"/>
      <c r="T26" s="79"/>
      <c r="U26" s="79"/>
      <c r="V26" s="82" t="s">
        <v>463</v>
      </c>
      <c r="W26" s="81">
        <v>43712.01136574074</v>
      </c>
      <c r="X26" s="82" t="s">
        <v>497</v>
      </c>
      <c r="Y26" s="79"/>
      <c r="Z26" s="79"/>
      <c r="AA26" s="85" t="s">
        <v>601</v>
      </c>
      <c r="AB26" s="85" t="s">
        <v>684</v>
      </c>
      <c r="AC26" s="79" t="b">
        <v>0</v>
      </c>
      <c r="AD26" s="79">
        <v>0</v>
      </c>
      <c r="AE26" s="85" t="s">
        <v>747</v>
      </c>
      <c r="AF26" s="79" t="b">
        <v>0</v>
      </c>
      <c r="AG26" s="79" t="s">
        <v>793</v>
      </c>
      <c r="AH26" s="79"/>
      <c r="AI26" s="85" t="s">
        <v>744</v>
      </c>
      <c r="AJ26" s="79" t="b">
        <v>0</v>
      </c>
      <c r="AK26" s="79">
        <v>0</v>
      </c>
      <c r="AL26" s="85" t="s">
        <v>744</v>
      </c>
      <c r="AM26" s="79" t="s">
        <v>797</v>
      </c>
      <c r="AN26" s="79" t="b">
        <v>0</v>
      </c>
      <c r="AO26" s="85" t="s">
        <v>684</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3.4482758620689653</v>
      </c>
      <c r="BF26" s="48">
        <v>2</v>
      </c>
      <c r="BG26" s="49">
        <v>6.896551724137931</v>
      </c>
      <c r="BH26" s="48">
        <v>0</v>
      </c>
      <c r="BI26" s="49">
        <v>0</v>
      </c>
      <c r="BJ26" s="48">
        <v>26</v>
      </c>
      <c r="BK26" s="49">
        <v>89.65517241379311</v>
      </c>
      <c r="BL26" s="48">
        <v>29</v>
      </c>
    </row>
    <row r="27" spans="1:64" ht="15">
      <c r="A27" s="64" t="s">
        <v>233</v>
      </c>
      <c r="B27" s="64" t="s">
        <v>265</v>
      </c>
      <c r="C27" s="65"/>
      <c r="D27" s="66"/>
      <c r="E27" s="67"/>
      <c r="F27" s="68"/>
      <c r="G27" s="65"/>
      <c r="H27" s="69"/>
      <c r="I27" s="70"/>
      <c r="J27" s="70"/>
      <c r="K27" s="34" t="s">
        <v>65</v>
      </c>
      <c r="L27" s="77">
        <v>72</v>
      </c>
      <c r="M27" s="77"/>
      <c r="N27" s="72"/>
      <c r="O27" s="79" t="s">
        <v>313</v>
      </c>
      <c r="P27" s="81">
        <v>43712.80168981481</v>
      </c>
      <c r="Q27" s="79" t="s">
        <v>339</v>
      </c>
      <c r="R27" s="79"/>
      <c r="S27" s="79"/>
      <c r="T27" s="79"/>
      <c r="U27" s="79"/>
      <c r="V27" s="82" t="s">
        <v>463</v>
      </c>
      <c r="W27" s="81">
        <v>43712.80168981481</v>
      </c>
      <c r="X27" s="82" t="s">
        <v>498</v>
      </c>
      <c r="Y27" s="79"/>
      <c r="Z27" s="79"/>
      <c r="AA27" s="85" t="s">
        <v>602</v>
      </c>
      <c r="AB27" s="85" t="s">
        <v>685</v>
      </c>
      <c r="AC27" s="79" t="b">
        <v>0</v>
      </c>
      <c r="AD27" s="79">
        <v>0</v>
      </c>
      <c r="AE27" s="85" t="s">
        <v>748</v>
      </c>
      <c r="AF27" s="79" t="b">
        <v>0</v>
      </c>
      <c r="AG27" s="79" t="s">
        <v>793</v>
      </c>
      <c r="AH27" s="79"/>
      <c r="AI27" s="85" t="s">
        <v>744</v>
      </c>
      <c r="AJ27" s="79" t="b">
        <v>0</v>
      </c>
      <c r="AK27" s="79">
        <v>0</v>
      </c>
      <c r="AL27" s="85" t="s">
        <v>744</v>
      </c>
      <c r="AM27" s="79" t="s">
        <v>797</v>
      </c>
      <c r="AN27" s="79" t="b">
        <v>0</v>
      </c>
      <c r="AO27" s="85" t="s">
        <v>685</v>
      </c>
      <c r="AP27" s="79" t="s">
        <v>176</v>
      </c>
      <c r="AQ27" s="79">
        <v>0</v>
      </c>
      <c r="AR27" s="79">
        <v>0</v>
      </c>
      <c r="AS27" s="79" t="s">
        <v>807</v>
      </c>
      <c r="AT27" s="79" t="s">
        <v>815</v>
      </c>
      <c r="AU27" s="79" t="s">
        <v>816</v>
      </c>
      <c r="AV27" s="79" t="s">
        <v>820</v>
      </c>
      <c r="AW27" s="79" t="s">
        <v>830</v>
      </c>
      <c r="AX27" s="79" t="s">
        <v>840</v>
      </c>
      <c r="AY27" s="79" t="s">
        <v>847</v>
      </c>
      <c r="AZ27" s="82" t="s">
        <v>852</v>
      </c>
      <c r="BA27">
        <v>1</v>
      </c>
      <c r="BB27" s="78" t="str">
        <f>REPLACE(INDEX(GroupVertices[Group],MATCH(Edges25[[#This Row],[Vertex 1]],GroupVertices[Vertex],0)),1,1,"")</f>
        <v>1</v>
      </c>
      <c r="BC27" s="78" t="str">
        <f>REPLACE(INDEX(GroupVertices[Group],MATCH(Edges25[[#This Row],[Vertex 2]],GroupVertices[Vertex],0)),1,1,"")</f>
        <v>1</v>
      </c>
      <c r="BD27" s="48"/>
      <c r="BE27" s="49"/>
      <c r="BF27" s="48"/>
      <c r="BG27" s="49"/>
      <c r="BH27" s="48"/>
      <c r="BI27" s="49"/>
      <c r="BJ27" s="48"/>
      <c r="BK27" s="49"/>
      <c r="BL27" s="48"/>
    </row>
    <row r="28" spans="1:64" ht="15">
      <c r="A28" s="64" t="s">
        <v>233</v>
      </c>
      <c r="B28" s="64" t="s">
        <v>267</v>
      </c>
      <c r="C28" s="65"/>
      <c r="D28" s="66"/>
      <c r="E28" s="67"/>
      <c r="F28" s="68"/>
      <c r="G28" s="65"/>
      <c r="H28" s="69"/>
      <c r="I28" s="70"/>
      <c r="J28" s="70"/>
      <c r="K28" s="34" t="s">
        <v>65</v>
      </c>
      <c r="L28" s="77">
        <v>74</v>
      </c>
      <c r="M28" s="77"/>
      <c r="N28" s="72"/>
      <c r="O28" s="79" t="s">
        <v>314</v>
      </c>
      <c r="P28" s="81">
        <v>43714.56957175926</v>
      </c>
      <c r="Q28" s="79" t="s">
        <v>340</v>
      </c>
      <c r="R28" s="79"/>
      <c r="S28" s="79"/>
      <c r="T28" s="79"/>
      <c r="U28" s="79"/>
      <c r="V28" s="82" t="s">
        <v>463</v>
      </c>
      <c r="W28" s="81">
        <v>43714.56957175926</v>
      </c>
      <c r="X28" s="82" t="s">
        <v>499</v>
      </c>
      <c r="Y28" s="79"/>
      <c r="Z28" s="79"/>
      <c r="AA28" s="85" t="s">
        <v>603</v>
      </c>
      <c r="AB28" s="85" t="s">
        <v>686</v>
      </c>
      <c r="AC28" s="79" t="b">
        <v>0</v>
      </c>
      <c r="AD28" s="79">
        <v>0</v>
      </c>
      <c r="AE28" s="85" t="s">
        <v>749</v>
      </c>
      <c r="AF28" s="79" t="b">
        <v>0</v>
      </c>
      <c r="AG28" s="79" t="s">
        <v>793</v>
      </c>
      <c r="AH28" s="79"/>
      <c r="AI28" s="85" t="s">
        <v>744</v>
      </c>
      <c r="AJ28" s="79" t="b">
        <v>0</v>
      </c>
      <c r="AK28" s="79">
        <v>0</v>
      </c>
      <c r="AL28" s="85" t="s">
        <v>744</v>
      </c>
      <c r="AM28" s="79" t="s">
        <v>797</v>
      </c>
      <c r="AN28" s="79" t="b">
        <v>0</v>
      </c>
      <c r="AO28" s="85" t="s">
        <v>686</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16</v>
      </c>
      <c r="BK28" s="49">
        <v>100</v>
      </c>
      <c r="BL28" s="48">
        <v>16</v>
      </c>
    </row>
    <row r="29" spans="1:64" ht="15">
      <c r="A29" s="64" t="s">
        <v>233</v>
      </c>
      <c r="B29" s="64" t="s">
        <v>268</v>
      </c>
      <c r="C29" s="65"/>
      <c r="D29" s="66"/>
      <c r="E29" s="67"/>
      <c r="F29" s="68"/>
      <c r="G29" s="65"/>
      <c r="H29" s="69"/>
      <c r="I29" s="70"/>
      <c r="J29" s="70"/>
      <c r="K29" s="34" t="s">
        <v>65</v>
      </c>
      <c r="L29" s="77">
        <v>75</v>
      </c>
      <c r="M29" s="77"/>
      <c r="N29" s="72"/>
      <c r="O29" s="79" t="s">
        <v>314</v>
      </c>
      <c r="P29" s="81">
        <v>43714.56875</v>
      </c>
      <c r="Q29" s="79" t="s">
        <v>341</v>
      </c>
      <c r="R29" s="79"/>
      <c r="S29" s="79"/>
      <c r="T29" s="79"/>
      <c r="U29" s="82" t="s">
        <v>439</v>
      </c>
      <c r="V29" s="82" t="s">
        <v>439</v>
      </c>
      <c r="W29" s="81">
        <v>43714.56875</v>
      </c>
      <c r="X29" s="82" t="s">
        <v>500</v>
      </c>
      <c r="Y29" s="79"/>
      <c r="Z29" s="79"/>
      <c r="AA29" s="85" t="s">
        <v>604</v>
      </c>
      <c r="AB29" s="85" t="s">
        <v>687</v>
      </c>
      <c r="AC29" s="79" t="b">
        <v>0</v>
      </c>
      <c r="AD29" s="79">
        <v>0</v>
      </c>
      <c r="AE29" s="85" t="s">
        <v>750</v>
      </c>
      <c r="AF29" s="79" t="b">
        <v>0</v>
      </c>
      <c r="AG29" s="79" t="s">
        <v>793</v>
      </c>
      <c r="AH29" s="79"/>
      <c r="AI29" s="85" t="s">
        <v>744</v>
      </c>
      <c r="AJ29" s="79" t="b">
        <v>0</v>
      </c>
      <c r="AK29" s="79">
        <v>0</v>
      </c>
      <c r="AL29" s="85" t="s">
        <v>744</v>
      </c>
      <c r="AM29" s="79" t="s">
        <v>797</v>
      </c>
      <c r="AN29" s="79" t="b">
        <v>0</v>
      </c>
      <c r="AO29" s="85" t="s">
        <v>687</v>
      </c>
      <c r="AP29" s="79" t="s">
        <v>176</v>
      </c>
      <c r="AQ29" s="79">
        <v>0</v>
      </c>
      <c r="AR29" s="79">
        <v>0</v>
      </c>
      <c r="AS29" s="79"/>
      <c r="AT29" s="79"/>
      <c r="AU29" s="79"/>
      <c r="AV29" s="79"/>
      <c r="AW29" s="79"/>
      <c r="AX29" s="79"/>
      <c r="AY29" s="79"/>
      <c r="AZ29" s="79"/>
      <c r="BA29">
        <v>2</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11</v>
      </c>
      <c r="BK29" s="49">
        <v>100</v>
      </c>
      <c r="BL29" s="48">
        <v>11</v>
      </c>
    </row>
    <row r="30" spans="1:64" ht="15">
      <c r="A30" s="64" t="s">
        <v>233</v>
      </c>
      <c r="B30" s="64" t="s">
        <v>268</v>
      </c>
      <c r="C30" s="65"/>
      <c r="D30" s="66"/>
      <c r="E30" s="67"/>
      <c r="F30" s="68"/>
      <c r="G30" s="65"/>
      <c r="H30" s="69"/>
      <c r="I30" s="70"/>
      <c r="J30" s="70"/>
      <c r="K30" s="34" t="s">
        <v>65</v>
      </c>
      <c r="L30" s="77">
        <v>76</v>
      </c>
      <c r="M30" s="77"/>
      <c r="N30" s="72"/>
      <c r="O30" s="79" t="s">
        <v>314</v>
      </c>
      <c r="P30" s="81">
        <v>43714.57864583333</v>
      </c>
      <c r="Q30" s="79" t="s">
        <v>342</v>
      </c>
      <c r="R30" s="79"/>
      <c r="S30" s="79"/>
      <c r="T30" s="79"/>
      <c r="U30" s="79"/>
      <c r="V30" s="82" t="s">
        <v>463</v>
      </c>
      <c r="W30" s="81">
        <v>43714.57864583333</v>
      </c>
      <c r="X30" s="82" t="s">
        <v>501</v>
      </c>
      <c r="Y30" s="79"/>
      <c r="Z30" s="79"/>
      <c r="AA30" s="85" t="s">
        <v>605</v>
      </c>
      <c r="AB30" s="85" t="s">
        <v>687</v>
      </c>
      <c r="AC30" s="79" t="b">
        <v>0</v>
      </c>
      <c r="AD30" s="79">
        <v>2</v>
      </c>
      <c r="AE30" s="85" t="s">
        <v>750</v>
      </c>
      <c r="AF30" s="79" t="b">
        <v>0</v>
      </c>
      <c r="AG30" s="79" t="s">
        <v>793</v>
      </c>
      <c r="AH30" s="79"/>
      <c r="AI30" s="85" t="s">
        <v>744</v>
      </c>
      <c r="AJ30" s="79" t="b">
        <v>0</v>
      </c>
      <c r="AK30" s="79">
        <v>0</v>
      </c>
      <c r="AL30" s="85" t="s">
        <v>744</v>
      </c>
      <c r="AM30" s="79" t="s">
        <v>797</v>
      </c>
      <c r="AN30" s="79" t="b">
        <v>0</v>
      </c>
      <c r="AO30" s="85" t="s">
        <v>687</v>
      </c>
      <c r="AP30" s="79" t="s">
        <v>176</v>
      </c>
      <c r="AQ30" s="79">
        <v>0</v>
      </c>
      <c r="AR30" s="79">
        <v>0</v>
      </c>
      <c r="AS30" s="79"/>
      <c r="AT30" s="79"/>
      <c r="AU30" s="79"/>
      <c r="AV30" s="79"/>
      <c r="AW30" s="79"/>
      <c r="AX30" s="79"/>
      <c r="AY30" s="79"/>
      <c r="AZ30" s="79"/>
      <c r="BA30">
        <v>2</v>
      </c>
      <c r="BB30" s="78" t="str">
        <f>REPLACE(INDEX(GroupVertices[Group],MATCH(Edges25[[#This Row],[Vertex 1]],GroupVertices[Vertex],0)),1,1,"")</f>
        <v>1</v>
      </c>
      <c r="BC30" s="78" t="str">
        <f>REPLACE(INDEX(GroupVertices[Group],MATCH(Edges25[[#This Row],[Vertex 2]],GroupVertices[Vertex],0)),1,1,"")</f>
        <v>1</v>
      </c>
      <c r="BD30" s="48">
        <v>0</v>
      </c>
      <c r="BE30" s="49">
        <v>0</v>
      </c>
      <c r="BF30" s="48">
        <v>0</v>
      </c>
      <c r="BG30" s="49">
        <v>0</v>
      </c>
      <c r="BH30" s="48">
        <v>0</v>
      </c>
      <c r="BI30" s="49">
        <v>0</v>
      </c>
      <c r="BJ30" s="48">
        <v>15</v>
      </c>
      <c r="BK30" s="49">
        <v>100</v>
      </c>
      <c r="BL30" s="48">
        <v>15</v>
      </c>
    </row>
    <row r="31" spans="1:64" ht="15">
      <c r="A31" s="64" t="s">
        <v>233</v>
      </c>
      <c r="B31" s="64" t="s">
        <v>269</v>
      </c>
      <c r="C31" s="65"/>
      <c r="D31" s="66"/>
      <c r="E31" s="67"/>
      <c r="F31" s="68"/>
      <c r="G31" s="65"/>
      <c r="H31" s="69"/>
      <c r="I31" s="70"/>
      <c r="J31" s="70"/>
      <c r="K31" s="34" t="s">
        <v>65</v>
      </c>
      <c r="L31" s="77">
        <v>77</v>
      </c>
      <c r="M31" s="77"/>
      <c r="N31" s="72"/>
      <c r="O31" s="79" t="s">
        <v>314</v>
      </c>
      <c r="P31" s="81">
        <v>43715.04949074074</v>
      </c>
      <c r="Q31" s="79" t="s">
        <v>343</v>
      </c>
      <c r="R31" s="79"/>
      <c r="S31" s="79"/>
      <c r="T31" s="79"/>
      <c r="U31" s="79"/>
      <c r="V31" s="82" t="s">
        <v>463</v>
      </c>
      <c r="W31" s="81">
        <v>43715.04949074074</v>
      </c>
      <c r="X31" s="82" t="s">
        <v>502</v>
      </c>
      <c r="Y31" s="79"/>
      <c r="Z31" s="79"/>
      <c r="AA31" s="85" t="s">
        <v>606</v>
      </c>
      <c r="AB31" s="85" t="s">
        <v>688</v>
      </c>
      <c r="AC31" s="79" t="b">
        <v>0</v>
      </c>
      <c r="AD31" s="79">
        <v>0</v>
      </c>
      <c r="AE31" s="85" t="s">
        <v>751</v>
      </c>
      <c r="AF31" s="79" t="b">
        <v>0</v>
      </c>
      <c r="AG31" s="79" t="s">
        <v>793</v>
      </c>
      <c r="AH31" s="79"/>
      <c r="AI31" s="85" t="s">
        <v>744</v>
      </c>
      <c r="AJ31" s="79" t="b">
        <v>0</v>
      </c>
      <c r="AK31" s="79">
        <v>0</v>
      </c>
      <c r="AL31" s="85" t="s">
        <v>744</v>
      </c>
      <c r="AM31" s="79" t="s">
        <v>797</v>
      </c>
      <c r="AN31" s="79" t="b">
        <v>0</v>
      </c>
      <c r="AO31" s="85" t="s">
        <v>688</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0</v>
      </c>
      <c r="BE31" s="49">
        <v>0</v>
      </c>
      <c r="BF31" s="48">
        <v>1</v>
      </c>
      <c r="BG31" s="49">
        <v>16.666666666666668</v>
      </c>
      <c r="BH31" s="48">
        <v>0</v>
      </c>
      <c r="BI31" s="49">
        <v>0</v>
      </c>
      <c r="BJ31" s="48">
        <v>5</v>
      </c>
      <c r="BK31" s="49">
        <v>83.33333333333333</v>
      </c>
      <c r="BL31" s="48">
        <v>6</v>
      </c>
    </row>
    <row r="32" spans="1:64" ht="15">
      <c r="A32" s="64" t="s">
        <v>233</v>
      </c>
      <c r="B32" s="64" t="s">
        <v>270</v>
      </c>
      <c r="C32" s="65"/>
      <c r="D32" s="66"/>
      <c r="E32" s="67"/>
      <c r="F32" s="68"/>
      <c r="G32" s="65"/>
      <c r="H32" s="69"/>
      <c r="I32" s="70"/>
      <c r="J32" s="70"/>
      <c r="K32" s="34" t="s">
        <v>65</v>
      </c>
      <c r="L32" s="77">
        <v>78</v>
      </c>
      <c r="M32" s="77"/>
      <c r="N32" s="72"/>
      <c r="O32" s="79" t="s">
        <v>314</v>
      </c>
      <c r="P32" s="81">
        <v>43716.14971064815</v>
      </c>
      <c r="Q32" s="79" t="s">
        <v>344</v>
      </c>
      <c r="R32" s="79"/>
      <c r="S32" s="79"/>
      <c r="T32" s="79"/>
      <c r="U32" s="79"/>
      <c r="V32" s="82" t="s">
        <v>463</v>
      </c>
      <c r="W32" s="81">
        <v>43716.14971064815</v>
      </c>
      <c r="X32" s="82" t="s">
        <v>503</v>
      </c>
      <c r="Y32" s="79"/>
      <c r="Z32" s="79"/>
      <c r="AA32" s="85" t="s">
        <v>607</v>
      </c>
      <c r="AB32" s="85" t="s">
        <v>689</v>
      </c>
      <c r="AC32" s="79" t="b">
        <v>0</v>
      </c>
      <c r="AD32" s="79">
        <v>0</v>
      </c>
      <c r="AE32" s="85" t="s">
        <v>752</v>
      </c>
      <c r="AF32" s="79" t="b">
        <v>0</v>
      </c>
      <c r="AG32" s="79" t="s">
        <v>793</v>
      </c>
      <c r="AH32" s="79"/>
      <c r="AI32" s="85" t="s">
        <v>744</v>
      </c>
      <c r="AJ32" s="79" t="b">
        <v>0</v>
      </c>
      <c r="AK32" s="79">
        <v>0</v>
      </c>
      <c r="AL32" s="85" t="s">
        <v>744</v>
      </c>
      <c r="AM32" s="79" t="s">
        <v>797</v>
      </c>
      <c r="AN32" s="79" t="b">
        <v>0</v>
      </c>
      <c r="AO32" s="85" t="s">
        <v>689</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0</v>
      </c>
      <c r="BE32" s="49">
        <v>0</v>
      </c>
      <c r="BF32" s="48">
        <v>0</v>
      </c>
      <c r="BG32" s="49">
        <v>0</v>
      </c>
      <c r="BH32" s="48">
        <v>0</v>
      </c>
      <c r="BI32" s="49">
        <v>0</v>
      </c>
      <c r="BJ32" s="48">
        <v>6</v>
      </c>
      <c r="BK32" s="49">
        <v>100</v>
      </c>
      <c r="BL32" s="48">
        <v>6</v>
      </c>
    </row>
    <row r="33" spans="1:64" ht="15">
      <c r="A33" s="64" t="s">
        <v>233</v>
      </c>
      <c r="B33" s="64" t="s">
        <v>245</v>
      </c>
      <c r="C33" s="65"/>
      <c r="D33" s="66"/>
      <c r="E33" s="67"/>
      <c r="F33" s="68"/>
      <c r="G33" s="65"/>
      <c r="H33" s="69"/>
      <c r="I33" s="70"/>
      <c r="J33" s="70"/>
      <c r="K33" s="34" t="s">
        <v>65</v>
      </c>
      <c r="L33" s="77">
        <v>79</v>
      </c>
      <c r="M33" s="77"/>
      <c r="N33" s="72"/>
      <c r="O33" s="79" t="s">
        <v>314</v>
      </c>
      <c r="P33" s="81">
        <v>43717.79472222222</v>
      </c>
      <c r="Q33" s="79" t="s">
        <v>345</v>
      </c>
      <c r="R33" s="79"/>
      <c r="S33" s="79"/>
      <c r="T33" s="79"/>
      <c r="U33" s="79"/>
      <c r="V33" s="82" t="s">
        <v>463</v>
      </c>
      <c r="W33" s="81">
        <v>43717.79472222222</v>
      </c>
      <c r="X33" s="82" t="s">
        <v>504</v>
      </c>
      <c r="Y33" s="79"/>
      <c r="Z33" s="79"/>
      <c r="AA33" s="85" t="s">
        <v>608</v>
      </c>
      <c r="AB33" s="85" t="s">
        <v>690</v>
      </c>
      <c r="AC33" s="79" t="b">
        <v>0</v>
      </c>
      <c r="AD33" s="79">
        <v>4</v>
      </c>
      <c r="AE33" s="85" t="s">
        <v>753</v>
      </c>
      <c r="AF33" s="79" t="b">
        <v>0</v>
      </c>
      <c r="AG33" s="79" t="s">
        <v>793</v>
      </c>
      <c r="AH33" s="79"/>
      <c r="AI33" s="85" t="s">
        <v>744</v>
      </c>
      <c r="AJ33" s="79" t="b">
        <v>0</v>
      </c>
      <c r="AK33" s="79">
        <v>0</v>
      </c>
      <c r="AL33" s="85" t="s">
        <v>744</v>
      </c>
      <c r="AM33" s="79" t="s">
        <v>797</v>
      </c>
      <c r="AN33" s="79" t="b">
        <v>0</v>
      </c>
      <c r="AO33" s="85" t="s">
        <v>690</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2.5</v>
      </c>
      <c r="BF33" s="48">
        <v>1</v>
      </c>
      <c r="BG33" s="49">
        <v>2.5</v>
      </c>
      <c r="BH33" s="48">
        <v>0</v>
      </c>
      <c r="BI33" s="49">
        <v>0</v>
      </c>
      <c r="BJ33" s="48">
        <v>38</v>
      </c>
      <c r="BK33" s="49">
        <v>95</v>
      </c>
      <c r="BL33" s="48">
        <v>40</v>
      </c>
    </row>
    <row r="34" spans="1:64" ht="15">
      <c r="A34" s="64" t="s">
        <v>233</v>
      </c>
      <c r="B34" s="64" t="s">
        <v>271</v>
      </c>
      <c r="C34" s="65"/>
      <c r="D34" s="66"/>
      <c r="E34" s="67"/>
      <c r="F34" s="68"/>
      <c r="G34" s="65"/>
      <c r="H34" s="69"/>
      <c r="I34" s="70"/>
      <c r="J34" s="70"/>
      <c r="K34" s="34" t="s">
        <v>65</v>
      </c>
      <c r="L34" s="77">
        <v>80</v>
      </c>
      <c r="M34" s="77"/>
      <c r="N34" s="72"/>
      <c r="O34" s="79" t="s">
        <v>314</v>
      </c>
      <c r="P34" s="81">
        <v>43725.171273148146</v>
      </c>
      <c r="Q34" s="79" t="s">
        <v>346</v>
      </c>
      <c r="R34" s="79"/>
      <c r="S34" s="79"/>
      <c r="T34" s="79"/>
      <c r="U34" s="79"/>
      <c r="V34" s="82" t="s">
        <v>463</v>
      </c>
      <c r="W34" s="81">
        <v>43725.171273148146</v>
      </c>
      <c r="X34" s="82" t="s">
        <v>505</v>
      </c>
      <c r="Y34" s="79"/>
      <c r="Z34" s="79"/>
      <c r="AA34" s="85" t="s">
        <v>609</v>
      </c>
      <c r="AB34" s="85" t="s">
        <v>691</v>
      </c>
      <c r="AC34" s="79" t="b">
        <v>0</v>
      </c>
      <c r="AD34" s="79">
        <v>1</v>
      </c>
      <c r="AE34" s="85" t="s">
        <v>754</v>
      </c>
      <c r="AF34" s="79" t="b">
        <v>0</v>
      </c>
      <c r="AG34" s="79" t="s">
        <v>794</v>
      </c>
      <c r="AH34" s="79"/>
      <c r="AI34" s="85" t="s">
        <v>744</v>
      </c>
      <c r="AJ34" s="79" t="b">
        <v>0</v>
      </c>
      <c r="AK34" s="79">
        <v>0</v>
      </c>
      <c r="AL34" s="85" t="s">
        <v>744</v>
      </c>
      <c r="AM34" s="79" t="s">
        <v>797</v>
      </c>
      <c r="AN34" s="79" t="b">
        <v>0</v>
      </c>
      <c r="AO34" s="85" t="s">
        <v>691</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1</v>
      </c>
      <c r="BK34" s="49">
        <v>100</v>
      </c>
      <c r="BL34" s="48">
        <v>1</v>
      </c>
    </row>
    <row r="35" spans="1:64" ht="15">
      <c r="A35" s="64" t="s">
        <v>233</v>
      </c>
      <c r="B35" s="64" t="s">
        <v>272</v>
      </c>
      <c r="C35" s="65"/>
      <c r="D35" s="66"/>
      <c r="E35" s="67"/>
      <c r="F35" s="68"/>
      <c r="G35" s="65"/>
      <c r="H35" s="69"/>
      <c r="I35" s="70"/>
      <c r="J35" s="70"/>
      <c r="K35" s="34" t="s">
        <v>65</v>
      </c>
      <c r="L35" s="77">
        <v>81</v>
      </c>
      <c r="M35" s="77"/>
      <c r="N35" s="72"/>
      <c r="O35" s="79" t="s">
        <v>314</v>
      </c>
      <c r="P35" s="81">
        <v>43732.641377314816</v>
      </c>
      <c r="Q35" s="79" t="s">
        <v>347</v>
      </c>
      <c r="R35" s="79"/>
      <c r="S35" s="79"/>
      <c r="T35" s="79"/>
      <c r="U35" s="79"/>
      <c r="V35" s="82" t="s">
        <v>463</v>
      </c>
      <c r="W35" s="81">
        <v>43732.641377314816</v>
      </c>
      <c r="X35" s="82" t="s">
        <v>506</v>
      </c>
      <c r="Y35" s="79"/>
      <c r="Z35" s="79"/>
      <c r="AA35" s="85" t="s">
        <v>610</v>
      </c>
      <c r="AB35" s="85" t="s">
        <v>692</v>
      </c>
      <c r="AC35" s="79" t="b">
        <v>0</v>
      </c>
      <c r="AD35" s="79">
        <v>1</v>
      </c>
      <c r="AE35" s="85" t="s">
        <v>755</v>
      </c>
      <c r="AF35" s="79" t="b">
        <v>0</v>
      </c>
      <c r="AG35" s="79" t="s">
        <v>793</v>
      </c>
      <c r="AH35" s="79"/>
      <c r="AI35" s="85" t="s">
        <v>744</v>
      </c>
      <c r="AJ35" s="79" t="b">
        <v>0</v>
      </c>
      <c r="AK35" s="79">
        <v>0</v>
      </c>
      <c r="AL35" s="85" t="s">
        <v>744</v>
      </c>
      <c r="AM35" s="79" t="s">
        <v>797</v>
      </c>
      <c r="AN35" s="79" t="b">
        <v>0</v>
      </c>
      <c r="AO35" s="85" t="s">
        <v>692</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20</v>
      </c>
      <c r="BF35" s="48">
        <v>0</v>
      </c>
      <c r="BG35" s="49">
        <v>0</v>
      </c>
      <c r="BH35" s="48">
        <v>0</v>
      </c>
      <c r="BI35" s="49">
        <v>0</v>
      </c>
      <c r="BJ35" s="48">
        <v>4</v>
      </c>
      <c r="BK35" s="49">
        <v>80</v>
      </c>
      <c r="BL35" s="48">
        <v>5</v>
      </c>
    </row>
    <row r="36" spans="1:64" ht="15">
      <c r="A36" s="64" t="s">
        <v>233</v>
      </c>
      <c r="B36" s="64" t="s">
        <v>273</v>
      </c>
      <c r="C36" s="65"/>
      <c r="D36" s="66"/>
      <c r="E36" s="67"/>
      <c r="F36" s="68"/>
      <c r="G36" s="65"/>
      <c r="H36" s="69"/>
      <c r="I36" s="70"/>
      <c r="J36" s="70"/>
      <c r="K36" s="34" t="s">
        <v>65</v>
      </c>
      <c r="L36" s="77">
        <v>82</v>
      </c>
      <c r="M36" s="77"/>
      <c r="N36" s="72"/>
      <c r="O36" s="79" t="s">
        <v>314</v>
      </c>
      <c r="P36" s="81">
        <v>43732.68835648148</v>
      </c>
      <c r="Q36" s="79" t="s">
        <v>348</v>
      </c>
      <c r="R36" s="79"/>
      <c r="S36" s="79"/>
      <c r="T36" s="79"/>
      <c r="U36" s="82" t="s">
        <v>440</v>
      </c>
      <c r="V36" s="82" t="s">
        <v>440</v>
      </c>
      <c r="W36" s="81">
        <v>43732.68835648148</v>
      </c>
      <c r="X36" s="82" t="s">
        <v>507</v>
      </c>
      <c r="Y36" s="79"/>
      <c r="Z36" s="79"/>
      <c r="AA36" s="85" t="s">
        <v>611</v>
      </c>
      <c r="AB36" s="85" t="s">
        <v>693</v>
      </c>
      <c r="AC36" s="79" t="b">
        <v>0</v>
      </c>
      <c r="AD36" s="79">
        <v>0</v>
      </c>
      <c r="AE36" s="85" t="s">
        <v>756</v>
      </c>
      <c r="AF36" s="79" t="b">
        <v>0</v>
      </c>
      <c r="AG36" s="79" t="s">
        <v>794</v>
      </c>
      <c r="AH36" s="79"/>
      <c r="AI36" s="85" t="s">
        <v>744</v>
      </c>
      <c r="AJ36" s="79" t="b">
        <v>0</v>
      </c>
      <c r="AK36" s="79">
        <v>0</v>
      </c>
      <c r="AL36" s="85" t="s">
        <v>744</v>
      </c>
      <c r="AM36" s="79" t="s">
        <v>797</v>
      </c>
      <c r="AN36" s="79" t="b">
        <v>0</v>
      </c>
      <c r="AO36" s="85" t="s">
        <v>693</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1</v>
      </c>
      <c r="BK36" s="49">
        <v>100</v>
      </c>
      <c r="BL36" s="48">
        <v>1</v>
      </c>
    </row>
    <row r="37" spans="1:64" ht="15">
      <c r="A37" s="64" t="s">
        <v>233</v>
      </c>
      <c r="B37" s="64" t="s">
        <v>274</v>
      </c>
      <c r="C37" s="65"/>
      <c r="D37" s="66"/>
      <c r="E37" s="67"/>
      <c r="F37" s="68"/>
      <c r="G37" s="65"/>
      <c r="H37" s="69"/>
      <c r="I37" s="70"/>
      <c r="J37" s="70"/>
      <c r="K37" s="34" t="s">
        <v>65</v>
      </c>
      <c r="L37" s="77">
        <v>83</v>
      </c>
      <c r="M37" s="77"/>
      <c r="N37" s="72"/>
      <c r="O37" s="79" t="s">
        <v>313</v>
      </c>
      <c r="P37" s="81">
        <v>43733.90300925926</v>
      </c>
      <c r="Q37" s="79" t="s">
        <v>349</v>
      </c>
      <c r="R37" s="79"/>
      <c r="S37" s="79"/>
      <c r="T37" s="79"/>
      <c r="U37" s="82" t="s">
        <v>441</v>
      </c>
      <c r="V37" s="82" t="s">
        <v>441</v>
      </c>
      <c r="W37" s="81">
        <v>43733.90300925926</v>
      </c>
      <c r="X37" s="82" t="s">
        <v>508</v>
      </c>
      <c r="Y37" s="79"/>
      <c r="Z37" s="79"/>
      <c r="AA37" s="85" t="s">
        <v>612</v>
      </c>
      <c r="AB37" s="79"/>
      <c r="AC37" s="79" t="b">
        <v>0</v>
      </c>
      <c r="AD37" s="79">
        <v>0</v>
      </c>
      <c r="AE37" s="85" t="s">
        <v>744</v>
      </c>
      <c r="AF37" s="79" t="b">
        <v>0</v>
      </c>
      <c r="AG37" s="79" t="s">
        <v>793</v>
      </c>
      <c r="AH37" s="79"/>
      <c r="AI37" s="85" t="s">
        <v>744</v>
      </c>
      <c r="AJ37" s="79" t="b">
        <v>0</v>
      </c>
      <c r="AK37" s="79">
        <v>0</v>
      </c>
      <c r="AL37" s="85" t="s">
        <v>744</v>
      </c>
      <c r="AM37" s="79" t="s">
        <v>797</v>
      </c>
      <c r="AN37" s="79" t="b">
        <v>0</v>
      </c>
      <c r="AO37" s="85" t="s">
        <v>612</v>
      </c>
      <c r="AP37" s="79" t="s">
        <v>176</v>
      </c>
      <c r="AQ37" s="79">
        <v>0</v>
      </c>
      <c r="AR37" s="79">
        <v>0</v>
      </c>
      <c r="AS37" s="79" t="s">
        <v>808</v>
      </c>
      <c r="AT37" s="79" t="s">
        <v>815</v>
      </c>
      <c r="AU37" s="79" t="s">
        <v>816</v>
      </c>
      <c r="AV37" s="79" t="s">
        <v>821</v>
      </c>
      <c r="AW37" s="79" t="s">
        <v>831</v>
      </c>
      <c r="AX37" s="79" t="s">
        <v>841</v>
      </c>
      <c r="AY37" s="79" t="s">
        <v>847</v>
      </c>
      <c r="AZ37" s="82" t="s">
        <v>853</v>
      </c>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234</v>
      </c>
      <c r="B38" s="64" t="s">
        <v>233</v>
      </c>
      <c r="C38" s="65"/>
      <c r="D38" s="66"/>
      <c r="E38" s="67"/>
      <c r="F38" s="68"/>
      <c r="G38" s="65"/>
      <c r="H38" s="69"/>
      <c r="I38" s="70"/>
      <c r="J38" s="70"/>
      <c r="K38" s="34" t="s">
        <v>66</v>
      </c>
      <c r="L38" s="77">
        <v>84</v>
      </c>
      <c r="M38" s="77"/>
      <c r="N38" s="72"/>
      <c r="O38" s="79" t="s">
        <v>314</v>
      </c>
      <c r="P38" s="81">
        <v>43734.01122685185</v>
      </c>
      <c r="Q38" s="79" t="s">
        <v>350</v>
      </c>
      <c r="R38" s="79"/>
      <c r="S38" s="79"/>
      <c r="T38" s="79"/>
      <c r="U38" s="79"/>
      <c r="V38" s="82" t="s">
        <v>464</v>
      </c>
      <c r="W38" s="81">
        <v>43734.01122685185</v>
      </c>
      <c r="X38" s="82" t="s">
        <v>509</v>
      </c>
      <c r="Y38" s="79"/>
      <c r="Z38" s="79"/>
      <c r="AA38" s="85" t="s">
        <v>613</v>
      </c>
      <c r="AB38" s="85" t="s">
        <v>614</v>
      </c>
      <c r="AC38" s="79" t="b">
        <v>0</v>
      </c>
      <c r="AD38" s="79">
        <v>0</v>
      </c>
      <c r="AE38" s="85" t="s">
        <v>741</v>
      </c>
      <c r="AF38" s="79" t="b">
        <v>0</v>
      </c>
      <c r="AG38" s="79" t="s">
        <v>793</v>
      </c>
      <c r="AH38" s="79"/>
      <c r="AI38" s="85" t="s">
        <v>744</v>
      </c>
      <c r="AJ38" s="79" t="b">
        <v>0</v>
      </c>
      <c r="AK38" s="79">
        <v>0</v>
      </c>
      <c r="AL38" s="85" t="s">
        <v>744</v>
      </c>
      <c r="AM38" s="79" t="s">
        <v>797</v>
      </c>
      <c r="AN38" s="79" t="b">
        <v>0</v>
      </c>
      <c r="AO38" s="85" t="s">
        <v>614</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12</v>
      </c>
      <c r="BK38" s="49">
        <v>100</v>
      </c>
      <c r="BL38" s="48">
        <v>12</v>
      </c>
    </row>
    <row r="39" spans="1:64" ht="15">
      <c r="A39" s="64" t="s">
        <v>233</v>
      </c>
      <c r="B39" s="64" t="s">
        <v>234</v>
      </c>
      <c r="C39" s="65"/>
      <c r="D39" s="66"/>
      <c r="E39" s="67"/>
      <c r="F39" s="68"/>
      <c r="G39" s="65"/>
      <c r="H39" s="69"/>
      <c r="I39" s="70"/>
      <c r="J39" s="70"/>
      <c r="K39" s="34" t="s">
        <v>66</v>
      </c>
      <c r="L39" s="77">
        <v>85</v>
      </c>
      <c r="M39" s="77"/>
      <c r="N39" s="72"/>
      <c r="O39" s="79" t="s">
        <v>314</v>
      </c>
      <c r="P39" s="81">
        <v>43734.00334490741</v>
      </c>
      <c r="Q39" s="79" t="s">
        <v>351</v>
      </c>
      <c r="R39" s="79"/>
      <c r="S39" s="79"/>
      <c r="T39" s="79"/>
      <c r="U39" s="79"/>
      <c r="V39" s="82" t="s">
        <v>463</v>
      </c>
      <c r="W39" s="81">
        <v>43734.00334490741</v>
      </c>
      <c r="X39" s="82" t="s">
        <v>510</v>
      </c>
      <c r="Y39" s="79"/>
      <c r="Z39" s="79"/>
      <c r="AA39" s="85" t="s">
        <v>614</v>
      </c>
      <c r="AB39" s="85" t="s">
        <v>694</v>
      </c>
      <c r="AC39" s="79" t="b">
        <v>0</v>
      </c>
      <c r="AD39" s="79">
        <v>2</v>
      </c>
      <c r="AE39" s="85" t="s">
        <v>757</v>
      </c>
      <c r="AF39" s="79" t="b">
        <v>0</v>
      </c>
      <c r="AG39" s="79" t="s">
        <v>793</v>
      </c>
      <c r="AH39" s="79"/>
      <c r="AI39" s="85" t="s">
        <v>744</v>
      </c>
      <c r="AJ39" s="79" t="b">
        <v>0</v>
      </c>
      <c r="AK39" s="79">
        <v>0</v>
      </c>
      <c r="AL39" s="85" t="s">
        <v>744</v>
      </c>
      <c r="AM39" s="79" t="s">
        <v>797</v>
      </c>
      <c r="AN39" s="79" t="b">
        <v>0</v>
      </c>
      <c r="AO39" s="85" t="s">
        <v>694</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0</v>
      </c>
      <c r="BE39" s="49">
        <v>0</v>
      </c>
      <c r="BF39" s="48">
        <v>1</v>
      </c>
      <c r="BG39" s="49">
        <v>11.11111111111111</v>
      </c>
      <c r="BH39" s="48">
        <v>0</v>
      </c>
      <c r="BI39" s="49">
        <v>0</v>
      </c>
      <c r="BJ39" s="48">
        <v>8</v>
      </c>
      <c r="BK39" s="49">
        <v>88.88888888888889</v>
      </c>
      <c r="BL39" s="48">
        <v>9</v>
      </c>
    </row>
    <row r="40" spans="1:64" ht="15">
      <c r="A40" s="64" t="s">
        <v>233</v>
      </c>
      <c r="B40" s="64" t="s">
        <v>275</v>
      </c>
      <c r="C40" s="65"/>
      <c r="D40" s="66"/>
      <c r="E40" s="67"/>
      <c r="F40" s="68"/>
      <c r="G40" s="65"/>
      <c r="H40" s="69"/>
      <c r="I40" s="70"/>
      <c r="J40" s="70"/>
      <c r="K40" s="34" t="s">
        <v>65</v>
      </c>
      <c r="L40" s="77">
        <v>87</v>
      </c>
      <c r="M40" s="77"/>
      <c r="N40" s="72"/>
      <c r="O40" s="79" t="s">
        <v>314</v>
      </c>
      <c r="P40" s="81">
        <v>43734.00368055556</v>
      </c>
      <c r="Q40" s="79" t="s">
        <v>352</v>
      </c>
      <c r="R40" s="79"/>
      <c r="S40" s="79"/>
      <c r="T40" s="79"/>
      <c r="U40" s="79"/>
      <c r="V40" s="82" t="s">
        <v>463</v>
      </c>
      <c r="W40" s="81">
        <v>43734.00368055556</v>
      </c>
      <c r="X40" s="82" t="s">
        <v>511</v>
      </c>
      <c r="Y40" s="79"/>
      <c r="Z40" s="79"/>
      <c r="AA40" s="85" t="s">
        <v>615</v>
      </c>
      <c r="AB40" s="85" t="s">
        <v>695</v>
      </c>
      <c r="AC40" s="79" t="b">
        <v>0</v>
      </c>
      <c r="AD40" s="79">
        <v>0</v>
      </c>
      <c r="AE40" s="85" t="s">
        <v>758</v>
      </c>
      <c r="AF40" s="79" t="b">
        <v>0</v>
      </c>
      <c r="AG40" s="79" t="s">
        <v>794</v>
      </c>
      <c r="AH40" s="79"/>
      <c r="AI40" s="85" t="s">
        <v>744</v>
      </c>
      <c r="AJ40" s="79" t="b">
        <v>0</v>
      </c>
      <c r="AK40" s="79">
        <v>0</v>
      </c>
      <c r="AL40" s="85" t="s">
        <v>744</v>
      </c>
      <c r="AM40" s="79" t="s">
        <v>797</v>
      </c>
      <c r="AN40" s="79" t="b">
        <v>0</v>
      </c>
      <c r="AO40" s="85" t="s">
        <v>695</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2</v>
      </c>
      <c r="BK40" s="49">
        <v>100</v>
      </c>
      <c r="BL40" s="48">
        <v>2</v>
      </c>
    </row>
    <row r="41" spans="1:64" ht="15">
      <c r="A41" s="64" t="s">
        <v>235</v>
      </c>
      <c r="B41" s="64" t="s">
        <v>233</v>
      </c>
      <c r="C41" s="65"/>
      <c r="D41" s="66"/>
      <c r="E41" s="67"/>
      <c r="F41" s="68"/>
      <c r="G41" s="65"/>
      <c r="H41" s="69"/>
      <c r="I41" s="70"/>
      <c r="J41" s="70"/>
      <c r="K41" s="34" t="s">
        <v>66</v>
      </c>
      <c r="L41" s="77">
        <v>88</v>
      </c>
      <c r="M41" s="77"/>
      <c r="N41" s="72"/>
      <c r="O41" s="79" t="s">
        <v>314</v>
      </c>
      <c r="P41" s="81">
        <v>43735.16611111111</v>
      </c>
      <c r="Q41" s="79" t="s">
        <v>353</v>
      </c>
      <c r="R41" s="82" t="s">
        <v>427</v>
      </c>
      <c r="S41" s="79" t="s">
        <v>433</v>
      </c>
      <c r="T41" s="79"/>
      <c r="U41" s="79"/>
      <c r="V41" s="82" t="s">
        <v>465</v>
      </c>
      <c r="W41" s="81">
        <v>43735.16611111111</v>
      </c>
      <c r="X41" s="82" t="s">
        <v>512</v>
      </c>
      <c r="Y41" s="79"/>
      <c r="Z41" s="79"/>
      <c r="AA41" s="85" t="s">
        <v>616</v>
      </c>
      <c r="AB41" s="85" t="s">
        <v>618</v>
      </c>
      <c r="AC41" s="79" t="b">
        <v>0</v>
      </c>
      <c r="AD41" s="79">
        <v>0</v>
      </c>
      <c r="AE41" s="85" t="s">
        <v>741</v>
      </c>
      <c r="AF41" s="79" t="b">
        <v>0</v>
      </c>
      <c r="AG41" s="79" t="s">
        <v>793</v>
      </c>
      <c r="AH41" s="79"/>
      <c r="AI41" s="85" t="s">
        <v>744</v>
      </c>
      <c r="AJ41" s="79" t="b">
        <v>0</v>
      </c>
      <c r="AK41" s="79">
        <v>0</v>
      </c>
      <c r="AL41" s="85" t="s">
        <v>744</v>
      </c>
      <c r="AM41" s="79" t="s">
        <v>797</v>
      </c>
      <c r="AN41" s="79" t="b">
        <v>1</v>
      </c>
      <c r="AO41" s="85" t="s">
        <v>618</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6.666666666666667</v>
      </c>
      <c r="BF41" s="48">
        <v>0</v>
      </c>
      <c r="BG41" s="49">
        <v>0</v>
      </c>
      <c r="BH41" s="48">
        <v>0</v>
      </c>
      <c r="BI41" s="49">
        <v>0</v>
      </c>
      <c r="BJ41" s="48">
        <v>14</v>
      </c>
      <c r="BK41" s="49">
        <v>93.33333333333333</v>
      </c>
      <c r="BL41" s="48">
        <v>15</v>
      </c>
    </row>
    <row r="42" spans="1:64" ht="15">
      <c r="A42" s="64" t="s">
        <v>233</v>
      </c>
      <c r="B42" s="64" t="s">
        <v>235</v>
      </c>
      <c r="C42" s="65"/>
      <c r="D42" s="66"/>
      <c r="E42" s="67"/>
      <c r="F42" s="68"/>
      <c r="G42" s="65"/>
      <c r="H42" s="69"/>
      <c r="I42" s="70"/>
      <c r="J42" s="70"/>
      <c r="K42" s="34" t="s">
        <v>66</v>
      </c>
      <c r="L42" s="77">
        <v>89</v>
      </c>
      <c r="M42" s="77"/>
      <c r="N42" s="72"/>
      <c r="O42" s="79" t="s">
        <v>314</v>
      </c>
      <c r="P42" s="81">
        <v>43717.8671875</v>
      </c>
      <c r="Q42" s="79" t="s">
        <v>354</v>
      </c>
      <c r="R42" s="79"/>
      <c r="S42" s="79"/>
      <c r="T42" s="79"/>
      <c r="U42" s="79"/>
      <c r="V42" s="82" t="s">
        <v>463</v>
      </c>
      <c r="W42" s="81">
        <v>43717.8671875</v>
      </c>
      <c r="X42" s="82" t="s">
        <v>513</v>
      </c>
      <c r="Y42" s="79"/>
      <c r="Z42" s="79"/>
      <c r="AA42" s="85" t="s">
        <v>617</v>
      </c>
      <c r="AB42" s="85" t="s">
        <v>696</v>
      </c>
      <c r="AC42" s="79" t="b">
        <v>0</v>
      </c>
      <c r="AD42" s="79">
        <v>1</v>
      </c>
      <c r="AE42" s="85" t="s">
        <v>759</v>
      </c>
      <c r="AF42" s="79" t="b">
        <v>0</v>
      </c>
      <c r="AG42" s="79" t="s">
        <v>793</v>
      </c>
      <c r="AH42" s="79"/>
      <c r="AI42" s="85" t="s">
        <v>744</v>
      </c>
      <c r="AJ42" s="79" t="b">
        <v>0</v>
      </c>
      <c r="AK42" s="79">
        <v>0</v>
      </c>
      <c r="AL42" s="85" t="s">
        <v>744</v>
      </c>
      <c r="AM42" s="79" t="s">
        <v>797</v>
      </c>
      <c r="AN42" s="79" t="b">
        <v>0</v>
      </c>
      <c r="AO42" s="85" t="s">
        <v>696</v>
      </c>
      <c r="AP42" s="79" t="s">
        <v>176</v>
      </c>
      <c r="AQ42" s="79">
        <v>0</v>
      </c>
      <c r="AR42" s="79">
        <v>0</v>
      </c>
      <c r="AS42" s="79"/>
      <c r="AT42" s="79"/>
      <c r="AU42" s="79"/>
      <c r="AV42" s="79"/>
      <c r="AW42" s="79"/>
      <c r="AX42" s="79"/>
      <c r="AY42" s="79"/>
      <c r="AZ42" s="79"/>
      <c r="BA42">
        <v>2</v>
      </c>
      <c r="BB42" s="78" t="str">
        <f>REPLACE(INDEX(GroupVertices[Group],MATCH(Edges25[[#This Row],[Vertex 1]],GroupVertices[Vertex],0)),1,1,"")</f>
        <v>1</v>
      </c>
      <c r="BC42" s="78" t="str">
        <f>REPLACE(INDEX(GroupVertices[Group],MATCH(Edges25[[#This Row],[Vertex 2]],GroupVertices[Vertex],0)),1,1,"")</f>
        <v>1</v>
      </c>
      <c r="BD42" s="48">
        <v>1</v>
      </c>
      <c r="BE42" s="49">
        <v>3.225806451612903</v>
      </c>
      <c r="BF42" s="48">
        <v>0</v>
      </c>
      <c r="BG42" s="49">
        <v>0</v>
      </c>
      <c r="BH42" s="48">
        <v>0</v>
      </c>
      <c r="BI42" s="49">
        <v>0</v>
      </c>
      <c r="BJ42" s="48">
        <v>30</v>
      </c>
      <c r="BK42" s="49">
        <v>96.7741935483871</v>
      </c>
      <c r="BL42" s="48">
        <v>31</v>
      </c>
    </row>
    <row r="43" spans="1:64" ht="15">
      <c r="A43" s="64" t="s">
        <v>233</v>
      </c>
      <c r="B43" s="64" t="s">
        <v>235</v>
      </c>
      <c r="C43" s="65"/>
      <c r="D43" s="66"/>
      <c r="E43" s="67"/>
      <c r="F43" s="68"/>
      <c r="G43" s="65"/>
      <c r="H43" s="69"/>
      <c r="I43" s="70"/>
      <c r="J43" s="70"/>
      <c r="K43" s="34" t="s">
        <v>66</v>
      </c>
      <c r="L43" s="77">
        <v>90</v>
      </c>
      <c r="M43" s="77"/>
      <c r="N43" s="72"/>
      <c r="O43" s="79" t="s">
        <v>314</v>
      </c>
      <c r="P43" s="81">
        <v>43735.09694444444</v>
      </c>
      <c r="Q43" s="79" t="s">
        <v>355</v>
      </c>
      <c r="R43" s="79"/>
      <c r="S43" s="79"/>
      <c r="T43" s="79"/>
      <c r="U43" s="79"/>
      <c r="V43" s="82" t="s">
        <v>463</v>
      </c>
      <c r="W43" s="81">
        <v>43735.09694444444</v>
      </c>
      <c r="X43" s="82" t="s">
        <v>514</v>
      </c>
      <c r="Y43" s="79"/>
      <c r="Z43" s="79"/>
      <c r="AA43" s="85" t="s">
        <v>618</v>
      </c>
      <c r="AB43" s="85" t="s">
        <v>697</v>
      </c>
      <c r="AC43" s="79" t="b">
        <v>0</v>
      </c>
      <c r="AD43" s="79">
        <v>1</v>
      </c>
      <c r="AE43" s="85" t="s">
        <v>759</v>
      </c>
      <c r="AF43" s="79" t="b">
        <v>0</v>
      </c>
      <c r="AG43" s="79" t="s">
        <v>793</v>
      </c>
      <c r="AH43" s="79"/>
      <c r="AI43" s="85" t="s">
        <v>744</v>
      </c>
      <c r="AJ43" s="79" t="b">
        <v>0</v>
      </c>
      <c r="AK43" s="79">
        <v>0</v>
      </c>
      <c r="AL43" s="85" t="s">
        <v>744</v>
      </c>
      <c r="AM43" s="79" t="s">
        <v>797</v>
      </c>
      <c r="AN43" s="79" t="b">
        <v>0</v>
      </c>
      <c r="AO43" s="85" t="s">
        <v>697</v>
      </c>
      <c r="AP43" s="79" t="s">
        <v>176</v>
      </c>
      <c r="AQ43" s="79">
        <v>0</v>
      </c>
      <c r="AR43" s="79">
        <v>0</v>
      </c>
      <c r="AS43" s="79"/>
      <c r="AT43" s="79"/>
      <c r="AU43" s="79"/>
      <c r="AV43" s="79"/>
      <c r="AW43" s="79"/>
      <c r="AX43" s="79"/>
      <c r="AY43" s="79"/>
      <c r="AZ43" s="79"/>
      <c r="BA43">
        <v>2</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26</v>
      </c>
      <c r="BK43" s="49">
        <v>100</v>
      </c>
      <c r="BL43" s="48">
        <v>26</v>
      </c>
    </row>
    <row r="44" spans="1:64" ht="15">
      <c r="A44" s="64" t="s">
        <v>233</v>
      </c>
      <c r="B44" s="64" t="s">
        <v>276</v>
      </c>
      <c r="C44" s="65"/>
      <c r="D44" s="66"/>
      <c r="E44" s="67"/>
      <c r="F44" s="68"/>
      <c r="G44" s="65"/>
      <c r="H44" s="69"/>
      <c r="I44" s="70"/>
      <c r="J44" s="70"/>
      <c r="K44" s="34" t="s">
        <v>65</v>
      </c>
      <c r="L44" s="77">
        <v>91</v>
      </c>
      <c r="M44" s="77"/>
      <c r="N44" s="72"/>
      <c r="O44" s="79" t="s">
        <v>314</v>
      </c>
      <c r="P44" s="81">
        <v>43735.09974537037</v>
      </c>
      <c r="Q44" s="79" t="s">
        <v>356</v>
      </c>
      <c r="R44" s="79"/>
      <c r="S44" s="79"/>
      <c r="T44" s="79"/>
      <c r="U44" s="79"/>
      <c r="V44" s="82" t="s">
        <v>463</v>
      </c>
      <c r="W44" s="81">
        <v>43735.09974537037</v>
      </c>
      <c r="X44" s="82" t="s">
        <v>515</v>
      </c>
      <c r="Y44" s="79"/>
      <c r="Z44" s="79"/>
      <c r="AA44" s="85" t="s">
        <v>619</v>
      </c>
      <c r="AB44" s="85" t="s">
        <v>698</v>
      </c>
      <c r="AC44" s="79" t="b">
        <v>0</v>
      </c>
      <c r="AD44" s="79">
        <v>1</v>
      </c>
      <c r="AE44" s="85" t="s">
        <v>760</v>
      </c>
      <c r="AF44" s="79" t="b">
        <v>0</v>
      </c>
      <c r="AG44" s="79" t="s">
        <v>793</v>
      </c>
      <c r="AH44" s="79"/>
      <c r="AI44" s="85" t="s">
        <v>744</v>
      </c>
      <c r="AJ44" s="79" t="b">
        <v>0</v>
      </c>
      <c r="AK44" s="79">
        <v>0</v>
      </c>
      <c r="AL44" s="85" t="s">
        <v>744</v>
      </c>
      <c r="AM44" s="79" t="s">
        <v>797</v>
      </c>
      <c r="AN44" s="79" t="b">
        <v>0</v>
      </c>
      <c r="AO44" s="85" t="s">
        <v>698</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2</v>
      </c>
      <c r="BE44" s="49">
        <v>4.545454545454546</v>
      </c>
      <c r="BF44" s="48">
        <v>3</v>
      </c>
      <c r="BG44" s="49">
        <v>6.818181818181818</v>
      </c>
      <c r="BH44" s="48">
        <v>1</v>
      </c>
      <c r="BI44" s="49">
        <v>2.272727272727273</v>
      </c>
      <c r="BJ44" s="48">
        <v>39</v>
      </c>
      <c r="BK44" s="49">
        <v>88.63636363636364</v>
      </c>
      <c r="BL44" s="48">
        <v>44</v>
      </c>
    </row>
    <row r="45" spans="1:64" ht="15">
      <c r="A45" s="64" t="s">
        <v>233</v>
      </c>
      <c r="B45" s="64" t="s">
        <v>277</v>
      </c>
      <c r="C45" s="65"/>
      <c r="D45" s="66"/>
      <c r="E45" s="67"/>
      <c r="F45" s="68"/>
      <c r="G45" s="65"/>
      <c r="H45" s="69"/>
      <c r="I45" s="70"/>
      <c r="J45" s="70"/>
      <c r="K45" s="34" t="s">
        <v>65</v>
      </c>
      <c r="L45" s="77">
        <v>92</v>
      </c>
      <c r="M45" s="77"/>
      <c r="N45" s="72"/>
      <c r="O45" s="79" t="s">
        <v>314</v>
      </c>
      <c r="P45" s="81">
        <v>43737.85799768518</v>
      </c>
      <c r="Q45" s="79" t="s">
        <v>357</v>
      </c>
      <c r="R45" s="79"/>
      <c r="S45" s="79"/>
      <c r="T45" s="79"/>
      <c r="U45" s="79"/>
      <c r="V45" s="82" t="s">
        <v>463</v>
      </c>
      <c r="W45" s="81">
        <v>43737.85799768518</v>
      </c>
      <c r="X45" s="82" t="s">
        <v>516</v>
      </c>
      <c r="Y45" s="79"/>
      <c r="Z45" s="79"/>
      <c r="AA45" s="85" t="s">
        <v>620</v>
      </c>
      <c r="AB45" s="85" t="s">
        <v>699</v>
      </c>
      <c r="AC45" s="79" t="b">
        <v>0</v>
      </c>
      <c r="AD45" s="79">
        <v>1</v>
      </c>
      <c r="AE45" s="85" t="s">
        <v>761</v>
      </c>
      <c r="AF45" s="79" t="b">
        <v>0</v>
      </c>
      <c r="AG45" s="79" t="s">
        <v>793</v>
      </c>
      <c r="AH45" s="79"/>
      <c r="AI45" s="85" t="s">
        <v>744</v>
      </c>
      <c r="AJ45" s="79" t="b">
        <v>0</v>
      </c>
      <c r="AK45" s="79">
        <v>0</v>
      </c>
      <c r="AL45" s="85" t="s">
        <v>744</v>
      </c>
      <c r="AM45" s="79" t="s">
        <v>797</v>
      </c>
      <c r="AN45" s="79" t="b">
        <v>0</v>
      </c>
      <c r="AO45" s="85" t="s">
        <v>699</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8</v>
      </c>
      <c r="BK45" s="49">
        <v>100</v>
      </c>
      <c r="BL45" s="48">
        <v>8</v>
      </c>
    </row>
    <row r="46" spans="1:64" ht="15">
      <c r="A46" s="64" t="s">
        <v>233</v>
      </c>
      <c r="B46" s="64" t="s">
        <v>278</v>
      </c>
      <c r="C46" s="65"/>
      <c r="D46" s="66"/>
      <c r="E46" s="67"/>
      <c r="F46" s="68"/>
      <c r="G46" s="65"/>
      <c r="H46" s="69"/>
      <c r="I46" s="70"/>
      <c r="J46" s="70"/>
      <c r="K46" s="34" t="s">
        <v>65</v>
      </c>
      <c r="L46" s="77">
        <v>93</v>
      </c>
      <c r="M46" s="77"/>
      <c r="N46" s="72"/>
      <c r="O46" s="79" t="s">
        <v>314</v>
      </c>
      <c r="P46" s="81">
        <v>43740.23181712963</v>
      </c>
      <c r="Q46" s="79" t="s">
        <v>358</v>
      </c>
      <c r="R46" s="79"/>
      <c r="S46" s="79"/>
      <c r="T46" s="79"/>
      <c r="U46" s="79"/>
      <c r="V46" s="82" t="s">
        <v>463</v>
      </c>
      <c r="W46" s="81">
        <v>43740.23181712963</v>
      </c>
      <c r="X46" s="82" t="s">
        <v>517</v>
      </c>
      <c r="Y46" s="79"/>
      <c r="Z46" s="79"/>
      <c r="AA46" s="85" t="s">
        <v>621</v>
      </c>
      <c r="AB46" s="85" t="s">
        <v>700</v>
      </c>
      <c r="AC46" s="79" t="b">
        <v>0</v>
      </c>
      <c r="AD46" s="79">
        <v>0</v>
      </c>
      <c r="AE46" s="85" t="s">
        <v>762</v>
      </c>
      <c r="AF46" s="79" t="b">
        <v>0</v>
      </c>
      <c r="AG46" s="79" t="s">
        <v>795</v>
      </c>
      <c r="AH46" s="79"/>
      <c r="AI46" s="85" t="s">
        <v>744</v>
      </c>
      <c r="AJ46" s="79" t="b">
        <v>0</v>
      </c>
      <c r="AK46" s="79">
        <v>0</v>
      </c>
      <c r="AL46" s="85" t="s">
        <v>744</v>
      </c>
      <c r="AM46" s="79" t="s">
        <v>797</v>
      </c>
      <c r="AN46" s="79" t="b">
        <v>0</v>
      </c>
      <c r="AO46" s="85" t="s">
        <v>700</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233</v>
      </c>
      <c r="B47" s="64" t="s">
        <v>246</v>
      </c>
      <c r="C47" s="65"/>
      <c r="D47" s="66"/>
      <c r="E47" s="67"/>
      <c r="F47" s="68"/>
      <c r="G47" s="65"/>
      <c r="H47" s="69"/>
      <c r="I47" s="70"/>
      <c r="J47" s="70"/>
      <c r="K47" s="34" t="s">
        <v>65</v>
      </c>
      <c r="L47" s="77">
        <v>94</v>
      </c>
      <c r="M47" s="77"/>
      <c r="N47" s="72"/>
      <c r="O47" s="79" t="s">
        <v>314</v>
      </c>
      <c r="P47" s="81">
        <v>43742.037141203706</v>
      </c>
      <c r="Q47" s="79" t="s">
        <v>359</v>
      </c>
      <c r="R47" s="79"/>
      <c r="S47" s="79"/>
      <c r="T47" s="79"/>
      <c r="U47" s="79"/>
      <c r="V47" s="82" t="s">
        <v>463</v>
      </c>
      <c r="W47" s="81">
        <v>43742.037141203706</v>
      </c>
      <c r="X47" s="82" t="s">
        <v>518</v>
      </c>
      <c r="Y47" s="79"/>
      <c r="Z47" s="79"/>
      <c r="AA47" s="85" t="s">
        <v>622</v>
      </c>
      <c r="AB47" s="85" t="s">
        <v>701</v>
      </c>
      <c r="AC47" s="79" t="b">
        <v>0</v>
      </c>
      <c r="AD47" s="79">
        <v>1</v>
      </c>
      <c r="AE47" s="85" t="s">
        <v>763</v>
      </c>
      <c r="AF47" s="79" t="b">
        <v>0</v>
      </c>
      <c r="AG47" s="79" t="s">
        <v>793</v>
      </c>
      <c r="AH47" s="79"/>
      <c r="AI47" s="85" t="s">
        <v>744</v>
      </c>
      <c r="AJ47" s="79" t="b">
        <v>0</v>
      </c>
      <c r="AK47" s="79">
        <v>0</v>
      </c>
      <c r="AL47" s="85" t="s">
        <v>744</v>
      </c>
      <c r="AM47" s="79" t="s">
        <v>797</v>
      </c>
      <c r="AN47" s="79" t="b">
        <v>0</v>
      </c>
      <c r="AO47" s="85" t="s">
        <v>701</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11</v>
      </c>
      <c r="BD47" s="48">
        <v>0</v>
      </c>
      <c r="BE47" s="49">
        <v>0</v>
      </c>
      <c r="BF47" s="48">
        <v>0</v>
      </c>
      <c r="BG47" s="49">
        <v>0</v>
      </c>
      <c r="BH47" s="48">
        <v>0</v>
      </c>
      <c r="BI47" s="49">
        <v>0</v>
      </c>
      <c r="BJ47" s="48">
        <v>3</v>
      </c>
      <c r="BK47" s="49">
        <v>100</v>
      </c>
      <c r="BL47" s="48">
        <v>3</v>
      </c>
    </row>
    <row r="48" spans="1:64" ht="15">
      <c r="A48" s="64" t="s">
        <v>233</v>
      </c>
      <c r="B48" s="64" t="s">
        <v>279</v>
      </c>
      <c r="C48" s="65"/>
      <c r="D48" s="66"/>
      <c r="E48" s="67"/>
      <c r="F48" s="68"/>
      <c r="G48" s="65"/>
      <c r="H48" s="69"/>
      <c r="I48" s="70"/>
      <c r="J48" s="70"/>
      <c r="K48" s="34" t="s">
        <v>65</v>
      </c>
      <c r="L48" s="77">
        <v>95</v>
      </c>
      <c r="M48" s="77"/>
      <c r="N48" s="72"/>
      <c r="O48" s="79" t="s">
        <v>314</v>
      </c>
      <c r="P48" s="81">
        <v>43742.04313657407</v>
      </c>
      <c r="Q48" s="79" t="s">
        <v>360</v>
      </c>
      <c r="R48" s="79"/>
      <c r="S48" s="79"/>
      <c r="T48" s="79"/>
      <c r="U48" s="79"/>
      <c r="V48" s="82" t="s">
        <v>463</v>
      </c>
      <c r="W48" s="81">
        <v>43742.04313657407</v>
      </c>
      <c r="X48" s="82" t="s">
        <v>519</v>
      </c>
      <c r="Y48" s="79"/>
      <c r="Z48" s="79"/>
      <c r="AA48" s="85" t="s">
        <v>623</v>
      </c>
      <c r="AB48" s="85" t="s">
        <v>702</v>
      </c>
      <c r="AC48" s="79" t="b">
        <v>0</v>
      </c>
      <c r="AD48" s="79">
        <v>0</v>
      </c>
      <c r="AE48" s="85" t="s">
        <v>764</v>
      </c>
      <c r="AF48" s="79" t="b">
        <v>0</v>
      </c>
      <c r="AG48" s="79" t="s">
        <v>793</v>
      </c>
      <c r="AH48" s="79"/>
      <c r="AI48" s="85" t="s">
        <v>744</v>
      </c>
      <c r="AJ48" s="79" t="b">
        <v>0</v>
      </c>
      <c r="AK48" s="79">
        <v>0</v>
      </c>
      <c r="AL48" s="85" t="s">
        <v>744</v>
      </c>
      <c r="AM48" s="79" t="s">
        <v>797</v>
      </c>
      <c r="AN48" s="79" t="b">
        <v>0</v>
      </c>
      <c r="AO48" s="85" t="s">
        <v>702</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236</v>
      </c>
      <c r="B49" s="64" t="s">
        <v>233</v>
      </c>
      <c r="C49" s="65"/>
      <c r="D49" s="66"/>
      <c r="E49" s="67"/>
      <c r="F49" s="68"/>
      <c r="G49" s="65"/>
      <c r="H49" s="69"/>
      <c r="I49" s="70"/>
      <c r="J49" s="70"/>
      <c r="K49" s="34" t="s">
        <v>66</v>
      </c>
      <c r="L49" s="77">
        <v>96</v>
      </c>
      <c r="M49" s="77"/>
      <c r="N49" s="72"/>
      <c r="O49" s="79" t="s">
        <v>314</v>
      </c>
      <c r="P49" s="81">
        <v>43745.12327546296</v>
      </c>
      <c r="Q49" s="79" t="s">
        <v>361</v>
      </c>
      <c r="R49" s="79"/>
      <c r="S49" s="79"/>
      <c r="T49" s="79"/>
      <c r="U49" s="79"/>
      <c r="V49" s="82" t="s">
        <v>466</v>
      </c>
      <c r="W49" s="81">
        <v>43745.12327546296</v>
      </c>
      <c r="X49" s="82" t="s">
        <v>520</v>
      </c>
      <c r="Y49" s="79"/>
      <c r="Z49" s="79"/>
      <c r="AA49" s="85" t="s">
        <v>624</v>
      </c>
      <c r="AB49" s="85" t="s">
        <v>625</v>
      </c>
      <c r="AC49" s="79" t="b">
        <v>0</v>
      </c>
      <c r="AD49" s="79">
        <v>0</v>
      </c>
      <c r="AE49" s="85" t="s">
        <v>741</v>
      </c>
      <c r="AF49" s="79" t="b">
        <v>0</v>
      </c>
      <c r="AG49" s="79" t="s">
        <v>793</v>
      </c>
      <c r="AH49" s="79"/>
      <c r="AI49" s="85" t="s">
        <v>744</v>
      </c>
      <c r="AJ49" s="79" t="b">
        <v>0</v>
      </c>
      <c r="AK49" s="79">
        <v>0</v>
      </c>
      <c r="AL49" s="85" t="s">
        <v>744</v>
      </c>
      <c r="AM49" s="79" t="s">
        <v>797</v>
      </c>
      <c r="AN49" s="79" t="b">
        <v>0</v>
      </c>
      <c r="AO49" s="85" t="s">
        <v>625</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10</v>
      </c>
      <c r="BK49" s="49">
        <v>100</v>
      </c>
      <c r="BL49" s="48">
        <v>10</v>
      </c>
    </row>
    <row r="50" spans="1:64" ht="15">
      <c r="A50" s="64" t="s">
        <v>233</v>
      </c>
      <c r="B50" s="64" t="s">
        <v>236</v>
      </c>
      <c r="C50" s="65"/>
      <c r="D50" s="66"/>
      <c r="E50" s="67"/>
      <c r="F50" s="68"/>
      <c r="G50" s="65"/>
      <c r="H50" s="69"/>
      <c r="I50" s="70"/>
      <c r="J50" s="70"/>
      <c r="K50" s="34" t="s">
        <v>66</v>
      </c>
      <c r="L50" s="77">
        <v>97</v>
      </c>
      <c r="M50" s="77"/>
      <c r="N50" s="72"/>
      <c r="O50" s="79" t="s">
        <v>314</v>
      </c>
      <c r="P50" s="81">
        <v>43744.664247685185</v>
      </c>
      <c r="Q50" s="79" t="s">
        <v>362</v>
      </c>
      <c r="R50" s="79"/>
      <c r="S50" s="79"/>
      <c r="T50" s="79"/>
      <c r="U50" s="79"/>
      <c r="V50" s="82" t="s">
        <v>463</v>
      </c>
      <c r="W50" s="81">
        <v>43744.664247685185</v>
      </c>
      <c r="X50" s="82" t="s">
        <v>521</v>
      </c>
      <c r="Y50" s="79"/>
      <c r="Z50" s="79"/>
      <c r="AA50" s="85" t="s">
        <v>625</v>
      </c>
      <c r="AB50" s="85" t="s">
        <v>703</v>
      </c>
      <c r="AC50" s="79" t="b">
        <v>0</v>
      </c>
      <c r="AD50" s="79">
        <v>0</v>
      </c>
      <c r="AE50" s="85" t="s">
        <v>765</v>
      </c>
      <c r="AF50" s="79" t="b">
        <v>0</v>
      </c>
      <c r="AG50" s="79" t="s">
        <v>793</v>
      </c>
      <c r="AH50" s="79"/>
      <c r="AI50" s="85" t="s">
        <v>744</v>
      </c>
      <c r="AJ50" s="79" t="b">
        <v>0</v>
      </c>
      <c r="AK50" s="79">
        <v>0</v>
      </c>
      <c r="AL50" s="85" t="s">
        <v>744</v>
      </c>
      <c r="AM50" s="79" t="s">
        <v>797</v>
      </c>
      <c r="AN50" s="79" t="b">
        <v>0</v>
      </c>
      <c r="AO50" s="85" t="s">
        <v>703</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16.666666666666668</v>
      </c>
      <c r="BF50" s="48">
        <v>0</v>
      </c>
      <c r="BG50" s="49">
        <v>0</v>
      </c>
      <c r="BH50" s="48">
        <v>0</v>
      </c>
      <c r="BI50" s="49">
        <v>0</v>
      </c>
      <c r="BJ50" s="48">
        <v>5</v>
      </c>
      <c r="BK50" s="49">
        <v>83.33333333333333</v>
      </c>
      <c r="BL50" s="48">
        <v>6</v>
      </c>
    </row>
    <row r="51" spans="1:64" ht="15">
      <c r="A51" s="64" t="s">
        <v>233</v>
      </c>
      <c r="B51" s="64" t="s">
        <v>280</v>
      </c>
      <c r="C51" s="65"/>
      <c r="D51" s="66"/>
      <c r="E51" s="67"/>
      <c r="F51" s="68"/>
      <c r="G51" s="65"/>
      <c r="H51" s="69"/>
      <c r="I51" s="70"/>
      <c r="J51" s="70"/>
      <c r="K51" s="34" t="s">
        <v>65</v>
      </c>
      <c r="L51" s="77">
        <v>98</v>
      </c>
      <c r="M51" s="77"/>
      <c r="N51" s="72"/>
      <c r="O51" s="79" t="s">
        <v>313</v>
      </c>
      <c r="P51" s="81">
        <v>43747.91957175926</v>
      </c>
      <c r="Q51" s="79" t="s">
        <v>363</v>
      </c>
      <c r="R51" s="79"/>
      <c r="S51" s="79"/>
      <c r="T51" s="79"/>
      <c r="U51" s="79"/>
      <c r="V51" s="82" t="s">
        <v>463</v>
      </c>
      <c r="W51" s="81">
        <v>43747.91957175926</v>
      </c>
      <c r="X51" s="82" t="s">
        <v>522</v>
      </c>
      <c r="Y51" s="79"/>
      <c r="Z51" s="79"/>
      <c r="AA51" s="85" t="s">
        <v>626</v>
      </c>
      <c r="AB51" s="85" t="s">
        <v>704</v>
      </c>
      <c r="AC51" s="79" t="b">
        <v>0</v>
      </c>
      <c r="AD51" s="79">
        <v>0</v>
      </c>
      <c r="AE51" s="85" t="s">
        <v>766</v>
      </c>
      <c r="AF51" s="79" t="b">
        <v>0</v>
      </c>
      <c r="AG51" s="79" t="s">
        <v>794</v>
      </c>
      <c r="AH51" s="79"/>
      <c r="AI51" s="85" t="s">
        <v>744</v>
      </c>
      <c r="AJ51" s="79" t="b">
        <v>0</v>
      </c>
      <c r="AK51" s="79">
        <v>0</v>
      </c>
      <c r="AL51" s="85" t="s">
        <v>744</v>
      </c>
      <c r="AM51" s="79" t="s">
        <v>797</v>
      </c>
      <c r="AN51" s="79" t="b">
        <v>0</v>
      </c>
      <c r="AO51" s="85" t="s">
        <v>704</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2</v>
      </c>
      <c r="BK51" s="49">
        <v>100</v>
      </c>
      <c r="BL51" s="48">
        <v>2</v>
      </c>
    </row>
    <row r="52" spans="1:64" ht="15">
      <c r="A52" s="64" t="s">
        <v>233</v>
      </c>
      <c r="B52" s="64" t="s">
        <v>281</v>
      </c>
      <c r="C52" s="65"/>
      <c r="D52" s="66"/>
      <c r="E52" s="67"/>
      <c r="F52" s="68"/>
      <c r="G52" s="65"/>
      <c r="H52" s="69"/>
      <c r="I52" s="70"/>
      <c r="J52" s="70"/>
      <c r="K52" s="34" t="s">
        <v>65</v>
      </c>
      <c r="L52" s="77">
        <v>99</v>
      </c>
      <c r="M52" s="77"/>
      <c r="N52" s="72"/>
      <c r="O52" s="79" t="s">
        <v>314</v>
      </c>
      <c r="P52" s="81">
        <v>43748.642916666664</v>
      </c>
      <c r="Q52" s="79" t="s">
        <v>364</v>
      </c>
      <c r="R52" s="79"/>
      <c r="S52" s="79"/>
      <c r="T52" s="79"/>
      <c r="U52" s="79"/>
      <c r="V52" s="82" t="s">
        <v>463</v>
      </c>
      <c r="W52" s="81">
        <v>43748.642916666664</v>
      </c>
      <c r="X52" s="82" t="s">
        <v>523</v>
      </c>
      <c r="Y52" s="79"/>
      <c r="Z52" s="79"/>
      <c r="AA52" s="85" t="s">
        <v>627</v>
      </c>
      <c r="AB52" s="85" t="s">
        <v>705</v>
      </c>
      <c r="AC52" s="79" t="b">
        <v>0</v>
      </c>
      <c r="AD52" s="79">
        <v>1</v>
      </c>
      <c r="AE52" s="85" t="s">
        <v>767</v>
      </c>
      <c r="AF52" s="79" t="b">
        <v>0</v>
      </c>
      <c r="AG52" s="79" t="s">
        <v>793</v>
      </c>
      <c r="AH52" s="79"/>
      <c r="AI52" s="85" t="s">
        <v>744</v>
      </c>
      <c r="AJ52" s="79" t="b">
        <v>0</v>
      </c>
      <c r="AK52" s="79">
        <v>0</v>
      </c>
      <c r="AL52" s="85" t="s">
        <v>744</v>
      </c>
      <c r="AM52" s="79" t="s">
        <v>797</v>
      </c>
      <c r="AN52" s="79" t="b">
        <v>0</v>
      </c>
      <c r="AO52" s="85" t="s">
        <v>705</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1</v>
      </c>
      <c r="BG52" s="49">
        <v>6.666666666666667</v>
      </c>
      <c r="BH52" s="48">
        <v>1</v>
      </c>
      <c r="BI52" s="49">
        <v>6.666666666666667</v>
      </c>
      <c r="BJ52" s="48">
        <v>14</v>
      </c>
      <c r="BK52" s="49">
        <v>93.33333333333333</v>
      </c>
      <c r="BL52" s="48">
        <v>15</v>
      </c>
    </row>
    <row r="53" spans="1:64" ht="15">
      <c r="A53" s="64" t="s">
        <v>233</v>
      </c>
      <c r="B53" s="64" t="s">
        <v>282</v>
      </c>
      <c r="C53" s="65"/>
      <c r="D53" s="66"/>
      <c r="E53" s="67"/>
      <c r="F53" s="68"/>
      <c r="G53" s="65"/>
      <c r="H53" s="69"/>
      <c r="I53" s="70"/>
      <c r="J53" s="70"/>
      <c r="K53" s="34" t="s">
        <v>65</v>
      </c>
      <c r="L53" s="77">
        <v>100</v>
      </c>
      <c r="M53" s="77"/>
      <c r="N53" s="72"/>
      <c r="O53" s="79" t="s">
        <v>314</v>
      </c>
      <c r="P53" s="81">
        <v>43742.04445601852</v>
      </c>
      <c r="Q53" s="79" t="s">
        <v>365</v>
      </c>
      <c r="R53" s="79"/>
      <c r="S53" s="79"/>
      <c r="T53" s="79"/>
      <c r="U53" s="79"/>
      <c r="V53" s="82" t="s">
        <v>463</v>
      </c>
      <c r="W53" s="81">
        <v>43742.04445601852</v>
      </c>
      <c r="X53" s="82" t="s">
        <v>524</v>
      </c>
      <c r="Y53" s="79"/>
      <c r="Z53" s="79"/>
      <c r="AA53" s="85" t="s">
        <v>628</v>
      </c>
      <c r="AB53" s="85" t="s">
        <v>706</v>
      </c>
      <c r="AC53" s="79" t="b">
        <v>0</v>
      </c>
      <c r="AD53" s="79">
        <v>1</v>
      </c>
      <c r="AE53" s="85" t="s">
        <v>768</v>
      </c>
      <c r="AF53" s="79" t="b">
        <v>0</v>
      </c>
      <c r="AG53" s="79" t="s">
        <v>793</v>
      </c>
      <c r="AH53" s="79"/>
      <c r="AI53" s="85" t="s">
        <v>744</v>
      </c>
      <c r="AJ53" s="79" t="b">
        <v>0</v>
      </c>
      <c r="AK53" s="79">
        <v>0</v>
      </c>
      <c r="AL53" s="85" t="s">
        <v>744</v>
      </c>
      <c r="AM53" s="79" t="s">
        <v>797</v>
      </c>
      <c r="AN53" s="79" t="b">
        <v>0</v>
      </c>
      <c r="AO53" s="85" t="s">
        <v>706</v>
      </c>
      <c r="AP53" s="79" t="s">
        <v>176</v>
      </c>
      <c r="AQ53" s="79">
        <v>0</v>
      </c>
      <c r="AR53" s="79">
        <v>0</v>
      </c>
      <c r="AS53" s="79"/>
      <c r="AT53" s="79"/>
      <c r="AU53" s="79"/>
      <c r="AV53" s="79"/>
      <c r="AW53" s="79"/>
      <c r="AX53" s="79"/>
      <c r="AY53" s="79"/>
      <c r="AZ53" s="79"/>
      <c r="BA53">
        <v>2</v>
      </c>
      <c r="BB53" s="78" t="str">
        <f>REPLACE(INDEX(GroupVertices[Group],MATCH(Edges25[[#This Row],[Vertex 1]],GroupVertices[Vertex],0)),1,1,"")</f>
        <v>1</v>
      </c>
      <c r="BC53" s="78" t="str">
        <f>REPLACE(INDEX(GroupVertices[Group],MATCH(Edges25[[#This Row],[Vertex 2]],GroupVertices[Vertex],0)),1,1,"")</f>
        <v>1</v>
      </c>
      <c r="BD53" s="48">
        <v>3</v>
      </c>
      <c r="BE53" s="49">
        <v>13.043478260869565</v>
      </c>
      <c r="BF53" s="48">
        <v>0</v>
      </c>
      <c r="BG53" s="49">
        <v>0</v>
      </c>
      <c r="BH53" s="48">
        <v>0</v>
      </c>
      <c r="BI53" s="49">
        <v>0</v>
      </c>
      <c r="BJ53" s="48">
        <v>20</v>
      </c>
      <c r="BK53" s="49">
        <v>86.95652173913044</v>
      </c>
      <c r="BL53" s="48">
        <v>23</v>
      </c>
    </row>
    <row r="54" spans="1:64" ht="15">
      <c r="A54" s="64" t="s">
        <v>233</v>
      </c>
      <c r="B54" s="64" t="s">
        <v>282</v>
      </c>
      <c r="C54" s="65"/>
      <c r="D54" s="66"/>
      <c r="E54" s="67"/>
      <c r="F54" s="68"/>
      <c r="G54" s="65"/>
      <c r="H54" s="69"/>
      <c r="I54" s="70"/>
      <c r="J54" s="70"/>
      <c r="K54" s="34" t="s">
        <v>65</v>
      </c>
      <c r="L54" s="77">
        <v>101</v>
      </c>
      <c r="M54" s="77"/>
      <c r="N54" s="72"/>
      <c r="O54" s="79" t="s">
        <v>314</v>
      </c>
      <c r="P54" s="81">
        <v>43751.78675925926</v>
      </c>
      <c r="Q54" s="79" t="s">
        <v>366</v>
      </c>
      <c r="R54" s="79"/>
      <c r="S54" s="79"/>
      <c r="T54" s="79"/>
      <c r="U54" s="79"/>
      <c r="V54" s="82" t="s">
        <v>463</v>
      </c>
      <c r="W54" s="81">
        <v>43751.78675925926</v>
      </c>
      <c r="X54" s="82" t="s">
        <v>525</v>
      </c>
      <c r="Y54" s="79"/>
      <c r="Z54" s="79"/>
      <c r="AA54" s="85" t="s">
        <v>629</v>
      </c>
      <c r="AB54" s="85" t="s">
        <v>707</v>
      </c>
      <c r="AC54" s="79" t="b">
        <v>0</v>
      </c>
      <c r="AD54" s="79">
        <v>1</v>
      </c>
      <c r="AE54" s="85" t="s">
        <v>768</v>
      </c>
      <c r="AF54" s="79" t="b">
        <v>0</v>
      </c>
      <c r="AG54" s="79" t="s">
        <v>794</v>
      </c>
      <c r="AH54" s="79"/>
      <c r="AI54" s="85" t="s">
        <v>744</v>
      </c>
      <c r="AJ54" s="79" t="b">
        <v>0</v>
      </c>
      <c r="AK54" s="79">
        <v>0</v>
      </c>
      <c r="AL54" s="85" t="s">
        <v>744</v>
      </c>
      <c r="AM54" s="79" t="s">
        <v>797</v>
      </c>
      <c r="AN54" s="79" t="b">
        <v>0</v>
      </c>
      <c r="AO54" s="85" t="s">
        <v>707</v>
      </c>
      <c r="AP54" s="79" t="s">
        <v>176</v>
      </c>
      <c r="AQ54" s="79">
        <v>0</v>
      </c>
      <c r="AR54" s="79">
        <v>0</v>
      </c>
      <c r="AS54" s="79"/>
      <c r="AT54" s="79"/>
      <c r="AU54" s="79"/>
      <c r="AV54" s="79"/>
      <c r="AW54" s="79"/>
      <c r="AX54" s="79"/>
      <c r="AY54" s="79"/>
      <c r="AZ54" s="79"/>
      <c r="BA54">
        <v>2</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1</v>
      </c>
      <c r="BK54" s="49">
        <v>100</v>
      </c>
      <c r="BL54" s="48">
        <v>1</v>
      </c>
    </row>
    <row r="55" spans="1:64" ht="15">
      <c r="A55" s="64" t="s">
        <v>233</v>
      </c>
      <c r="B55" s="64" t="s">
        <v>283</v>
      </c>
      <c r="C55" s="65"/>
      <c r="D55" s="66"/>
      <c r="E55" s="67"/>
      <c r="F55" s="68"/>
      <c r="G55" s="65"/>
      <c r="H55" s="69"/>
      <c r="I55" s="70"/>
      <c r="J55" s="70"/>
      <c r="K55" s="34" t="s">
        <v>65</v>
      </c>
      <c r="L55" s="77">
        <v>102</v>
      </c>
      <c r="M55" s="77"/>
      <c r="N55" s="72"/>
      <c r="O55" s="79" t="s">
        <v>314</v>
      </c>
      <c r="P55" s="81">
        <v>43751.78980324074</v>
      </c>
      <c r="Q55" s="79" t="s">
        <v>367</v>
      </c>
      <c r="R55" s="79"/>
      <c r="S55" s="79"/>
      <c r="T55" s="79"/>
      <c r="U55" s="79"/>
      <c r="V55" s="82" t="s">
        <v>463</v>
      </c>
      <c r="W55" s="81">
        <v>43751.78980324074</v>
      </c>
      <c r="X55" s="82" t="s">
        <v>526</v>
      </c>
      <c r="Y55" s="79"/>
      <c r="Z55" s="79"/>
      <c r="AA55" s="85" t="s">
        <v>630</v>
      </c>
      <c r="AB55" s="85" t="s">
        <v>708</v>
      </c>
      <c r="AC55" s="79" t="b">
        <v>0</v>
      </c>
      <c r="AD55" s="79">
        <v>1</v>
      </c>
      <c r="AE55" s="85" t="s">
        <v>769</v>
      </c>
      <c r="AF55" s="79" t="b">
        <v>0</v>
      </c>
      <c r="AG55" s="79" t="s">
        <v>793</v>
      </c>
      <c r="AH55" s="79"/>
      <c r="AI55" s="85" t="s">
        <v>744</v>
      </c>
      <c r="AJ55" s="79" t="b">
        <v>0</v>
      </c>
      <c r="AK55" s="79">
        <v>0</v>
      </c>
      <c r="AL55" s="85" t="s">
        <v>744</v>
      </c>
      <c r="AM55" s="79" t="s">
        <v>797</v>
      </c>
      <c r="AN55" s="79" t="b">
        <v>0</v>
      </c>
      <c r="AO55" s="85" t="s">
        <v>708</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0</v>
      </c>
      <c r="BE55" s="49">
        <v>0</v>
      </c>
      <c r="BF55" s="48">
        <v>2</v>
      </c>
      <c r="BG55" s="49">
        <v>18.181818181818183</v>
      </c>
      <c r="BH55" s="48">
        <v>0</v>
      </c>
      <c r="BI55" s="49">
        <v>0</v>
      </c>
      <c r="BJ55" s="48">
        <v>9</v>
      </c>
      <c r="BK55" s="49">
        <v>81.81818181818181</v>
      </c>
      <c r="BL55" s="48">
        <v>11</v>
      </c>
    </row>
    <row r="56" spans="1:64" ht="15">
      <c r="A56" s="64" t="s">
        <v>233</v>
      </c>
      <c r="B56" s="64" t="s">
        <v>284</v>
      </c>
      <c r="C56" s="65"/>
      <c r="D56" s="66"/>
      <c r="E56" s="67"/>
      <c r="F56" s="68"/>
      <c r="G56" s="65"/>
      <c r="H56" s="69"/>
      <c r="I56" s="70"/>
      <c r="J56" s="70"/>
      <c r="K56" s="34" t="s">
        <v>65</v>
      </c>
      <c r="L56" s="77">
        <v>103</v>
      </c>
      <c r="M56" s="77"/>
      <c r="N56" s="72"/>
      <c r="O56" s="79" t="s">
        <v>313</v>
      </c>
      <c r="P56" s="81">
        <v>43752.251076388886</v>
      </c>
      <c r="Q56" s="79" t="s">
        <v>368</v>
      </c>
      <c r="R56" s="79"/>
      <c r="S56" s="79"/>
      <c r="T56" s="79"/>
      <c r="U56" s="79"/>
      <c r="V56" s="82" t="s">
        <v>463</v>
      </c>
      <c r="W56" s="81">
        <v>43752.251076388886</v>
      </c>
      <c r="X56" s="82" t="s">
        <v>527</v>
      </c>
      <c r="Y56" s="79"/>
      <c r="Z56" s="79"/>
      <c r="AA56" s="85" t="s">
        <v>631</v>
      </c>
      <c r="AB56" s="85" t="s">
        <v>709</v>
      </c>
      <c r="AC56" s="79" t="b">
        <v>0</v>
      </c>
      <c r="AD56" s="79">
        <v>0</v>
      </c>
      <c r="AE56" s="85" t="s">
        <v>770</v>
      </c>
      <c r="AF56" s="79" t="b">
        <v>0</v>
      </c>
      <c r="AG56" s="79" t="s">
        <v>793</v>
      </c>
      <c r="AH56" s="79"/>
      <c r="AI56" s="85" t="s">
        <v>744</v>
      </c>
      <c r="AJ56" s="79" t="b">
        <v>0</v>
      </c>
      <c r="AK56" s="79">
        <v>0</v>
      </c>
      <c r="AL56" s="85" t="s">
        <v>744</v>
      </c>
      <c r="AM56" s="79" t="s">
        <v>797</v>
      </c>
      <c r="AN56" s="79" t="b">
        <v>0</v>
      </c>
      <c r="AO56" s="85" t="s">
        <v>709</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237</v>
      </c>
      <c r="B57" s="64" t="s">
        <v>233</v>
      </c>
      <c r="C57" s="65"/>
      <c r="D57" s="66"/>
      <c r="E57" s="67"/>
      <c r="F57" s="68"/>
      <c r="G57" s="65"/>
      <c r="H57" s="69"/>
      <c r="I57" s="70"/>
      <c r="J57" s="70"/>
      <c r="K57" s="34" t="s">
        <v>66</v>
      </c>
      <c r="L57" s="77">
        <v>105</v>
      </c>
      <c r="M57" s="77"/>
      <c r="N57" s="72"/>
      <c r="O57" s="79" t="s">
        <v>314</v>
      </c>
      <c r="P57" s="81">
        <v>43753.29518518518</v>
      </c>
      <c r="Q57" s="79" t="s">
        <v>369</v>
      </c>
      <c r="R57" s="79"/>
      <c r="S57" s="79"/>
      <c r="T57" s="79"/>
      <c r="U57" s="79"/>
      <c r="V57" s="82" t="s">
        <v>467</v>
      </c>
      <c r="W57" s="81">
        <v>43753.29518518518</v>
      </c>
      <c r="X57" s="82" t="s">
        <v>528</v>
      </c>
      <c r="Y57" s="79"/>
      <c r="Z57" s="79"/>
      <c r="AA57" s="85" t="s">
        <v>632</v>
      </c>
      <c r="AB57" s="85" t="s">
        <v>633</v>
      </c>
      <c r="AC57" s="79" t="b">
        <v>0</v>
      </c>
      <c r="AD57" s="79">
        <v>0</v>
      </c>
      <c r="AE57" s="85" t="s">
        <v>741</v>
      </c>
      <c r="AF57" s="79" t="b">
        <v>0</v>
      </c>
      <c r="AG57" s="79" t="s">
        <v>793</v>
      </c>
      <c r="AH57" s="79"/>
      <c r="AI57" s="85" t="s">
        <v>744</v>
      </c>
      <c r="AJ57" s="79" t="b">
        <v>0</v>
      </c>
      <c r="AK57" s="79">
        <v>0</v>
      </c>
      <c r="AL57" s="85" t="s">
        <v>744</v>
      </c>
      <c r="AM57" s="79" t="s">
        <v>797</v>
      </c>
      <c r="AN57" s="79" t="b">
        <v>0</v>
      </c>
      <c r="AO57" s="85" t="s">
        <v>633</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2</v>
      </c>
      <c r="BK57" s="49">
        <v>100</v>
      </c>
      <c r="BL57" s="48">
        <v>2</v>
      </c>
    </row>
    <row r="58" spans="1:64" ht="15">
      <c r="A58" s="64" t="s">
        <v>233</v>
      </c>
      <c r="B58" s="64" t="s">
        <v>237</v>
      </c>
      <c r="C58" s="65"/>
      <c r="D58" s="66"/>
      <c r="E58" s="67"/>
      <c r="F58" s="68"/>
      <c r="G58" s="65"/>
      <c r="H58" s="69"/>
      <c r="I58" s="70"/>
      <c r="J58" s="70"/>
      <c r="K58" s="34" t="s">
        <v>66</v>
      </c>
      <c r="L58" s="77">
        <v>106</v>
      </c>
      <c r="M58" s="77"/>
      <c r="N58" s="72"/>
      <c r="O58" s="79" t="s">
        <v>314</v>
      </c>
      <c r="P58" s="81">
        <v>43753.20109953704</v>
      </c>
      <c r="Q58" s="79" t="s">
        <v>370</v>
      </c>
      <c r="R58" s="79"/>
      <c r="S58" s="79"/>
      <c r="T58" s="79"/>
      <c r="U58" s="79"/>
      <c r="V58" s="82" t="s">
        <v>463</v>
      </c>
      <c r="W58" s="81">
        <v>43753.20109953704</v>
      </c>
      <c r="X58" s="82" t="s">
        <v>529</v>
      </c>
      <c r="Y58" s="79"/>
      <c r="Z58" s="79"/>
      <c r="AA58" s="85" t="s">
        <v>633</v>
      </c>
      <c r="AB58" s="85" t="s">
        <v>710</v>
      </c>
      <c r="AC58" s="79" t="b">
        <v>0</v>
      </c>
      <c r="AD58" s="79">
        <v>1</v>
      </c>
      <c r="AE58" s="85" t="s">
        <v>771</v>
      </c>
      <c r="AF58" s="79" t="b">
        <v>0</v>
      </c>
      <c r="AG58" s="79" t="s">
        <v>793</v>
      </c>
      <c r="AH58" s="79"/>
      <c r="AI58" s="85" t="s">
        <v>744</v>
      </c>
      <c r="AJ58" s="79" t="b">
        <v>0</v>
      </c>
      <c r="AK58" s="79">
        <v>0</v>
      </c>
      <c r="AL58" s="85" t="s">
        <v>744</v>
      </c>
      <c r="AM58" s="79" t="s">
        <v>797</v>
      </c>
      <c r="AN58" s="79" t="b">
        <v>0</v>
      </c>
      <c r="AO58" s="85" t="s">
        <v>710</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16</v>
      </c>
      <c r="BK58" s="49">
        <v>100</v>
      </c>
      <c r="BL58" s="48">
        <v>16</v>
      </c>
    </row>
    <row r="59" spans="1:64" ht="15">
      <c r="A59" s="64" t="s">
        <v>238</v>
      </c>
      <c r="B59" s="64" t="s">
        <v>286</v>
      </c>
      <c r="C59" s="65"/>
      <c r="D59" s="66"/>
      <c r="E59" s="67"/>
      <c r="F59" s="68"/>
      <c r="G59" s="65"/>
      <c r="H59" s="69"/>
      <c r="I59" s="70"/>
      <c r="J59" s="70"/>
      <c r="K59" s="34" t="s">
        <v>65</v>
      </c>
      <c r="L59" s="77">
        <v>107</v>
      </c>
      <c r="M59" s="77"/>
      <c r="N59" s="72"/>
      <c r="O59" s="79" t="s">
        <v>313</v>
      </c>
      <c r="P59" s="81">
        <v>43753.64268518519</v>
      </c>
      <c r="Q59" s="79" t="s">
        <v>371</v>
      </c>
      <c r="R59" s="79"/>
      <c r="S59" s="79"/>
      <c r="T59" s="79"/>
      <c r="U59" s="82" t="s">
        <v>442</v>
      </c>
      <c r="V59" s="82" t="s">
        <v>442</v>
      </c>
      <c r="W59" s="81">
        <v>43753.64268518519</v>
      </c>
      <c r="X59" s="82" t="s">
        <v>530</v>
      </c>
      <c r="Y59" s="79"/>
      <c r="Z59" s="79"/>
      <c r="AA59" s="85" t="s">
        <v>634</v>
      </c>
      <c r="AB59" s="85" t="s">
        <v>635</v>
      </c>
      <c r="AC59" s="79" t="b">
        <v>0</v>
      </c>
      <c r="AD59" s="79">
        <v>2</v>
      </c>
      <c r="AE59" s="85" t="s">
        <v>741</v>
      </c>
      <c r="AF59" s="79" t="b">
        <v>0</v>
      </c>
      <c r="AG59" s="79" t="s">
        <v>794</v>
      </c>
      <c r="AH59" s="79"/>
      <c r="AI59" s="85" t="s">
        <v>744</v>
      </c>
      <c r="AJ59" s="79" t="b">
        <v>0</v>
      </c>
      <c r="AK59" s="79">
        <v>0</v>
      </c>
      <c r="AL59" s="85" t="s">
        <v>744</v>
      </c>
      <c r="AM59" s="79" t="s">
        <v>798</v>
      </c>
      <c r="AN59" s="79" t="b">
        <v>0</v>
      </c>
      <c r="AO59" s="85" t="s">
        <v>635</v>
      </c>
      <c r="AP59" s="79" t="s">
        <v>176</v>
      </c>
      <c r="AQ59" s="79">
        <v>0</v>
      </c>
      <c r="AR59" s="79">
        <v>0</v>
      </c>
      <c r="AS59" s="79"/>
      <c r="AT59" s="79"/>
      <c r="AU59" s="79"/>
      <c r="AV59" s="79"/>
      <c r="AW59" s="79"/>
      <c r="AX59" s="79"/>
      <c r="AY59" s="79"/>
      <c r="AZ59" s="79"/>
      <c r="BA59">
        <v>1</v>
      </c>
      <c r="BB59" s="78" t="str">
        <f>REPLACE(INDEX(GroupVertices[Group],MATCH(Edges25[[#This Row],[Vertex 1]],GroupVertices[Vertex],0)),1,1,"")</f>
        <v>5</v>
      </c>
      <c r="BC59" s="78" t="str">
        <f>REPLACE(INDEX(GroupVertices[Group],MATCH(Edges25[[#This Row],[Vertex 2]],GroupVertices[Vertex],0)),1,1,"")</f>
        <v>5</v>
      </c>
      <c r="BD59" s="48"/>
      <c r="BE59" s="49"/>
      <c r="BF59" s="48"/>
      <c r="BG59" s="49"/>
      <c r="BH59" s="48"/>
      <c r="BI59" s="49"/>
      <c r="BJ59" s="48"/>
      <c r="BK59" s="49"/>
      <c r="BL59" s="48"/>
    </row>
    <row r="60" spans="1:64" ht="15">
      <c r="A60" s="64" t="s">
        <v>233</v>
      </c>
      <c r="B60" s="64" t="s">
        <v>286</v>
      </c>
      <c r="C60" s="65"/>
      <c r="D60" s="66"/>
      <c r="E60" s="67"/>
      <c r="F60" s="68"/>
      <c r="G60" s="65"/>
      <c r="H60" s="69"/>
      <c r="I60" s="70"/>
      <c r="J60" s="70"/>
      <c r="K60" s="34" t="s">
        <v>65</v>
      </c>
      <c r="L60" s="77">
        <v>108</v>
      </c>
      <c r="M60" s="77"/>
      <c r="N60" s="72"/>
      <c r="O60" s="79" t="s">
        <v>313</v>
      </c>
      <c r="P60" s="81">
        <v>43753.20171296296</v>
      </c>
      <c r="Q60" s="79" t="s">
        <v>372</v>
      </c>
      <c r="R60" s="79"/>
      <c r="S60" s="79"/>
      <c r="T60" s="79"/>
      <c r="U60" s="79"/>
      <c r="V60" s="82" t="s">
        <v>463</v>
      </c>
      <c r="W60" s="81">
        <v>43753.20171296296</v>
      </c>
      <c r="X60" s="82" t="s">
        <v>531</v>
      </c>
      <c r="Y60" s="79"/>
      <c r="Z60" s="79"/>
      <c r="AA60" s="85" t="s">
        <v>635</v>
      </c>
      <c r="AB60" s="85" t="s">
        <v>711</v>
      </c>
      <c r="AC60" s="79" t="b">
        <v>0</v>
      </c>
      <c r="AD60" s="79">
        <v>0</v>
      </c>
      <c r="AE60" s="85" t="s">
        <v>772</v>
      </c>
      <c r="AF60" s="79" t="b">
        <v>0</v>
      </c>
      <c r="AG60" s="79" t="s">
        <v>793</v>
      </c>
      <c r="AH60" s="79"/>
      <c r="AI60" s="85" t="s">
        <v>744</v>
      </c>
      <c r="AJ60" s="79" t="b">
        <v>0</v>
      </c>
      <c r="AK60" s="79">
        <v>0</v>
      </c>
      <c r="AL60" s="85" t="s">
        <v>744</v>
      </c>
      <c r="AM60" s="79" t="s">
        <v>797</v>
      </c>
      <c r="AN60" s="79" t="b">
        <v>0</v>
      </c>
      <c r="AO60" s="85" t="s">
        <v>711</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5</v>
      </c>
      <c r="BD60" s="48"/>
      <c r="BE60" s="49"/>
      <c r="BF60" s="48"/>
      <c r="BG60" s="49"/>
      <c r="BH60" s="48"/>
      <c r="BI60" s="49"/>
      <c r="BJ60" s="48"/>
      <c r="BK60" s="49"/>
      <c r="BL60" s="48"/>
    </row>
    <row r="61" spans="1:64" ht="15">
      <c r="A61" s="64" t="s">
        <v>233</v>
      </c>
      <c r="B61" s="64" t="s">
        <v>289</v>
      </c>
      <c r="C61" s="65"/>
      <c r="D61" s="66"/>
      <c r="E61" s="67"/>
      <c r="F61" s="68"/>
      <c r="G61" s="65"/>
      <c r="H61" s="69"/>
      <c r="I61" s="70"/>
      <c r="J61" s="70"/>
      <c r="K61" s="34" t="s">
        <v>65</v>
      </c>
      <c r="L61" s="77">
        <v>115</v>
      </c>
      <c r="M61" s="77"/>
      <c r="N61" s="72"/>
      <c r="O61" s="79" t="s">
        <v>313</v>
      </c>
      <c r="P61" s="81">
        <v>43754.17383101852</v>
      </c>
      <c r="Q61" s="79" t="s">
        <v>373</v>
      </c>
      <c r="R61" s="82" t="s">
        <v>428</v>
      </c>
      <c r="S61" s="79" t="s">
        <v>434</v>
      </c>
      <c r="T61" s="79" t="s">
        <v>437</v>
      </c>
      <c r="U61" s="79"/>
      <c r="V61" s="82" t="s">
        <v>463</v>
      </c>
      <c r="W61" s="81">
        <v>43754.17383101852</v>
      </c>
      <c r="X61" s="82" t="s">
        <v>532</v>
      </c>
      <c r="Y61" s="79">
        <v>34.0905651</v>
      </c>
      <c r="Z61" s="79">
        <v>-118.3443025</v>
      </c>
      <c r="AA61" s="85" t="s">
        <v>636</v>
      </c>
      <c r="AB61" s="79"/>
      <c r="AC61" s="79" t="b">
        <v>0</v>
      </c>
      <c r="AD61" s="79">
        <v>1</v>
      </c>
      <c r="AE61" s="85" t="s">
        <v>744</v>
      </c>
      <c r="AF61" s="79" t="b">
        <v>0</v>
      </c>
      <c r="AG61" s="79" t="s">
        <v>793</v>
      </c>
      <c r="AH61" s="79"/>
      <c r="AI61" s="85" t="s">
        <v>744</v>
      </c>
      <c r="AJ61" s="79" t="b">
        <v>0</v>
      </c>
      <c r="AK61" s="79">
        <v>0</v>
      </c>
      <c r="AL61" s="85" t="s">
        <v>744</v>
      </c>
      <c r="AM61" s="79" t="s">
        <v>802</v>
      </c>
      <c r="AN61" s="79" t="b">
        <v>0</v>
      </c>
      <c r="AO61" s="85" t="s">
        <v>636</v>
      </c>
      <c r="AP61" s="79" t="s">
        <v>176</v>
      </c>
      <c r="AQ61" s="79">
        <v>0</v>
      </c>
      <c r="AR61" s="79">
        <v>0</v>
      </c>
      <c r="AS61" s="79" t="s">
        <v>809</v>
      </c>
      <c r="AT61" s="79" t="s">
        <v>815</v>
      </c>
      <c r="AU61" s="79" t="s">
        <v>816</v>
      </c>
      <c r="AV61" s="79" t="s">
        <v>822</v>
      </c>
      <c r="AW61" s="79" t="s">
        <v>832</v>
      </c>
      <c r="AX61" s="79" t="s">
        <v>842</v>
      </c>
      <c r="AY61" s="79" t="s">
        <v>847</v>
      </c>
      <c r="AZ61" s="82" t="s">
        <v>854</v>
      </c>
      <c r="BA61">
        <v>1</v>
      </c>
      <c r="BB61" s="78" t="str">
        <f>REPLACE(INDEX(GroupVertices[Group],MATCH(Edges25[[#This Row],[Vertex 1]],GroupVertices[Vertex],0)),1,1,"")</f>
        <v>1</v>
      </c>
      <c r="BC61" s="78" t="str">
        <f>REPLACE(INDEX(GroupVertices[Group],MATCH(Edges25[[#This Row],[Vertex 2]],GroupVertices[Vertex],0)),1,1,"")</f>
        <v>1</v>
      </c>
      <c r="BD61" s="48">
        <v>3</v>
      </c>
      <c r="BE61" s="49">
        <v>10</v>
      </c>
      <c r="BF61" s="48">
        <v>0</v>
      </c>
      <c r="BG61" s="49">
        <v>0</v>
      </c>
      <c r="BH61" s="48">
        <v>0</v>
      </c>
      <c r="BI61" s="49">
        <v>0</v>
      </c>
      <c r="BJ61" s="48">
        <v>27</v>
      </c>
      <c r="BK61" s="49">
        <v>90</v>
      </c>
      <c r="BL61" s="48">
        <v>30</v>
      </c>
    </row>
    <row r="62" spans="1:64" ht="15">
      <c r="A62" s="64" t="s">
        <v>233</v>
      </c>
      <c r="B62" s="64" t="s">
        <v>251</v>
      </c>
      <c r="C62" s="65"/>
      <c r="D62" s="66"/>
      <c r="E62" s="67"/>
      <c r="F62" s="68"/>
      <c r="G62" s="65"/>
      <c r="H62" s="69"/>
      <c r="I62" s="70"/>
      <c r="J62" s="70"/>
      <c r="K62" s="34" t="s">
        <v>65</v>
      </c>
      <c r="L62" s="77">
        <v>116</v>
      </c>
      <c r="M62" s="77"/>
      <c r="N62" s="72"/>
      <c r="O62" s="79" t="s">
        <v>314</v>
      </c>
      <c r="P62" s="81">
        <v>43755.22337962963</v>
      </c>
      <c r="Q62" s="79" t="s">
        <v>374</v>
      </c>
      <c r="R62" s="79"/>
      <c r="S62" s="79"/>
      <c r="T62" s="79"/>
      <c r="U62" s="79"/>
      <c r="V62" s="82" t="s">
        <v>463</v>
      </c>
      <c r="W62" s="81">
        <v>43755.22337962963</v>
      </c>
      <c r="X62" s="82" t="s">
        <v>533</v>
      </c>
      <c r="Y62" s="79"/>
      <c r="Z62" s="79"/>
      <c r="AA62" s="85" t="s">
        <v>637</v>
      </c>
      <c r="AB62" s="85" t="s">
        <v>712</v>
      </c>
      <c r="AC62" s="79" t="b">
        <v>0</v>
      </c>
      <c r="AD62" s="79">
        <v>10</v>
      </c>
      <c r="AE62" s="85" t="s">
        <v>773</v>
      </c>
      <c r="AF62" s="79" t="b">
        <v>0</v>
      </c>
      <c r="AG62" s="79" t="s">
        <v>793</v>
      </c>
      <c r="AH62" s="79"/>
      <c r="AI62" s="85" t="s">
        <v>744</v>
      </c>
      <c r="AJ62" s="79" t="b">
        <v>0</v>
      </c>
      <c r="AK62" s="79">
        <v>2</v>
      </c>
      <c r="AL62" s="85" t="s">
        <v>744</v>
      </c>
      <c r="AM62" s="79" t="s">
        <v>797</v>
      </c>
      <c r="AN62" s="79" t="b">
        <v>0</v>
      </c>
      <c r="AO62" s="85" t="s">
        <v>712</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4</v>
      </c>
      <c r="BD62" s="48">
        <v>0</v>
      </c>
      <c r="BE62" s="49">
        <v>0</v>
      </c>
      <c r="BF62" s="48">
        <v>0</v>
      </c>
      <c r="BG62" s="49">
        <v>0</v>
      </c>
      <c r="BH62" s="48">
        <v>0</v>
      </c>
      <c r="BI62" s="49">
        <v>0</v>
      </c>
      <c r="BJ62" s="48">
        <v>15</v>
      </c>
      <c r="BK62" s="49">
        <v>100</v>
      </c>
      <c r="BL62" s="48">
        <v>15</v>
      </c>
    </row>
    <row r="63" spans="1:64" ht="15">
      <c r="A63" s="64" t="s">
        <v>239</v>
      </c>
      <c r="B63" s="64" t="s">
        <v>233</v>
      </c>
      <c r="C63" s="65"/>
      <c r="D63" s="66"/>
      <c r="E63" s="67"/>
      <c r="F63" s="68"/>
      <c r="G63" s="65"/>
      <c r="H63" s="69"/>
      <c r="I63" s="70"/>
      <c r="J63" s="70"/>
      <c r="K63" s="34" t="s">
        <v>66</v>
      </c>
      <c r="L63" s="77">
        <v>117</v>
      </c>
      <c r="M63" s="77"/>
      <c r="N63" s="72"/>
      <c r="O63" s="79" t="s">
        <v>314</v>
      </c>
      <c r="P63" s="81">
        <v>43760.028125</v>
      </c>
      <c r="Q63" s="79" t="s">
        <v>375</v>
      </c>
      <c r="R63" s="79"/>
      <c r="S63" s="79"/>
      <c r="T63" s="79"/>
      <c r="U63" s="79"/>
      <c r="V63" s="82" t="s">
        <v>468</v>
      </c>
      <c r="W63" s="81">
        <v>43760.028125</v>
      </c>
      <c r="X63" s="82" t="s">
        <v>534</v>
      </c>
      <c r="Y63" s="79"/>
      <c r="Z63" s="79"/>
      <c r="AA63" s="85" t="s">
        <v>638</v>
      </c>
      <c r="AB63" s="85" t="s">
        <v>641</v>
      </c>
      <c r="AC63" s="79" t="b">
        <v>0</v>
      </c>
      <c r="AD63" s="79">
        <v>0</v>
      </c>
      <c r="AE63" s="85" t="s">
        <v>741</v>
      </c>
      <c r="AF63" s="79" t="b">
        <v>0</v>
      </c>
      <c r="AG63" s="79" t="s">
        <v>793</v>
      </c>
      <c r="AH63" s="79"/>
      <c r="AI63" s="85" t="s">
        <v>744</v>
      </c>
      <c r="AJ63" s="79" t="b">
        <v>0</v>
      </c>
      <c r="AK63" s="79">
        <v>0</v>
      </c>
      <c r="AL63" s="85" t="s">
        <v>744</v>
      </c>
      <c r="AM63" s="79" t="s">
        <v>797</v>
      </c>
      <c r="AN63" s="79" t="b">
        <v>0</v>
      </c>
      <c r="AO63" s="85" t="s">
        <v>641</v>
      </c>
      <c r="AP63" s="79" t="s">
        <v>176</v>
      </c>
      <c r="AQ63" s="79">
        <v>0</v>
      </c>
      <c r="AR63" s="79">
        <v>0</v>
      </c>
      <c r="AS63" s="79"/>
      <c r="AT63" s="79"/>
      <c r="AU63" s="79"/>
      <c r="AV63" s="79"/>
      <c r="AW63" s="79"/>
      <c r="AX63" s="79"/>
      <c r="AY63" s="79"/>
      <c r="AZ63" s="79"/>
      <c r="BA63">
        <v>2</v>
      </c>
      <c r="BB63" s="78" t="str">
        <f>REPLACE(INDEX(GroupVertices[Group],MATCH(Edges25[[#This Row],[Vertex 1]],GroupVertices[Vertex],0)),1,1,"")</f>
        <v>2</v>
      </c>
      <c r="BC63" s="78" t="str">
        <f>REPLACE(INDEX(GroupVertices[Group],MATCH(Edges25[[#This Row],[Vertex 2]],GroupVertices[Vertex],0)),1,1,"")</f>
        <v>1</v>
      </c>
      <c r="BD63" s="48">
        <v>1</v>
      </c>
      <c r="BE63" s="49">
        <v>8.333333333333334</v>
      </c>
      <c r="BF63" s="48">
        <v>0</v>
      </c>
      <c r="BG63" s="49">
        <v>0</v>
      </c>
      <c r="BH63" s="48">
        <v>0</v>
      </c>
      <c r="BI63" s="49">
        <v>0</v>
      </c>
      <c r="BJ63" s="48">
        <v>11</v>
      </c>
      <c r="BK63" s="49">
        <v>91.66666666666667</v>
      </c>
      <c r="BL63" s="48">
        <v>12</v>
      </c>
    </row>
    <row r="64" spans="1:64" ht="15">
      <c r="A64" s="64" t="s">
        <v>239</v>
      </c>
      <c r="B64" s="64" t="s">
        <v>233</v>
      </c>
      <c r="C64" s="65"/>
      <c r="D64" s="66"/>
      <c r="E64" s="67"/>
      <c r="F64" s="68"/>
      <c r="G64" s="65"/>
      <c r="H64" s="69"/>
      <c r="I64" s="70"/>
      <c r="J64" s="70"/>
      <c r="K64" s="34" t="s">
        <v>66</v>
      </c>
      <c r="L64" s="77">
        <v>118</v>
      </c>
      <c r="M64" s="77"/>
      <c r="N64" s="72"/>
      <c r="O64" s="79" t="s">
        <v>314</v>
      </c>
      <c r="P64" s="81">
        <v>43760.02846064815</v>
      </c>
      <c r="Q64" s="79" t="s">
        <v>376</v>
      </c>
      <c r="R64" s="79"/>
      <c r="S64" s="79"/>
      <c r="T64" s="79"/>
      <c r="U64" s="79"/>
      <c r="V64" s="82" t="s">
        <v>468</v>
      </c>
      <c r="W64" s="81">
        <v>43760.02846064815</v>
      </c>
      <c r="X64" s="82" t="s">
        <v>535</v>
      </c>
      <c r="Y64" s="79"/>
      <c r="Z64" s="79"/>
      <c r="AA64" s="85" t="s">
        <v>639</v>
      </c>
      <c r="AB64" s="85" t="s">
        <v>641</v>
      </c>
      <c r="AC64" s="79" t="b">
        <v>0</v>
      </c>
      <c r="AD64" s="79">
        <v>0</v>
      </c>
      <c r="AE64" s="85" t="s">
        <v>741</v>
      </c>
      <c r="AF64" s="79" t="b">
        <v>0</v>
      </c>
      <c r="AG64" s="79" t="s">
        <v>793</v>
      </c>
      <c r="AH64" s="79"/>
      <c r="AI64" s="85" t="s">
        <v>744</v>
      </c>
      <c r="AJ64" s="79" t="b">
        <v>0</v>
      </c>
      <c r="AK64" s="79">
        <v>0</v>
      </c>
      <c r="AL64" s="85" t="s">
        <v>744</v>
      </c>
      <c r="AM64" s="79" t="s">
        <v>797</v>
      </c>
      <c r="AN64" s="79" t="b">
        <v>0</v>
      </c>
      <c r="AO64" s="85" t="s">
        <v>641</v>
      </c>
      <c r="AP64" s="79" t="s">
        <v>176</v>
      </c>
      <c r="AQ64" s="79">
        <v>0</v>
      </c>
      <c r="AR64" s="79">
        <v>0</v>
      </c>
      <c r="AS64" s="79"/>
      <c r="AT64" s="79"/>
      <c r="AU64" s="79"/>
      <c r="AV64" s="79"/>
      <c r="AW64" s="79"/>
      <c r="AX64" s="79"/>
      <c r="AY64" s="79"/>
      <c r="AZ64" s="79"/>
      <c r="BA64">
        <v>2</v>
      </c>
      <c r="BB64" s="78" t="str">
        <f>REPLACE(INDEX(GroupVertices[Group],MATCH(Edges25[[#This Row],[Vertex 1]],GroupVertices[Vertex],0)),1,1,"")</f>
        <v>2</v>
      </c>
      <c r="BC64" s="78" t="str">
        <f>REPLACE(INDEX(GroupVertices[Group],MATCH(Edges25[[#This Row],[Vertex 2]],GroupVertices[Vertex],0)),1,1,"")</f>
        <v>1</v>
      </c>
      <c r="BD64" s="48">
        <v>1</v>
      </c>
      <c r="BE64" s="49">
        <v>11.11111111111111</v>
      </c>
      <c r="BF64" s="48">
        <v>0</v>
      </c>
      <c r="BG64" s="49">
        <v>0</v>
      </c>
      <c r="BH64" s="48">
        <v>0</v>
      </c>
      <c r="BI64" s="49">
        <v>0</v>
      </c>
      <c r="BJ64" s="48">
        <v>8</v>
      </c>
      <c r="BK64" s="49">
        <v>88.88888888888889</v>
      </c>
      <c r="BL64" s="48">
        <v>9</v>
      </c>
    </row>
    <row r="65" spans="1:64" ht="15">
      <c r="A65" s="64" t="s">
        <v>233</v>
      </c>
      <c r="B65" s="64" t="s">
        <v>239</v>
      </c>
      <c r="C65" s="65"/>
      <c r="D65" s="66"/>
      <c r="E65" s="67"/>
      <c r="F65" s="68"/>
      <c r="G65" s="65"/>
      <c r="H65" s="69"/>
      <c r="I65" s="70"/>
      <c r="J65" s="70"/>
      <c r="K65" s="34" t="s">
        <v>66</v>
      </c>
      <c r="L65" s="77">
        <v>119</v>
      </c>
      <c r="M65" s="77"/>
      <c r="N65" s="72"/>
      <c r="O65" s="79" t="s">
        <v>314</v>
      </c>
      <c r="P65" s="81">
        <v>43759.96905092592</v>
      </c>
      <c r="Q65" s="79" t="s">
        <v>377</v>
      </c>
      <c r="R65" s="79"/>
      <c r="S65" s="79"/>
      <c r="T65" s="79"/>
      <c r="U65" s="79"/>
      <c r="V65" s="82" t="s">
        <v>463</v>
      </c>
      <c r="W65" s="81">
        <v>43759.96905092592</v>
      </c>
      <c r="X65" s="82" t="s">
        <v>536</v>
      </c>
      <c r="Y65" s="79"/>
      <c r="Z65" s="79"/>
      <c r="AA65" s="85" t="s">
        <v>640</v>
      </c>
      <c r="AB65" s="85" t="s">
        <v>713</v>
      </c>
      <c r="AC65" s="79" t="b">
        <v>0</v>
      </c>
      <c r="AD65" s="79">
        <v>6</v>
      </c>
      <c r="AE65" s="85" t="s">
        <v>742</v>
      </c>
      <c r="AF65" s="79" t="b">
        <v>0</v>
      </c>
      <c r="AG65" s="79" t="s">
        <v>793</v>
      </c>
      <c r="AH65" s="79"/>
      <c r="AI65" s="85" t="s">
        <v>744</v>
      </c>
      <c r="AJ65" s="79" t="b">
        <v>0</v>
      </c>
      <c r="AK65" s="79">
        <v>0</v>
      </c>
      <c r="AL65" s="85" t="s">
        <v>744</v>
      </c>
      <c r="AM65" s="79" t="s">
        <v>797</v>
      </c>
      <c r="AN65" s="79" t="b">
        <v>0</v>
      </c>
      <c r="AO65" s="85" t="s">
        <v>713</v>
      </c>
      <c r="AP65" s="79" t="s">
        <v>176</v>
      </c>
      <c r="AQ65" s="79">
        <v>0</v>
      </c>
      <c r="AR65" s="79">
        <v>0</v>
      </c>
      <c r="AS65" s="79"/>
      <c r="AT65" s="79"/>
      <c r="AU65" s="79"/>
      <c r="AV65" s="79"/>
      <c r="AW65" s="79"/>
      <c r="AX65" s="79"/>
      <c r="AY65" s="79"/>
      <c r="AZ65" s="79"/>
      <c r="BA65">
        <v>2</v>
      </c>
      <c r="BB65" s="78" t="str">
        <f>REPLACE(INDEX(GroupVertices[Group],MATCH(Edges25[[#This Row],[Vertex 1]],GroupVertices[Vertex],0)),1,1,"")</f>
        <v>1</v>
      </c>
      <c r="BC65" s="78" t="str">
        <f>REPLACE(INDEX(GroupVertices[Group],MATCH(Edges25[[#This Row],[Vertex 2]],GroupVertices[Vertex],0)),1,1,"")</f>
        <v>2</v>
      </c>
      <c r="BD65" s="48">
        <v>0</v>
      </c>
      <c r="BE65" s="49">
        <v>0</v>
      </c>
      <c r="BF65" s="48">
        <v>1</v>
      </c>
      <c r="BG65" s="49">
        <v>6.25</v>
      </c>
      <c r="BH65" s="48">
        <v>0</v>
      </c>
      <c r="BI65" s="49">
        <v>0</v>
      </c>
      <c r="BJ65" s="48">
        <v>15</v>
      </c>
      <c r="BK65" s="49">
        <v>93.75</v>
      </c>
      <c r="BL65" s="48">
        <v>16</v>
      </c>
    </row>
    <row r="66" spans="1:64" ht="15">
      <c r="A66" s="64" t="s">
        <v>233</v>
      </c>
      <c r="B66" s="64" t="s">
        <v>239</v>
      </c>
      <c r="C66" s="65"/>
      <c r="D66" s="66"/>
      <c r="E66" s="67"/>
      <c r="F66" s="68"/>
      <c r="G66" s="65"/>
      <c r="H66" s="69"/>
      <c r="I66" s="70"/>
      <c r="J66" s="70"/>
      <c r="K66" s="34" t="s">
        <v>66</v>
      </c>
      <c r="L66" s="77">
        <v>120</v>
      </c>
      <c r="M66" s="77"/>
      <c r="N66" s="72"/>
      <c r="O66" s="79" t="s">
        <v>314</v>
      </c>
      <c r="P66" s="81">
        <v>43760.02133101852</v>
      </c>
      <c r="Q66" s="79" t="s">
        <v>378</v>
      </c>
      <c r="R66" s="79"/>
      <c r="S66" s="79"/>
      <c r="T66" s="79"/>
      <c r="U66" s="79"/>
      <c r="V66" s="82" t="s">
        <v>463</v>
      </c>
      <c r="W66" s="81">
        <v>43760.02133101852</v>
      </c>
      <c r="X66" s="82" t="s">
        <v>537</v>
      </c>
      <c r="Y66" s="79"/>
      <c r="Z66" s="79"/>
      <c r="AA66" s="85" t="s">
        <v>641</v>
      </c>
      <c r="AB66" s="85" t="s">
        <v>714</v>
      </c>
      <c r="AC66" s="79" t="b">
        <v>0</v>
      </c>
      <c r="AD66" s="79">
        <v>2</v>
      </c>
      <c r="AE66" s="85" t="s">
        <v>742</v>
      </c>
      <c r="AF66" s="79" t="b">
        <v>0</v>
      </c>
      <c r="AG66" s="79" t="s">
        <v>793</v>
      </c>
      <c r="AH66" s="79"/>
      <c r="AI66" s="85" t="s">
        <v>744</v>
      </c>
      <c r="AJ66" s="79" t="b">
        <v>0</v>
      </c>
      <c r="AK66" s="79">
        <v>0</v>
      </c>
      <c r="AL66" s="85" t="s">
        <v>744</v>
      </c>
      <c r="AM66" s="79" t="s">
        <v>797</v>
      </c>
      <c r="AN66" s="79" t="b">
        <v>0</v>
      </c>
      <c r="AO66" s="85" t="s">
        <v>714</v>
      </c>
      <c r="AP66" s="79" t="s">
        <v>176</v>
      </c>
      <c r="AQ66" s="79">
        <v>0</v>
      </c>
      <c r="AR66" s="79">
        <v>0</v>
      </c>
      <c r="AS66" s="79"/>
      <c r="AT66" s="79"/>
      <c r="AU66" s="79"/>
      <c r="AV66" s="79"/>
      <c r="AW66" s="79"/>
      <c r="AX66" s="79"/>
      <c r="AY66" s="79"/>
      <c r="AZ66" s="79"/>
      <c r="BA66">
        <v>2</v>
      </c>
      <c r="BB66" s="78" t="str">
        <f>REPLACE(INDEX(GroupVertices[Group],MATCH(Edges25[[#This Row],[Vertex 1]],GroupVertices[Vertex],0)),1,1,"")</f>
        <v>1</v>
      </c>
      <c r="BC66" s="78" t="str">
        <f>REPLACE(INDEX(GroupVertices[Group],MATCH(Edges25[[#This Row],[Vertex 2]],GroupVertices[Vertex],0)),1,1,"")</f>
        <v>2</v>
      </c>
      <c r="BD66" s="48">
        <v>2</v>
      </c>
      <c r="BE66" s="49">
        <v>7.407407407407407</v>
      </c>
      <c r="BF66" s="48">
        <v>0</v>
      </c>
      <c r="BG66" s="49">
        <v>0</v>
      </c>
      <c r="BH66" s="48">
        <v>0</v>
      </c>
      <c r="BI66" s="49">
        <v>0</v>
      </c>
      <c r="BJ66" s="48">
        <v>25</v>
      </c>
      <c r="BK66" s="49">
        <v>92.5925925925926</v>
      </c>
      <c r="BL66" s="48">
        <v>27</v>
      </c>
    </row>
    <row r="67" spans="1:64" ht="15">
      <c r="A67" s="64" t="s">
        <v>233</v>
      </c>
      <c r="B67" s="64" t="s">
        <v>239</v>
      </c>
      <c r="C67" s="65"/>
      <c r="D67" s="66"/>
      <c r="E67" s="67"/>
      <c r="F67" s="68"/>
      <c r="G67" s="65"/>
      <c r="H67" s="69"/>
      <c r="I67" s="70"/>
      <c r="J67" s="70"/>
      <c r="K67" s="34" t="s">
        <v>66</v>
      </c>
      <c r="L67" s="77">
        <v>121</v>
      </c>
      <c r="M67" s="77"/>
      <c r="N67" s="72"/>
      <c r="O67" s="79" t="s">
        <v>313</v>
      </c>
      <c r="P67" s="81">
        <v>43760.0225</v>
      </c>
      <c r="Q67" s="79" t="s">
        <v>379</v>
      </c>
      <c r="R67" s="79"/>
      <c r="S67" s="79"/>
      <c r="T67" s="79"/>
      <c r="U67" s="79"/>
      <c r="V67" s="82" t="s">
        <v>463</v>
      </c>
      <c r="W67" s="81">
        <v>43760.0225</v>
      </c>
      <c r="X67" s="82" t="s">
        <v>538</v>
      </c>
      <c r="Y67" s="79"/>
      <c r="Z67" s="79"/>
      <c r="AA67" s="85" t="s">
        <v>642</v>
      </c>
      <c r="AB67" s="85" t="s">
        <v>715</v>
      </c>
      <c r="AC67" s="79" t="b">
        <v>0</v>
      </c>
      <c r="AD67" s="79">
        <v>0</v>
      </c>
      <c r="AE67" s="85" t="s">
        <v>774</v>
      </c>
      <c r="AF67" s="79" t="b">
        <v>0</v>
      </c>
      <c r="AG67" s="79" t="s">
        <v>793</v>
      </c>
      <c r="AH67" s="79"/>
      <c r="AI67" s="85" t="s">
        <v>744</v>
      </c>
      <c r="AJ67" s="79" t="b">
        <v>0</v>
      </c>
      <c r="AK67" s="79">
        <v>0</v>
      </c>
      <c r="AL67" s="85" t="s">
        <v>744</v>
      </c>
      <c r="AM67" s="79" t="s">
        <v>797</v>
      </c>
      <c r="AN67" s="79" t="b">
        <v>0</v>
      </c>
      <c r="AO67" s="85" t="s">
        <v>715</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2</v>
      </c>
      <c r="BD67" s="48"/>
      <c r="BE67" s="49"/>
      <c r="BF67" s="48"/>
      <c r="BG67" s="49"/>
      <c r="BH67" s="48"/>
      <c r="BI67" s="49"/>
      <c r="BJ67" s="48"/>
      <c r="BK67" s="49"/>
      <c r="BL67" s="48"/>
    </row>
    <row r="68" spans="1:64" ht="15">
      <c r="A68" s="64" t="s">
        <v>233</v>
      </c>
      <c r="B68" s="64" t="s">
        <v>291</v>
      </c>
      <c r="C68" s="65"/>
      <c r="D68" s="66"/>
      <c r="E68" s="67"/>
      <c r="F68" s="68"/>
      <c r="G68" s="65"/>
      <c r="H68" s="69"/>
      <c r="I68" s="70"/>
      <c r="J68" s="70"/>
      <c r="K68" s="34" t="s">
        <v>65</v>
      </c>
      <c r="L68" s="77">
        <v>125</v>
      </c>
      <c r="M68" s="77"/>
      <c r="N68" s="72"/>
      <c r="O68" s="79" t="s">
        <v>314</v>
      </c>
      <c r="P68" s="81">
        <v>43762.542129629626</v>
      </c>
      <c r="Q68" s="79" t="s">
        <v>380</v>
      </c>
      <c r="R68" s="79"/>
      <c r="S68" s="79"/>
      <c r="T68" s="79"/>
      <c r="U68" s="79"/>
      <c r="V68" s="82" t="s">
        <v>463</v>
      </c>
      <c r="W68" s="81">
        <v>43762.542129629626</v>
      </c>
      <c r="X68" s="82" t="s">
        <v>539</v>
      </c>
      <c r="Y68" s="79"/>
      <c r="Z68" s="79"/>
      <c r="AA68" s="85" t="s">
        <v>643</v>
      </c>
      <c r="AB68" s="85" t="s">
        <v>716</v>
      </c>
      <c r="AC68" s="79" t="b">
        <v>0</v>
      </c>
      <c r="AD68" s="79">
        <v>0</v>
      </c>
      <c r="AE68" s="85" t="s">
        <v>775</v>
      </c>
      <c r="AF68" s="79" t="b">
        <v>0</v>
      </c>
      <c r="AG68" s="79" t="s">
        <v>793</v>
      </c>
      <c r="AH68" s="79"/>
      <c r="AI68" s="85" t="s">
        <v>744</v>
      </c>
      <c r="AJ68" s="79" t="b">
        <v>0</v>
      </c>
      <c r="AK68" s="79">
        <v>0</v>
      </c>
      <c r="AL68" s="85" t="s">
        <v>744</v>
      </c>
      <c r="AM68" s="79" t="s">
        <v>797</v>
      </c>
      <c r="AN68" s="79" t="b">
        <v>0</v>
      </c>
      <c r="AO68" s="85" t="s">
        <v>716</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0</v>
      </c>
      <c r="BE68" s="49">
        <v>0</v>
      </c>
      <c r="BF68" s="48">
        <v>0</v>
      </c>
      <c r="BG68" s="49">
        <v>0</v>
      </c>
      <c r="BH68" s="48">
        <v>0</v>
      </c>
      <c r="BI68" s="49">
        <v>0</v>
      </c>
      <c r="BJ68" s="48">
        <v>4</v>
      </c>
      <c r="BK68" s="49">
        <v>100</v>
      </c>
      <c r="BL68" s="48">
        <v>4</v>
      </c>
    </row>
    <row r="69" spans="1:64" ht="15">
      <c r="A69" s="64" t="s">
        <v>233</v>
      </c>
      <c r="B69" s="64" t="s">
        <v>292</v>
      </c>
      <c r="C69" s="65"/>
      <c r="D69" s="66"/>
      <c r="E69" s="67"/>
      <c r="F69" s="68"/>
      <c r="G69" s="65"/>
      <c r="H69" s="69"/>
      <c r="I69" s="70"/>
      <c r="J69" s="70"/>
      <c r="K69" s="34" t="s">
        <v>65</v>
      </c>
      <c r="L69" s="77">
        <v>126</v>
      </c>
      <c r="M69" s="77"/>
      <c r="N69" s="72"/>
      <c r="O69" s="79" t="s">
        <v>314</v>
      </c>
      <c r="P69" s="81">
        <v>43762.543125</v>
      </c>
      <c r="Q69" s="79" t="s">
        <v>381</v>
      </c>
      <c r="R69" s="79"/>
      <c r="S69" s="79"/>
      <c r="T69" s="79"/>
      <c r="U69" s="79"/>
      <c r="V69" s="82" t="s">
        <v>463</v>
      </c>
      <c r="W69" s="81">
        <v>43762.543125</v>
      </c>
      <c r="X69" s="82" t="s">
        <v>540</v>
      </c>
      <c r="Y69" s="79"/>
      <c r="Z69" s="79"/>
      <c r="AA69" s="85" t="s">
        <v>644</v>
      </c>
      <c r="AB69" s="85" t="s">
        <v>717</v>
      </c>
      <c r="AC69" s="79" t="b">
        <v>0</v>
      </c>
      <c r="AD69" s="79">
        <v>0</v>
      </c>
      <c r="AE69" s="85" t="s">
        <v>776</v>
      </c>
      <c r="AF69" s="79" t="b">
        <v>0</v>
      </c>
      <c r="AG69" s="79" t="s">
        <v>794</v>
      </c>
      <c r="AH69" s="79"/>
      <c r="AI69" s="85" t="s">
        <v>744</v>
      </c>
      <c r="AJ69" s="79" t="b">
        <v>0</v>
      </c>
      <c r="AK69" s="79">
        <v>0</v>
      </c>
      <c r="AL69" s="85" t="s">
        <v>744</v>
      </c>
      <c r="AM69" s="79" t="s">
        <v>797</v>
      </c>
      <c r="AN69" s="79" t="b">
        <v>0</v>
      </c>
      <c r="AO69" s="85" t="s">
        <v>717</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233</v>
      </c>
      <c r="B70" s="64" t="s">
        <v>293</v>
      </c>
      <c r="C70" s="65"/>
      <c r="D70" s="66"/>
      <c r="E70" s="67"/>
      <c r="F70" s="68"/>
      <c r="G70" s="65"/>
      <c r="H70" s="69"/>
      <c r="I70" s="70"/>
      <c r="J70" s="70"/>
      <c r="K70" s="34" t="s">
        <v>65</v>
      </c>
      <c r="L70" s="77">
        <v>127</v>
      </c>
      <c r="M70" s="77"/>
      <c r="N70" s="72"/>
      <c r="O70" s="79" t="s">
        <v>314</v>
      </c>
      <c r="P70" s="81">
        <v>43766.71471064815</v>
      </c>
      <c r="Q70" s="79" t="s">
        <v>382</v>
      </c>
      <c r="R70" s="79"/>
      <c r="S70" s="79"/>
      <c r="T70" s="79"/>
      <c r="U70" s="79"/>
      <c r="V70" s="82" t="s">
        <v>463</v>
      </c>
      <c r="W70" s="81">
        <v>43766.71471064815</v>
      </c>
      <c r="X70" s="82" t="s">
        <v>541</v>
      </c>
      <c r="Y70" s="79"/>
      <c r="Z70" s="79"/>
      <c r="AA70" s="85" t="s">
        <v>645</v>
      </c>
      <c r="AB70" s="85" t="s">
        <v>718</v>
      </c>
      <c r="AC70" s="79" t="b">
        <v>0</v>
      </c>
      <c r="AD70" s="79">
        <v>0</v>
      </c>
      <c r="AE70" s="85" t="s">
        <v>777</v>
      </c>
      <c r="AF70" s="79" t="b">
        <v>0</v>
      </c>
      <c r="AG70" s="79" t="s">
        <v>793</v>
      </c>
      <c r="AH70" s="79"/>
      <c r="AI70" s="85" t="s">
        <v>744</v>
      </c>
      <c r="AJ70" s="79" t="b">
        <v>0</v>
      </c>
      <c r="AK70" s="79">
        <v>0</v>
      </c>
      <c r="AL70" s="85" t="s">
        <v>744</v>
      </c>
      <c r="AM70" s="79" t="s">
        <v>797</v>
      </c>
      <c r="AN70" s="79" t="b">
        <v>0</v>
      </c>
      <c r="AO70" s="85" t="s">
        <v>718</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0</v>
      </c>
      <c r="BE70" s="49">
        <v>0</v>
      </c>
      <c r="BF70" s="48">
        <v>0</v>
      </c>
      <c r="BG70" s="49">
        <v>0</v>
      </c>
      <c r="BH70" s="48">
        <v>0</v>
      </c>
      <c r="BI70" s="49">
        <v>0</v>
      </c>
      <c r="BJ70" s="48">
        <v>10</v>
      </c>
      <c r="BK70" s="49">
        <v>100</v>
      </c>
      <c r="BL70" s="48">
        <v>10</v>
      </c>
    </row>
    <row r="71" spans="1:64" ht="15">
      <c r="A71" s="64" t="s">
        <v>233</v>
      </c>
      <c r="B71" s="64" t="s">
        <v>261</v>
      </c>
      <c r="C71" s="65"/>
      <c r="D71" s="66"/>
      <c r="E71" s="67"/>
      <c r="F71" s="68"/>
      <c r="G71" s="65"/>
      <c r="H71" s="69"/>
      <c r="I71" s="70"/>
      <c r="J71" s="70"/>
      <c r="K71" s="34" t="s">
        <v>65</v>
      </c>
      <c r="L71" s="77">
        <v>128</v>
      </c>
      <c r="M71" s="77"/>
      <c r="N71" s="72"/>
      <c r="O71" s="79" t="s">
        <v>313</v>
      </c>
      <c r="P71" s="81">
        <v>43767.247662037036</v>
      </c>
      <c r="Q71" s="79" t="s">
        <v>383</v>
      </c>
      <c r="R71" s="79"/>
      <c r="S71" s="79"/>
      <c r="T71" s="79"/>
      <c r="U71" s="79"/>
      <c r="V71" s="82" t="s">
        <v>463</v>
      </c>
      <c r="W71" s="81">
        <v>43767.247662037036</v>
      </c>
      <c r="X71" s="82" t="s">
        <v>542</v>
      </c>
      <c r="Y71" s="79"/>
      <c r="Z71" s="79"/>
      <c r="AA71" s="85" t="s">
        <v>646</v>
      </c>
      <c r="AB71" s="85" t="s">
        <v>719</v>
      </c>
      <c r="AC71" s="79" t="b">
        <v>0</v>
      </c>
      <c r="AD71" s="79">
        <v>1</v>
      </c>
      <c r="AE71" s="85" t="s">
        <v>766</v>
      </c>
      <c r="AF71" s="79" t="b">
        <v>0</v>
      </c>
      <c r="AG71" s="79" t="s">
        <v>793</v>
      </c>
      <c r="AH71" s="79"/>
      <c r="AI71" s="85" t="s">
        <v>744</v>
      </c>
      <c r="AJ71" s="79" t="b">
        <v>0</v>
      </c>
      <c r="AK71" s="79">
        <v>0</v>
      </c>
      <c r="AL71" s="85" t="s">
        <v>744</v>
      </c>
      <c r="AM71" s="79" t="s">
        <v>797</v>
      </c>
      <c r="AN71" s="79" t="b">
        <v>0</v>
      </c>
      <c r="AO71" s="85" t="s">
        <v>719</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8</v>
      </c>
      <c r="BD71" s="48"/>
      <c r="BE71" s="49"/>
      <c r="BF71" s="48"/>
      <c r="BG71" s="49"/>
      <c r="BH71" s="48"/>
      <c r="BI71" s="49"/>
      <c r="BJ71" s="48"/>
      <c r="BK71" s="49"/>
      <c r="BL71" s="48"/>
    </row>
    <row r="72" spans="1:64" ht="15">
      <c r="A72" s="64" t="s">
        <v>240</v>
      </c>
      <c r="B72" s="64" t="s">
        <v>294</v>
      </c>
      <c r="C72" s="65"/>
      <c r="D72" s="66"/>
      <c r="E72" s="67"/>
      <c r="F72" s="68"/>
      <c r="G72" s="65"/>
      <c r="H72" s="69"/>
      <c r="I72" s="70"/>
      <c r="J72" s="70"/>
      <c r="K72" s="34" t="s">
        <v>65</v>
      </c>
      <c r="L72" s="77">
        <v>129</v>
      </c>
      <c r="M72" s="77"/>
      <c r="N72" s="72"/>
      <c r="O72" s="79" t="s">
        <v>313</v>
      </c>
      <c r="P72" s="81">
        <v>43767.24684027778</v>
      </c>
      <c r="Q72" s="79" t="s">
        <v>384</v>
      </c>
      <c r="R72" s="79"/>
      <c r="S72" s="79"/>
      <c r="T72" s="79"/>
      <c r="U72" s="79"/>
      <c r="V72" s="82" t="s">
        <v>469</v>
      </c>
      <c r="W72" s="81">
        <v>43767.24684027778</v>
      </c>
      <c r="X72" s="82" t="s">
        <v>543</v>
      </c>
      <c r="Y72" s="79"/>
      <c r="Z72" s="79"/>
      <c r="AA72" s="85" t="s">
        <v>647</v>
      </c>
      <c r="AB72" s="85" t="s">
        <v>648</v>
      </c>
      <c r="AC72" s="79" t="b">
        <v>0</v>
      </c>
      <c r="AD72" s="79">
        <v>0</v>
      </c>
      <c r="AE72" s="85" t="s">
        <v>741</v>
      </c>
      <c r="AF72" s="79" t="b">
        <v>0</v>
      </c>
      <c r="AG72" s="79" t="s">
        <v>793</v>
      </c>
      <c r="AH72" s="79"/>
      <c r="AI72" s="85" t="s">
        <v>744</v>
      </c>
      <c r="AJ72" s="79" t="b">
        <v>0</v>
      </c>
      <c r="AK72" s="79">
        <v>0</v>
      </c>
      <c r="AL72" s="85" t="s">
        <v>744</v>
      </c>
      <c r="AM72" s="79" t="s">
        <v>797</v>
      </c>
      <c r="AN72" s="79" t="b">
        <v>0</v>
      </c>
      <c r="AO72" s="85" t="s">
        <v>648</v>
      </c>
      <c r="AP72" s="79" t="s">
        <v>176</v>
      </c>
      <c r="AQ72" s="79">
        <v>0</v>
      </c>
      <c r="AR72" s="79">
        <v>0</v>
      </c>
      <c r="AS72" s="79"/>
      <c r="AT72" s="79"/>
      <c r="AU72" s="79"/>
      <c r="AV72" s="79"/>
      <c r="AW72" s="79"/>
      <c r="AX72" s="79"/>
      <c r="AY72" s="79"/>
      <c r="AZ72" s="79"/>
      <c r="BA72">
        <v>1</v>
      </c>
      <c r="BB72" s="78" t="str">
        <f>REPLACE(INDEX(GroupVertices[Group],MATCH(Edges25[[#This Row],[Vertex 1]],GroupVertices[Vertex],0)),1,1,"")</f>
        <v>9</v>
      </c>
      <c r="BC72" s="78" t="str">
        <f>REPLACE(INDEX(GroupVertices[Group],MATCH(Edges25[[#This Row],[Vertex 2]],GroupVertices[Vertex],0)),1,1,"")</f>
        <v>9</v>
      </c>
      <c r="BD72" s="48">
        <v>0</v>
      </c>
      <c r="BE72" s="49">
        <v>0</v>
      </c>
      <c r="BF72" s="48">
        <v>3</v>
      </c>
      <c r="BG72" s="49">
        <v>20</v>
      </c>
      <c r="BH72" s="48">
        <v>0</v>
      </c>
      <c r="BI72" s="49">
        <v>0</v>
      </c>
      <c r="BJ72" s="48">
        <v>12</v>
      </c>
      <c r="BK72" s="49">
        <v>80</v>
      </c>
      <c r="BL72" s="48">
        <v>15</v>
      </c>
    </row>
    <row r="73" spans="1:64" ht="15">
      <c r="A73" s="64" t="s">
        <v>233</v>
      </c>
      <c r="B73" s="64" t="s">
        <v>294</v>
      </c>
      <c r="C73" s="65"/>
      <c r="D73" s="66"/>
      <c r="E73" s="67"/>
      <c r="F73" s="68"/>
      <c r="G73" s="65"/>
      <c r="H73" s="69"/>
      <c r="I73" s="70"/>
      <c r="J73" s="70"/>
      <c r="K73" s="34" t="s">
        <v>65</v>
      </c>
      <c r="L73" s="77">
        <v>130</v>
      </c>
      <c r="M73" s="77"/>
      <c r="N73" s="72"/>
      <c r="O73" s="79" t="s">
        <v>313</v>
      </c>
      <c r="P73" s="81">
        <v>43767.23295138889</v>
      </c>
      <c r="Q73" s="79" t="s">
        <v>385</v>
      </c>
      <c r="R73" s="79"/>
      <c r="S73" s="79"/>
      <c r="T73" s="79"/>
      <c r="U73" s="79"/>
      <c r="V73" s="82" t="s">
        <v>463</v>
      </c>
      <c r="W73" s="81">
        <v>43767.23295138889</v>
      </c>
      <c r="X73" s="82" t="s">
        <v>544</v>
      </c>
      <c r="Y73" s="79"/>
      <c r="Z73" s="79"/>
      <c r="AA73" s="85" t="s">
        <v>648</v>
      </c>
      <c r="AB73" s="85" t="s">
        <v>720</v>
      </c>
      <c r="AC73" s="79" t="b">
        <v>0</v>
      </c>
      <c r="AD73" s="79">
        <v>2</v>
      </c>
      <c r="AE73" s="85" t="s">
        <v>778</v>
      </c>
      <c r="AF73" s="79" t="b">
        <v>0</v>
      </c>
      <c r="AG73" s="79" t="s">
        <v>793</v>
      </c>
      <c r="AH73" s="79"/>
      <c r="AI73" s="85" t="s">
        <v>744</v>
      </c>
      <c r="AJ73" s="79" t="b">
        <v>0</v>
      </c>
      <c r="AK73" s="79">
        <v>0</v>
      </c>
      <c r="AL73" s="85" t="s">
        <v>744</v>
      </c>
      <c r="AM73" s="79" t="s">
        <v>797</v>
      </c>
      <c r="AN73" s="79" t="b">
        <v>0</v>
      </c>
      <c r="AO73" s="85" t="s">
        <v>720</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9</v>
      </c>
      <c r="BD73" s="48">
        <v>0</v>
      </c>
      <c r="BE73" s="49">
        <v>0</v>
      </c>
      <c r="BF73" s="48">
        <v>1</v>
      </c>
      <c r="BG73" s="49">
        <v>12.5</v>
      </c>
      <c r="BH73" s="48">
        <v>0</v>
      </c>
      <c r="BI73" s="49">
        <v>0</v>
      </c>
      <c r="BJ73" s="48">
        <v>7</v>
      </c>
      <c r="BK73" s="49">
        <v>87.5</v>
      </c>
      <c r="BL73" s="48">
        <v>8</v>
      </c>
    </row>
    <row r="74" spans="1:64" ht="15">
      <c r="A74" s="64" t="s">
        <v>233</v>
      </c>
      <c r="B74" s="64" t="s">
        <v>294</v>
      </c>
      <c r="C74" s="65"/>
      <c r="D74" s="66"/>
      <c r="E74" s="67"/>
      <c r="F74" s="68"/>
      <c r="G74" s="65"/>
      <c r="H74" s="69"/>
      <c r="I74" s="70"/>
      <c r="J74" s="70"/>
      <c r="K74" s="34" t="s">
        <v>65</v>
      </c>
      <c r="L74" s="77">
        <v>131</v>
      </c>
      <c r="M74" s="77"/>
      <c r="N74" s="72"/>
      <c r="O74" s="79" t="s">
        <v>313</v>
      </c>
      <c r="P74" s="81">
        <v>43767.24885416667</v>
      </c>
      <c r="Q74" s="79" t="s">
        <v>386</v>
      </c>
      <c r="R74" s="79"/>
      <c r="S74" s="79"/>
      <c r="T74" s="79"/>
      <c r="U74" s="79"/>
      <c r="V74" s="82" t="s">
        <v>463</v>
      </c>
      <c r="W74" s="81">
        <v>43767.24885416667</v>
      </c>
      <c r="X74" s="82" t="s">
        <v>545</v>
      </c>
      <c r="Y74" s="79"/>
      <c r="Z74" s="79"/>
      <c r="AA74" s="85" t="s">
        <v>649</v>
      </c>
      <c r="AB74" s="85" t="s">
        <v>647</v>
      </c>
      <c r="AC74" s="79" t="b">
        <v>0</v>
      </c>
      <c r="AD74" s="79">
        <v>1</v>
      </c>
      <c r="AE74" s="85" t="s">
        <v>778</v>
      </c>
      <c r="AF74" s="79" t="b">
        <v>0</v>
      </c>
      <c r="AG74" s="79" t="s">
        <v>793</v>
      </c>
      <c r="AH74" s="79"/>
      <c r="AI74" s="85" t="s">
        <v>744</v>
      </c>
      <c r="AJ74" s="79" t="b">
        <v>0</v>
      </c>
      <c r="AK74" s="79">
        <v>0</v>
      </c>
      <c r="AL74" s="85" t="s">
        <v>744</v>
      </c>
      <c r="AM74" s="79" t="s">
        <v>797</v>
      </c>
      <c r="AN74" s="79" t="b">
        <v>0</v>
      </c>
      <c r="AO74" s="85" t="s">
        <v>647</v>
      </c>
      <c r="AP74" s="79" t="s">
        <v>176</v>
      </c>
      <c r="AQ74" s="79">
        <v>0</v>
      </c>
      <c r="AR74" s="79">
        <v>0</v>
      </c>
      <c r="AS74" s="79"/>
      <c r="AT74" s="79"/>
      <c r="AU74" s="79"/>
      <c r="AV74" s="79"/>
      <c r="AW74" s="79"/>
      <c r="AX74" s="79"/>
      <c r="AY74" s="79"/>
      <c r="AZ74" s="79"/>
      <c r="BA74">
        <v>2</v>
      </c>
      <c r="BB74" s="78" t="str">
        <f>REPLACE(INDEX(GroupVertices[Group],MATCH(Edges25[[#This Row],[Vertex 1]],GroupVertices[Vertex],0)),1,1,"")</f>
        <v>1</v>
      </c>
      <c r="BC74" s="78" t="str">
        <f>REPLACE(INDEX(GroupVertices[Group],MATCH(Edges25[[#This Row],[Vertex 2]],GroupVertices[Vertex],0)),1,1,"")</f>
        <v>9</v>
      </c>
      <c r="BD74" s="48">
        <v>2</v>
      </c>
      <c r="BE74" s="49">
        <v>6.896551724137931</v>
      </c>
      <c r="BF74" s="48">
        <v>0</v>
      </c>
      <c r="BG74" s="49">
        <v>0</v>
      </c>
      <c r="BH74" s="48">
        <v>0</v>
      </c>
      <c r="BI74" s="49">
        <v>0</v>
      </c>
      <c r="BJ74" s="48">
        <v>27</v>
      </c>
      <c r="BK74" s="49">
        <v>93.10344827586206</v>
      </c>
      <c r="BL74" s="48">
        <v>29</v>
      </c>
    </row>
    <row r="75" spans="1:64" ht="15">
      <c r="A75" s="64" t="s">
        <v>233</v>
      </c>
      <c r="B75" s="64" t="s">
        <v>295</v>
      </c>
      <c r="C75" s="65"/>
      <c r="D75" s="66"/>
      <c r="E75" s="67"/>
      <c r="F75" s="68"/>
      <c r="G75" s="65"/>
      <c r="H75" s="69"/>
      <c r="I75" s="70"/>
      <c r="J75" s="70"/>
      <c r="K75" s="34" t="s">
        <v>65</v>
      </c>
      <c r="L75" s="77">
        <v>135</v>
      </c>
      <c r="M75" s="77"/>
      <c r="N75" s="72"/>
      <c r="O75" s="79" t="s">
        <v>314</v>
      </c>
      <c r="P75" s="81">
        <v>43768.28341435185</v>
      </c>
      <c r="Q75" s="79" t="s">
        <v>387</v>
      </c>
      <c r="R75" s="79"/>
      <c r="S75" s="79"/>
      <c r="T75" s="79"/>
      <c r="U75" s="79"/>
      <c r="V75" s="82" t="s">
        <v>463</v>
      </c>
      <c r="W75" s="81">
        <v>43768.28341435185</v>
      </c>
      <c r="X75" s="82" t="s">
        <v>546</v>
      </c>
      <c r="Y75" s="79"/>
      <c r="Z75" s="79"/>
      <c r="AA75" s="85" t="s">
        <v>650</v>
      </c>
      <c r="AB75" s="85" t="s">
        <v>721</v>
      </c>
      <c r="AC75" s="79" t="b">
        <v>0</v>
      </c>
      <c r="AD75" s="79">
        <v>0</v>
      </c>
      <c r="AE75" s="85" t="s">
        <v>779</v>
      </c>
      <c r="AF75" s="79" t="b">
        <v>0</v>
      </c>
      <c r="AG75" s="79" t="s">
        <v>793</v>
      </c>
      <c r="AH75" s="79"/>
      <c r="AI75" s="85" t="s">
        <v>744</v>
      </c>
      <c r="AJ75" s="79" t="b">
        <v>0</v>
      </c>
      <c r="AK75" s="79">
        <v>0</v>
      </c>
      <c r="AL75" s="85" t="s">
        <v>744</v>
      </c>
      <c r="AM75" s="79" t="s">
        <v>797</v>
      </c>
      <c r="AN75" s="79" t="b">
        <v>0</v>
      </c>
      <c r="AO75" s="85" t="s">
        <v>721</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1</v>
      </c>
      <c r="BE75" s="49">
        <v>20</v>
      </c>
      <c r="BF75" s="48">
        <v>1</v>
      </c>
      <c r="BG75" s="49">
        <v>20</v>
      </c>
      <c r="BH75" s="48">
        <v>0</v>
      </c>
      <c r="BI75" s="49">
        <v>0</v>
      </c>
      <c r="BJ75" s="48">
        <v>3</v>
      </c>
      <c r="BK75" s="49">
        <v>60</v>
      </c>
      <c r="BL75" s="48">
        <v>5</v>
      </c>
    </row>
    <row r="76" spans="1:64" ht="15">
      <c r="A76" s="64" t="s">
        <v>233</v>
      </c>
      <c r="B76" s="64" t="s">
        <v>296</v>
      </c>
      <c r="C76" s="65"/>
      <c r="D76" s="66"/>
      <c r="E76" s="67"/>
      <c r="F76" s="68"/>
      <c r="G76" s="65"/>
      <c r="H76" s="69"/>
      <c r="I76" s="70"/>
      <c r="J76" s="70"/>
      <c r="K76" s="34" t="s">
        <v>65</v>
      </c>
      <c r="L76" s="77">
        <v>136</v>
      </c>
      <c r="M76" s="77"/>
      <c r="N76" s="72"/>
      <c r="O76" s="79" t="s">
        <v>314</v>
      </c>
      <c r="P76" s="81">
        <v>43749.66394675926</v>
      </c>
      <c r="Q76" s="79" t="s">
        <v>388</v>
      </c>
      <c r="R76" s="79"/>
      <c r="S76" s="79"/>
      <c r="T76" s="79"/>
      <c r="U76" s="79"/>
      <c r="V76" s="82" t="s">
        <v>463</v>
      </c>
      <c r="W76" s="81">
        <v>43749.66394675926</v>
      </c>
      <c r="X76" s="82" t="s">
        <v>547</v>
      </c>
      <c r="Y76" s="79"/>
      <c r="Z76" s="79"/>
      <c r="AA76" s="85" t="s">
        <v>651</v>
      </c>
      <c r="AB76" s="85" t="s">
        <v>722</v>
      </c>
      <c r="AC76" s="79" t="b">
        <v>0</v>
      </c>
      <c r="AD76" s="79">
        <v>0</v>
      </c>
      <c r="AE76" s="85" t="s">
        <v>780</v>
      </c>
      <c r="AF76" s="79" t="b">
        <v>0</v>
      </c>
      <c r="AG76" s="79" t="s">
        <v>793</v>
      </c>
      <c r="AH76" s="79"/>
      <c r="AI76" s="85" t="s">
        <v>744</v>
      </c>
      <c r="AJ76" s="79" t="b">
        <v>0</v>
      </c>
      <c r="AK76" s="79">
        <v>0</v>
      </c>
      <c r="AL76" s="85" t="s">
        <v>744</v>
      </c>
      <c r="AM76" s="79" t="s">
        <v>797</v>
      </c>
      <c r="AN76" s="79" t="b">
        <v>0</v>
      </c>
      <c r="AO76" s="85" t="s">
        <v>722</v>
      </c>
      <c r="AP76" s="79" t="s">
        <v>176</v>
      </c>
      <c r="AQ76" s="79">
        <v>0</v>
      </c>
      <c r="AR76" s="79">
        <v>0</v>
      </c>
      <c r="AS76" s="79"/>
      <c r="AT76" s="79"/>
      <c r="AU76" s="79"/>
      <c r="AV76" s="79"/>
      <c r="AW76" s="79"/>
      <c r="AX76" s="79"/>
      <c r="AY76" s="79"/>
      <c r="AZ76" s="79"/>
      <c r="BA76">
        <v>2</v>
      </c>
      <c r="BB76" s="78" t="str">
        <f>REPLACE(INDEX(GroupVertices[Group],MATCH(Edges25[[#This Row],[Vertex 1]],GroupVertices[Vertex],0)),1,1,"")</f>
        <v>1</v>
      </c>
      <c r="BC76" s="78" t="str">
        <f>REPLACE(INDEX(GroupVertices[Group],MATCH(Edges25[[#This Row],[Vertex 2]],GroupVertices[Vertex],0)),1,1,"")</f>
        <v>1</v>
      </c>
      <c r="BD76" s="48">
        <v>1</v>
      </c>
      <c r="BE76" s="49">
        <v>3.8461538461538463</v>
      </c>
      <c r="BF76" s="48">
        <v>2</v>
      </c>
      <c r="BG76" s="49">
        <v>7.6923076923076925</v>
      </c>
      <c r="BH76" s="48">
        <v>0</v>
      </c>
      <c r="BI76" s="49">
        <v>0</v>
      </c>
      <c r="BJ76" s="48">
        <v>23</v>
      </c>
      <c r="BK76" s="49">
        <v>88.46153846153847</v>
      </c>
      <c r="BL76" s="48">
        <v>26</v>
      </c>
    </row>
    <row r="77" spans="1:64" ht="15">
      <c r="A77" s="64" t="s">
        <v>233</v>
      </c>
      <c r="B77" s="64" t="s">
        <v>296</v>
      </c>
      <c r="C77" s="65"/>
      <c r="D77" s="66"/>
      <c r="E77" s="67"/>
      <c r="F77" s="68"/>
      <c r="G77" s="65"/>
      <c r="H77" s="69"/>
      <c r="I77" s="70"/>
      <c r="J77" s="70"/>
      <c r="K77" s="34" t="s">
        <v>65</v>
      </c>
      <c r="L77" s="77">
        <v>137</v>
      </c>
      <c r="M77" s="77"/>
      <c r="N77" s="72"/>
      <c r="O77" s="79" t="s">
        <v>314</v>
      </c>
      <c r="P77" s="81">
        <v>43769.7331712963</v>
      </c>
      <c r="Q77" s="79" t="s">
        <v>389</v>
      </c>
      <c r="R77" s="79"/>
      <c r="S77" s="79"/>
      <c r="T77" s="79"/>
      <c r="U77" s="79"/>
      <c r="V77" s="82" t="s">
        <v>463</v>
      </c>
      <c r="W77" s="81">
        <v>43769.7331712963</v>
      </c>
      <c r="X77" s="82" t="s">
        <v>548</v>
      </c>
      <c r="Y77" s="79"/>
      <c r="Z77" s="79"/>
      <c r="AA77" s="85" t="s">
        <v>652</v>
      </c>
      <c r="AB77" s="85" t="s">
        <v>723</v>
      </c>
      <c r="AC77" s="79" t="b">
        <v>0</v>
      </c>
      <c r="AD77" s="79">
        <v>2</v>
      </c>
      <c r="AE77" s="85" t="s">
        <v>780</v>
      </c>
      <c r="AF77" s="79" t="b">
        <v>0</v>
      </c>
      <c r="AG77" s="79" t="s">
        <v>793</v>
      </c>
      <c r="AH77" s="79"/>
      <c r="AI77" s="85" t="s">
        <v>744</v>
      </c>
      <c r="AJ77" s="79" t="b">
        <v>0</v>
      </c>
      <c r="AK77" s="79">
        <v>0</v>
      </c>
      <c r="AL77" s="85" t="s">
        <v>744</v>
      </c>
      <c r="AM77" s="79" t="s">
        <v>797</v>
      </c>
      <c r="AN77" s="79" t="b">
        <v>0</v>
      </c>
      <c r="AO77" s="85" t="s">
        <v>723</v>
      </c>
      <c r="AP77" s="79" t="s">
        <v>176</v>
      </c>
      <c r="AQ77" s="79">
        <v>0</v>
      </c>
      <c r="AR77" s="79">
        <v>0</v>
      </c>
      <c r="AS77" s="79"/>
      <c r="AT77" s="79"/>
      <c r="AU77" s="79"/>
      <c r="AV77" s="79"/>
      <c r="AW77" s="79"/>
      <c r="AX77" s="79"/>
      <c r="AY77" s="79"/>
      <c r="AZ77" s="79"/>
      <c r="BA77">
        <v>2</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7</v>
      </c>
      <c r="BK77" s="49">
        <v>100</v>
      </c>
      <c r="BL77" s="48">
        <v>7</v>
      </c>
    </row>
    <row r="78" spans="1:64" ht="15">
      <c r="A78" s="64" t="s">
        <v>233</v>
      </c>
      <c r="B78" s="64" t="s">
        <v>297</v>
      </c>
      <c r="C78" s="65"/>
      <c r="D78" s="66"/>
      <c r="E78" s="67"/>
      <c r="F78" s="68"/>
      <c r="G78" s="65"/>
      <c r="H78" s="69"/>
      <c r="I78" s="70"/>
      <c r="J78" s="70"/>
      <c r="K78" s="34" t="s">
        <v>65</v>
      </c>
      <c r="L78" s="77">
        <v>138</v>
      </c>
      <c r="M78" s="77"/>
      <c r="N78" s="72"/>
      <c r="O78" s="79" t="s">
        <v>314</v>
      </c>
      <c r="P78" s="81">
        <v>43770.65971064815</v>
      </c>
      <c r="Q78" s="79" t="s">
        <v>390</v>
      </c>
      <c r="R78" s="79"/>
      <c r="S78" s="79"/>
      <c r="T78" s="79"/>
      <c r="U78" s="79"/>
      <c r="V78" s="82" t="s">
        <v>463</v>
      </c>
      <c r="W78" s="81">
        <v>43770.65971064815</v>
      </c>
      <c r="X78" s="82" t="s">
        <v>549</v>
      </c>
      <c r="Y78" s="79"/>
      <c r="Z78" s="79"/>
      <c r="AA78" s="85" t="s">
        <v>653</v>
      </c>
      <c r="AB78" s="85" t="s">
        <v>724</v>
      </c>
      <c r="AC78" s="79" t="b">
        <v>0</v>
      </c>
      <c r="AD78" s="79">
        <v>0</v>
      </c>
      <c r="AE78" s="85" t="s">
        <v>781</v>
      </c>
      <c r="AF78" s="79" t="b">
        <v>0</v>
      </c>
      <c r="AG78" s="79" t="s">
        <v>793</v>
      </c>
      <c r="AH78" s="79"/>
      <c r="AI78" s="85" t="s">
        <v>744</v>
      </c>
      <c r="AJ78" s="79" t="b">
        <v>0</v>
      </c>
      <c r="AK78" s="79">
        <v>0</v>
      </c>
      <c r="AL78" s="85" t="s">
        <v>744</v>
      </c>
      <c r="AM78" s="79" t="s">
        <v>797</v>
      </c>
      <c r="AN78" s="79" t="b">
        <v>0</v>
      </c>
      <c r="AO78" s="85" t="s">
        <v>724</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6</v>
      </c>
      <c r="BK78" s="49">
        <v>100</v>
      </c>
      <c r="BL78" s="48">
        <v>6</v>
      </c>
    </row>
    <row r="79" spans="1:64" ht="15">
      <c r="A79" s="64" t="s">
        <v>241</v>
      </c>
      <c r="B79" s="64" t="s">
        <v>298</v>
      </c>
      <c r="C79" s="65"/>
      <c r="D79" s="66"/>
      <c r="E79" s="67"/>
      <c r="F79" s="68"/>
      <c r="G79" s="65"/>
      <c r="H79" s="69"/>
      <c r="I79" s="70"/>
      <c r="J79" s="70"/>
      <c r="K79" s="34" t="s">
        <v>65</v>
      </c>
      <c r="L79" s="77">
        <v>139</v>
      </c>
      <c r="M79" s="77"/>
      <c r="N79" s="72"/>
      <c r="O79" s="79" t="s">
        <v>313</v>
      </c>
      <c r="P79" s="81">
        <v>43772.19640046296</v>
      </c>
      <c r="Q79" s="79" t="s">
        <v>391</v>
      </c>
      <c r="R79" s="79"/>
      <c r="S79" s="79"/>
      <c r="T79" s="79"/>
      <c r="U79" s="79"/>
      <c r="V79" s="82" t="s">
        <v>470</v>
      </c>
      <c r="W79" s="81">
        <v>43772.19640046296</v>
      </c>
      <c r="X79" s="82" t="s">
        <v>550</v>
      </c>
      <c r="Y79" s="79"/>
      <c r="Z79" s="79"/>
      <c r="AA79" s="85" t="s">
        <v>654</v>
      </c>
      <c r="AB79" s="85" t="s">
        <v>655</v>
      </c>
      <c r="AC79" s="79" t="b">
        <v>0</v>
      </c>
      <c r="AD79" s="79">
        <v>0</v>
      </c>
      <c r="AE79" s="85" t="s">
        <v>741</v>
      </c>
      <c r="AF79" s="79" t="b">
        <v>0</v>
      </c>
      <c r="AG79" s="79" t="s">
        <v>793</v>
      </c>
      <c r="AH79" s="79"/>
      <c r="AI79" s="85" t="s">
        <v>744</v>
      </c>
      <c r="AJ79" s="79" t="b">
        <v>0</v>
      </c>
      <c r="AK79" s="79">
        <v>0</v>
      </c>
      <c r="AL79" s="85" t="s">
        <v>744</v>
      </c>
      <c r="AM79" s="79" t="s">
        <v>797</v>
      </c>
      <c r="AN79" s="79" t="b">
        <v>0</v>
      </c>
      <c r="AO79" s="85" t="s">
        <v>655</v>
      </c>
      <c r="AP79" s="79" t="s">
        <v>176</v>
      </c>
      <c r="AQ79" s="79">
        <v>0</v>
      </c>
      <c r="AR79" s="79">
        <v>0</v>
      </c>
      <c r="AS79" s="79" t="s">
        <v>810</v>
      </c>
      <c r="AT79" s="79" t="s">
        <v>815</v>
      </c>
      <c r="AU79" s="79" t="s">
        <v>816</v>
      </c>
      <c r="AV79" s="79" t="s">
        <v>823</v>
      </c>
      <c r="AW79" s="79" t="s">
        <v>833</v>
      </c>
      <c r="AX79" s="79" t="s">
        <v>843</v>
      </c>
      <c r="AY79" s="79" t="s">
        <v>847</v>
      </c>
      <c r="AZ79" s="82" t="s">
        <v>855</v>
      </c>
      <c r="BA79">
        <v>1</v>
      </c>
      <c r="BB79" s="78" t="str">
        <f>REPLACE(INDEX(GroupVertices[Group],MATCH(Edges25[[#This Row],[Vertex 1]],GroupVertices[Vertex],0)),1,1,"")</f>
        <v>3</v>
      </c>
      <c r="BC79" s="78" t="str">
        <f>REPLACE(INDEX(GroupVertices[Group],MATCH(Edges25[[#This Row],[Vertex 2]],GroupVertices[Vertex],0)),1,1,"")</f>
        <v>3</v>
      </c>
      <c r="BD79" s="48"/>
      <c r="BE79" s="49"/>
      <c r="BF79" s="48"/>
      <c r="BG79" s="49"/>
      <c r="BH79" s="48"/>
      <c r="BI79" s="49"/>
      <c r="BJ79" s="48"/>
      <c r="BK79" s="49"/>
      <c r="BL79" s="48"/>
    </row>
    <row r="80" spans="1:64" ht="15">
      <c r="A80" s="64" t="s">
        <v>233</v>
      </c>
      <c r="B80" s="64" t="s">
        <v>298</v>
      </c>
      <c r="C80" s="65"/>
      <c r="D80" s="66"/>
      <c r="E80" s="67"/>
      <c r="F80" s="68"/>
      <c r="G80" s="65"/>
      <c r="H80" s="69"/>
      <c r="I80" s="70"/>
      <c r="J80" s="70"/>
      <c r="K80" s="34" t="s">
        <v>65</v>
      </c>
      <c r="L80" s="77">
        <v>140</v>
      </c>
      <c r="M80" s="77"/>
      <c r="N80" s="72"/>
      <c r="O80" s="79" t="s">
        <v>313</v>
      </c>
      <c r="P80" s="81">
        <v>43772.192928240744</v>
      </c>
      <c r="Q80" s="79" t="s">
        <v>392</v>
      </c>
      <c r="R80" s="79"/>
      <c r="S80" s="79"/>
      <c r="T80" s="79"/>
      <c r="U80" s="79"/>
      <c r="V80" s="82" t="s">
        <v>463</v>
      </c>
      <c r="W80" s="81">
        <v>43772.192928240744</v>
      </c>
      <c r="X80" s="82" t="s">
        <v>551</v>
      </c>
      <c r="Y80" s="79"/>
      <c r="Z80" s="79"/>
      <c r="AA80" s="85" t="s">
        <v>655</v>
      </c>
      <c r="AB80" s="85" t="s">
        <v>725</v>
      </c>
      <c r="AC80" s="79" t="b">
        <v>0</v>
      </c>
      <c r="AD80" s="79">
        <v>0</v>
      </c>
      <c r="AE80" s="85" t="s">
        <v>782</v>
      </c>
      <c r="AF80" s="79" t="b">
        <v>0</v>
      </c>
      <c r="AG80" s="79" t="s">
        <v>793</v>
      </c>
      <c r="AH80" s="79"/>
      <c r="AI80" s="85" t="s">
        <v>744</v>
      </c>
      <c r="AJ80" s="79" t="b">
        <v>0</v>
      </c>
      <c r="AK80" s="79">
        <v>0</v>
      </c>
      <c r="AL80" s="85" t="s">
        <v>744</v>
      </c>
      <c r="AM80" s="79" t="s">
        <v>797</v>
      </c>
      <c r="AN80" s="79" t="b">
        <v>0</v>
      </c>
      <c r="AO80" s="85" t="s">
        <v>725</v>
      </c>
      <c r="AP80" s="79" t="s">
        <v>176</v>
      </c>
      <c r="AQ80" s="79">
        <v>0</v>
      </c>
      <c r="AR80" s="79">
        <v>0</v>
      </c>
      <c r="AS80" s="79"/>
      <c r="AT80" s="79"/>
      <c r="AU80" s="79"/>
      <c r="AV80" s="79"/>
      <c r="AW80" s="79"/>
      <c r="AX80" s="79"/>
      <c r="AY80" s="79"/>
      <c r="AZ80" s="79"/>
      <c r="BA80">
        <v>2</v>
      </c>
      <c r="BB80" s="78" t="str">
        <f>REPLACE(INDEX(GroupVertices[Group],MATCH(Edges25[[#This Row],[Vertex 1]],GroupVertices[Vertex],0)),1,1,"")</f>
        <v>1</v>
      </c>
      <c r="BC80" s="78" t="str">
        <f>REPLACE(INDEX(GroupVertices[Group],MATCH(Edges25[[#This Row],[Vertex 2]],GroupVertices[Vertex],0)),1,1,"")</f>
        <v>3</v>
      </c>
      <c r="BD80" s="48"/>
      <c r="BE80" s="49"/>
      <c r="BF80" s="48"/>
      <c r="BG80" s="49"/>
      <c r="BH80" s="48"/>
      <c r="BI80" s="49"/>
      <c r="BJ80" s="48"/>
      <c r="BK80" s="49"/>
      <c r="BL80" s="48"/>
    </row>
    <row r="81" spans="1:64" ht="15">
      <c r="A81" s="64" t="s">
        <v>233</v>
      </c>
      <c r="B81" s="64" t="s">
        <v>298</v>
      </c>
      <c r="C81" s="65"/>
      <c r="D81" s="66"/>
      <c r="E81" s="67"/>
      <c r="F81" s="68"/>
      <c r="G81" s="65"/>
      <c r="H81" s="69"/>
      <c r="I81" s="70"/>
      <c r="J81" s="70"/>
      <c r="K81" s="34" t="s">
        <v>65</v>
      </c>
      <c r="L81" s="77">
        <v>141</v>
      </c>
      <c r="M81" s="77"/>
      <c r="N81" s="72"/>
      <c r="O81" s="79" t="s">
        <v>313</v>
      </c>
      <c r="P81" s="81">
        <v>43772.197118055556</v>
      </c>
      <c r="Q81" s="79" t="s">
        <v>393</v>
      </c>
      <c r="R81" s="79"/>
      <c r="S81" s="79"/>
      <c r="T81" s="79"/>
      <c r="U81" s="79"/>
      <c r="V81" s="82" t="s">
        <v>463</v>
      </c>
      <c r="W81" s="81">
        <v>43772.197118055556</v>
      </c>
      <c r="X81" s="82" t="s">
        <v>552</v>
      </c>
      <c r="Y81" s="79"/>
      <c r="Z81" s="79"/>
      <c r="AA81" s="85" t="s">
        <v>656</v>
      </c>
      <c r="AB81" s="85" t="s">
        <v>654</v>
      </c>
      <c r="AC81" s="79" t="b">
        <v>0</v>
      </c>
      <c r="AD81" s="79">
        <v>0</v>
      </c>
      <c r="AE81" s="85" t="s">
        <v>783</v>
      </c>
      <c r="AF81" s="79" t="b">
        <v>0</v>
      </c>
      <c r="AG81" s="79" t="s">
        <v>793</v>
      </c>
      <c r="AH81" s="79"/>
      <c r="AI81" s="85" t="s">
        <v>744</v>
      </c>
      <c r="AJ81" s="79" t="b">
        <v>0</v>
      </c>
      <c r="AK81" s="79">
        <v>0</v>
      </c>
      <c r="AL81" s="85" t="s">
        <v>744</v>
      </c>
      <c r="AM81" s="79" t="s">
        <v>797</v>
      </c>
      <c r="AN81" s="79" t="b">
        <v>0</v>
      </c>
      <c r="AO81" s="85" t="s">
        <v>654</v>
      </c>
      <c r="AP81" s="79" t="s">
        <v>176</v>
      </c>
      <c r="AQ81" s="79">
        <v>0</v>
      </c>
      <c r="AR81" s="79">
        <v>0</v>
      </c>
      <c r="AS81" s="79" t="s">
        <v>811</v>
      </c>
      <c r="AT81" s="79" t="s">
        <v>815</v>
      </c>
      <c r="AU81" s="79" t="s">
        <v>816</v>
      </c>
      <c r="AV81" s="79" t="s">
        <v>824</v>
      </c>
      <c r="AW81" s="79" t="s">
        <v>834</v>
      </c>
      <c r="AX81" s="79" t="s">
        <v>844</v>
      </c>
      <c r="AY81" s="79" t="s">
        <v>848</v>
      </c>
      <c r="AZ81" s="82" t="s">
        <v>856</v>
      </c>
      <c r="BA81">
        <v>2</v>
      </c>
      <c r="BB81" s="78" t="str">
        <f>REPLACE(INDEX(GroupVertices[Group],MATCH(Edges25[[#This Row],[Vertex 1]],GroupVertices[Vertex],0)),1,1,"")</f>
        <v>1</v>
      </c>
      <c r="BC81" s="78" t="str">
        <f>REPLACE(INDEX(GroupVertices[Group],MATCH(Edges25[[#This Row],[Vertex 2]],GroupVertices[Vertex],0)),1,1,"")</f>
        <v>3</v>
      </c>
      <c r="BD81" s="48"/>
      <c r="BE81" s="49"/>
      <c r="BF81" s="48"/>
      <c r="BG81" s="49"/>
      <c r="BH81" s="48"/>
      <c r="BI81" s="49"/>
      <c r="BJ81" s="48"/>
      <c r="BK81" s="49"/>
      <c r="BL81" s="48"/>
    </row>
    <row r="82" spans="1:64" ht="15">
      <c r="A82" s="64" t="s">
        <v>241</v>
      </c>
      <c r="B82" s="64" t="s">
        <v>233</v>
      </c>
      <c r="C82" s="65"/>
      <c r="D82" s="66"/>
      <c r="E82" s="67"/>
      <c r="F82" s="68"/>
      <c r="G82" s="65"/>
      <c r="H82" s="69"/>
      <c r="I82" s="70"/>
      <c r="J82" s="70"/>
      <c r="K82" s="34" t="s">
        <v>66</v>
      </c>
      <c r="L82" s="77">
        <v>145</v>
      </c>
      <c r="M82" s="77"/>
      <c r="N82" s="72"/>
      <c r="O82" s="79" t="s">
        <v>314</v>
      </c>
      <c r="P82" s="81">
        <v>43741.208657407406</v>
      </c>
      <c r="Q82" s="79" t="s">
        <v>394</v>
      </c>
      <c r="R82" s="79"/>
      <c r="S82" s="79"/>
      <c r="T82" s="79"/>
      <c r="U82" s="79"/>
      <c r="V82" s="82" t="s">
        <v>470</v>
      </c>
      <c r="W82" s="81">
        <v>43741.208657407406</v>
      </c>
      <c r="X82" s="82" t="s">
        <v>553</v>
      </c>
      <c r="Y82" s="79"/>
      <c r="Z82" s="79"/>
      <c r="AA82" s="85" t="s">
        <v>657</v>
      </c>
      <c r="AB82" s="85" t="s">
        <v>658</v>
      </c>
      <c r="AC82" s="79" t="b">
        <v>0</v>
      </c>
      <c r="AD82" s="79">
        <v>1</v>
      </c>
      <c r="AE82" s="85" t="s">
        <v>741</v>
      </c>
      <c r="AF82" s="79" t="b">
        <v>0</v>
      </c>
      <c r="AG82" s="79" t="s">
        <v>793</v>
      </c>
      <c r="AH82" s="79"/>
      <c r="AI82" s="85" t="s">
        <v>744</v>
      </c>
      <c r="AJ82" s="79" t="b">
        <v>0</v>
      </c>
      <c r="AK82" s="79">
        <v>0</v>
      </c>
      <c r="AL82" s="85" t="s">
        <v>744</v>
      </c>
      <c r="AM82" s="79" t="s">
        <v>797</v>
      </c>
      <c r="AN82" s="79" t="b">
        <v>0</v>
      </c>
      <c r="AO82" s="85" t="s">
        <v>658</v>
      </c>
      <c r="AP82" s="79" t="s">
        <v>176</v>
      </c>
      <c r="AQ82" s="79">
        <v>0</v>
      </c>
      <c r="AR82" s="79">
        <v>0</v>
      </c>
      <c r="AS82" s="79"/>
      <c r="AT82" s="79"/>
      <c r="AU82" s="79"/>
      <c r="AV82" s="79"/>
      <c r="AW82" s="79"/>
      <c r="AX82" s="79"/>
      <c r="AY82" s="79"/>
      <c r="AZ82" s="79"/>
      <c r="BA82">
        <v>2</v>
      </c>
      <c r="BB82" s="78" t="str">
        <f>REPLACE(INDEX(GroupVertices[Group],MATCH(Edges25[[#This Row],[Vertex 1]],GroupVertices[Vertex],0)),1,1,"")</f>
        <v>3</v>
      </c>
      <c r="BC82" s="78" t="str">
        <f>REPLACE(INDEX(GroupVertices[Group],MATCH(Edges25[[#This Row],[Vertex 2]],GroupVertices[Vertex],0)),1,1,"")</f>
        <v>1</v>
      </c>
      <c r="BD82" s="48">
        <v>1</v>
      </c>
      <c r="BE82" s="49">
        <v>9.090909090909092</v>
      </c>
      <c r="BF82" s="48">
        <v>0</v>
      </c>
      <c r="BG82" s="49">
        <v>0</v>
      </c>
      <c r="BH82" s="48">
        <v>0</v>
      </c>
      <c r="BI82" s="49">
        <v>0</v>
      </c>
      <c r="BJ82" s="48">
        <v>10</v>
      </c>
      <c r="BK82" s="49">
        <v>90.9090909090909</v>
      </c>
      <c r="BL82" s="48">
        <v>11</v>
      </c>
    </row>
    <row r="83" spans="1:64" ht="15">
      <c r="A83" s="64" t="s">
        <v>233</v>
      </c>
      <c r="B83" s="64" t="s">
        <v>241</v>
      </c>
      <c r="C83" s="65"/>
      <c r="D83" s="66"/>
      <c r="E83" s="67"/>
      <c r="F83" s="68"/>
      <c r="G83" s="65"/>
      <c r="H83" s="69"/>
      <c r="I83" s="70"/>
      <c r="J83" s="70"/>
      <c r="K83" s="34" t="s">
        <v>66</v>
      </c>
      <c r="L83" s="77">
        <v>148</v>
      </c>
      <c r="M83" s="77"/>
      <c r="N83" s="72"/>
      <c r="O83" s="79" t="s">
        <v>314</v>
      </c>
      <c r="P83" s="81">
        <v>43741.207708333335</v>
      </c>
      <c r="Q83" s="79" t="s">
        <v>395</v>
      </c>
      <c r="R83" s="79"/>
      <c r="S83" s="79"/>
      <c r="T83" s="79"/>
      <c r="U83" s="79"/>
      <c r="V83" s="82" t="s">
        <v>463</v>
      </c>
      <c r="W83" s="81">
        <v>43741.207708333335</v>
      </c>
      <c r="X83" s="82" t="s">
        <v>554</v>
      </c>
      <c r="Y83" s="79"/>
      <c r="Z83" s="79"/>
      <c r="AA83" s="85" t="s">
        <v>658</v>
      </c>
      <c r="AB83" s="85" t="s">
        <v>726</v>
      </c>
      <c r="AC83" s="79" t="b">
        <v>0</v>
      </c>
      <c r="AD83" s="79">
        <v>2</v>
      </c>
      <c r="AE83" s="85" t="s">
        <v>783</v>
      </c>
      <c r="AF83" s="79" t="b">
        <v>0</v>
      </c>
      <c r="AG83" s="79" t="s">
        <v>793</v>
      </c>
      <c r="AH83" s="79"/>
      <c r="AI83" s="85" t="s">
        <v>744</v>
      </c>
      <c r="AJ83" s="79" t="b">
        <v>0</v>
      </c>
      <c r="AK83" s="79">
        <v>0</v>
      </c>
      <c r="AL83" s="85" t="s">
        <v>744</v>
      </c>
      <c r="AM83" s="79" t="s">
        <v>797</v>
      </c>
      <c r="AN83" s="79" t="b">
        <v>0</v>
      </c>
      <c r="AO83" s="85" t="s">
        <v>726</v>
      </c>
      <c r="AP83" s="79" t="s">
        <v>176</v>
      </c>
      <c r="AQ83" s="79">
        <v>0</v>
      </c>
      <c r="AR83" s="79">
        <v>0</v>
      </c>
      <c r="AS83" s="79"/>
      <c r="AT83" s="79"/>
      <c r="AU83" s="79"/>
      <c r="AV83" s="79"/>
      <c r="AW83" s="79"/>
      <c r="AX83" s="79"/>
      <c r="AY83" s="79"/>
      <c r="AZ83" s="79"/>
      <c r="BA83">
        <v>2</v>
      </c>
      <c r="BB83" s="78" t="str">
        <f>REPLACE(INDEX(GroupVertices[Group],MATCH(Edges25[[#This Row],[Vertex 1]],GroupVertices[Vertex],0)),1,1,"")</f>
        <v>1</v>
      </c>
      <c r="BC83" s="78" t="str">
        <f>REPLACE(INDEX(GroupVertices[Group],MATCH(Edges25[[#This Row],[Vertex 2]],GroupVertices[Vertex],0)),1,1,"")</f>
        <v>3</v>
      </c>
      <c r="BD83" s="48">
        <v>1</v>
      </c>
      <c r="BE83" s="49">
        <v>5</v>
      </c>
      <c r="BF83" s="48">
        <v>1</v>
      </c>
      <c r="BG83" s="49">
        <v>5</v>
      </c>
      <c r="BH83" s="48">
        <v>0</v>
      </c>
      <c r="BI83" s="49">
        <v>0</v>
      </c>
      <c r="BJ83" s="48">
        <v>18</v>
      </c>
      <c r="BK83" s="49">
        <v>90</v>
      </c>
      <c r="BL83" s="48">
        <v>20</v>
      </c>
    </row>
    <row r="84" spans="1:64" ht="15">
      <c r="A84" s="64" t="s">
        <v>233</v>
      </c>
      <c r="B84" s="64" t="s">
        <v>301</v>
      </c>
      <c r="C84" s="65"/>
      <c r="D84" s="66"/>
      <c r="E84" s="67"/>
      <c r="F84" s="68"/>
      <c r="G84" s="65"/>
      <c r="H84" s="69"/>
      <c r="I84" s="70"/>
      <c r="J84" s="70"/>
      <c r="K84" s="34" t="s">
        <v>65</v>
      </c>
      <c r="L84" s="77">
        <v>151</v>
      </c>
      <c r="M84" s="77"/>
      <c r="N84" s="72"/>
      <c r="O84" s="79" t="s">
        <v>314</v>
      </c>
      <c r="P84" s="81">
        <v>43755.70978009259</v>
      </c>
      <c r="Q84" s="79" t="s">
        <v>396</v>
      </c>
      <c r="R84" s="79"/>
      <c r="S84" s="79"/>
      <c r="T84" s="79"/>
      <c r="U84" s="79"/>
      <c r="V84" s="82" t="s">
        <v>463</v>
      </c>
      <c r="W84" s="81">
        <v>43755.70978009259</v>
      </c>
      <c r="X84" s="82" t="s">
        <v>555</v>
      </c>
      <c r="Y84" s="79"/>
      <c r="Z84" s="79"/>
      <c r="AA84" s="85" t="s">
        <v>659</v>
      </c>
      <c r="AB84" s="85" t="s">
        <v>727</v>
      </c>
      <c r="AC84" s="79" t="b">
        <v>0</v>
      </c>
      <c r="AD84" s="79">
        <v>0</v>
      </c>
      <c r="AE84" s="85" t="s">
        <v>784</v>
      </c>
      <c r="AF84" s="79" t="b">
        <v>0</v>
      </c>
      <c r="AG84" s="79" t="s">
        <v>793</v>
      </c>
      <c r="AH84" s="79"/>
      <c r="AI84" s="85" t="s">
        <v>744</v>
      </c>
      <c r="AJ84" s="79" t="b">
        <v>0</v>
      </c>
      <c r="AK84" s="79">
        <v>0</v>
      </c>
      <c r="AL84" s="85" t="s">
        <v>744</v>
      </c>
      <c r="AM84" s="79" t="s">
        <v>797</v>
      </c>
      <c r="AN84" s="79" t="b">
        <v>0</v>
      </c>
      <c r="AO84" s="85" t="s">
        <v>727</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3</v>
      </c>
      <c r="BE84" s="49">
        <v>16.666666666666668</v>
      </c>
      <c r="BF84" s="48">
        <v>0</v>
      </c>
      <c r="BG84" s="49">
        <v>0</v>
      </c>
      <c r="BH84" s="48">
        <v>0</v>
      </c>
      <c r="BI84" s="49">
        <v>0</v>
      </c>
      <c r="BJ84" s="48">
        <v>15</v>
      </c>
      <c r="BK84" s="49">
        <v>83.33333333333333</v>
      </c>
      <c r="BL84" s="48">
        <v>18</v>
      </c>
    </row>
    <row r="85" spans="1:64" ht="15">
      <c r="A85" s="64" t="s">
        <v>233</v>
      </c>
      <c r="B85" s="64" t="s">
        <v>301</v>
      </c>
      <c r="C85" s="65"/>
      <c r="D85" s="66"/>
      <c r="E85" s="67"/>
      <c r="F85" s="68"/>
      <c r="G85" s="65"/>
      <c r="H85" s="69"/>
      <c r="I85" s="70"/>
      <c r="J85" s="70"/>
      <c r="K85" s="34" t="s">
        <v>65</v>
      </c>
      <c r="L85" s="77">
        <v>152</v>
      </c>
      <c r="M85" s="77"/>
      <c r="N85" s="72"/>
      <c r="O85" s="79" t="s">
        <v>313</v>
      </c>
      <c r="P85" s="81">
        <v>43774.35628472222</v>
      </c>
      <c r="Q85" s="79" t="s">
        <v>397</v>
      </c>
      <c r="R85" s="79"/>
      <c r="S85" s="79"/>
      <c r="T85" s="79"/>
      <c r="U85" s="79"/>
      <c r="V85" s="82" t="s">
        <v>463</v>
      </c>
      <c r="W85" s="81">
        <v>43774.35628472222</v>
      </c>
      <c r="X85" s="82" t="s">
        <v>556</v>
      </c>
      <c r="Y85" s="79"/>
      <c r="Z85" s="79"/>
      <c r="AA85" s="85" t="s">
        <v>660</v>
      </c>
      <c r="AB85" s="85" t="s">
        <v>728</v>
      </c>
      <c r="AC85" s="79" t="b">
        <v>0</v>
      </c>
      <c r="AD85" s="79">
        <v>0</v>
      </c>
      <c r="AE85" s="85" t="s">
        <v>785</v>
      </c>
      <c r="AF85" s="79" t="b">
        <v>0</v>
      </c>
      <c r="AG85" s="79" t="s">
        <v>793</v>
      </c>
      <c r="AH85" s="79"/>
      <c r="AI85" s="85" t="s">
        <v>744</v>
      </c>
      <c r="AJ85" s="79" t="b">
        <v>0</v>
      </c>
      <c r="AK85" s="79">
        <v>0</v>
      </c>
      <c r="AL85" s="85" t="s">
        <v>744</v>
      </c>
      <c r="AM85" s="79" t="s">
        <v>797</v>
      </c>
      <c r="AN85" s="79" t="b">
        <v>0</v>
      </c>
      <c r="AO85" s="85" t="s">
        <v>728</v>
      </c>
      <c r="AP85" s="79" t="s">
        <v>176</v>
      </c>
      <c r="AQ85" s="79">
        <v>0</v>
      </c>
      <c r="AR85" s="79">
        <v>0</v>
      </c>
      <c r="AS85" s="79" t="s">
        <v>812</v>
      </c>
      <c r="AT85" s="79" t="s">
        <v>815</v>
      </c>
      <c r="AU85" s="79" t="s">
        <v>816</v>
      </c>
      <c r="AV85" s="79" t="s">
        <v>825</v>
      </c>
      <c r="AW85" s="79" t="s">
        <v>835</v>
      </c>
      <c r="AX85" s="79" t="s">
        <v>845</v>
      </c>
      <c r="AY85" s="79" t="s">
        <v>847</v>
      </c>
      <c r="AZ85" s="82" t="s">
        <v>857</v>
      </c>
      <c r="BA85">
        <v>1</v>
      </c>
      <c r="BB85" s="78" t="str">
        <f>REPLACE(INDEX(GroupVertices[Group],MATCH(Edges25[[#This Row],[Vertex 1]],GroupVertices[Vertex],0)),1,1,"")</f>
        <v>1</v>
      </c>
      <c r="BC85" s="78" t="str">
        <f>REPLACE(INDEX(GroupVertices[Group],MATCH(Edges25[[#This Row],[Vertex 2]],GroupVertices[Vertex],0)),1,1,"")</f>
        <v>1</v>
      </c>
      <c r="BD85" s="48"/>
      <c r="BE85" s="49"/>
      <c r="BF85" s="48"/>
      <c r="BG85" s="49"/>
      <c r="BH85" s="48"/>
      <c r="BI85" s="49"/>
      <c r="BJ85" s="48"/>
      <c r="BK85" s="49"/>
      <c r="BL85" s="48"/>
    </row>
    <row r="86" spans="1:64" ht="15">
      <c r="A86" s="64" t="s">
        <v>233</v>
      </c>
      <c r="B86" s="64" t="s">
        <v>303</v>
      </c>
      <c r="C86" s="65"/>
      <c r="D86" s="66"/>
      <c r="E86" s="67"/>
      <c r="F86" s="68"/>
      <c r="G86" s="65"/>
      <c r="H86" s="69"/>
      <c r="I86" s="70"/>
      <c r="J86" s="70"/>
      <c r="K86" s="34" t="s">
        <v>65</v>
      </c>
      <c r="L86" s="77">
        <v>154</v>
      </c>
      <c r="M86" s="77"/>
      <c r="N86" s="72"/>
      <c r="O86" s="79" t="s">
        <v>313</v>
      </c>
      <c r="P86" s="81">
        <v>43774.85594907407</v>
      </c>
      <c r="Q86" s="79" t="s">
        <v>398</v>
      </c>
      <c r="R86" s="79"/>
      <c r="S86" s="79"/>
      <c r="T86" s="79"/>
      <c r="U86" s="79"/>
      <c r="V86" s="82" t="s">
        <v>463</v>
      </c>
      <c r="W86" s="81">
        <v>43774.85594907407</v>
      </c>
      <c r="X86" s="82" t="s">
        <v>557</v>
      </c>
      <c r="Y86" s="79"/>
      <c r="Z86" s="79"/>
      <c r="AA86" s="85" t="s">
        <v>661</v>
      </c>
      <c r="AB86" s="85" t="s">
        <v>729</v>
      </c>
      <c r="AC86" s="79" t="b">
        <v>0</v>
      </c>
      <c r="AD86" s="79">
        <v>0</v>
      </c>
      <c r="AE86" s="85" t="s">
        <v>766</v>
      </c>
      <c r="AF86" s="79" t="b">
        <v>0</v>
      </c>
      <c r="AG86" s="79" t="s">
        <v>793</v>
      </c>
      <c r="AH86" s="79"/>
      <c r="AI86" s="85" t="s">
        <v>744</v>
      </c>
      <c r="AJ86" s="79" t="b">
        <v>0</v>
      </c>
      <c r="AK86" s="79">
        <v>0</v>
      </c>
      <c r="AL86" s="85" t="s">
        <v>744</v>
      </c>
      <c r="AM86" s="79" t="s">
        <v>797</v>
      </c>
      <c r="AN86" s="79" t="b">
        <v>0</v>
      </c>
      <c r="AO86" s="85" t="s">
        <v>729</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233</v>
      </c>
      <c r="B87" s="64" t="s">
        <v>262</v>
      </c>
      <c r="C87" s="65"/>
      <c r="D87" s="66"/>
      <c r="E87" s="67"/>
      <c r="F87" s="68"/>
      <c r="G87" s="65"/>
      <c r="H87" s="69"/>
      <c r="I87" s="70"/>
      <c r="J87" s="70"/>
      <c r="K87" s="34" t="s">
        <v>65</v>
      </c>
      <c r="L87" s="77">
        <v>160</v>
      </c>
      <c r="M87" s="77"/>
      <c r="N87" s="72"/>
      <c r="O87" s="79" t="s">
        <v>314</v>
      </c>
      <c r="P87" s="81">
        <v>43748.64166666667</v>
      </c>
      <c r="Q87" s="79" t="s">
        <v>399</v>
      </c>
      <c r="R87" s="79"/>
      <c r="S87" s="79"/>
      <c r="T87" s="79"/>
      <c r="U87" s="79"/>
      <c r="V87" s="82" t="s">
        <v>463</v>
      </c>
      <c r="W87" s="81">
        <v>43748.64166666667</v>
      </c>
      <c r="X87" s="82" t="s">
        <v>558</v>
      </c>
      <c r="Y87" s="79"/>
      <c r="Z87" s="79"/>
      <c r="AA87" s="85" t="s">
        <v>662</v>
      </c>
      <c r="AB87" s="85" t="s">
        <v>730</v>
      </c>
      <c r="AC87" s="79" t="b">
        <v>0</v>
      </c>
      <c r="AD87" s="79">
        <v>2</v>
      </c>
      <c r="AE87" s="85" t="s">
        <v>766</v>
      </c>
      <c r="AF87" s="79" t="b">
        <v>0</v>
      </c>
      <c r="AG87" s="79" t="s">
        <v>793</v>
      </c>
      <c r="AH87" s="79"/>
      <c r="AI87" s="85" t="s">
        <v>744</v>
      </c>
      <c r="AJ87" s="79" t="b">
        <v>0</v>
      </c>
      <c r="AK87" s="79">
        <v>0</v>
      </c>
      <c r="AL87" s="85" t="s">
        <v>744</v>
      </c>
      <c r="AM87" s="79" t="s">
        <v>797</v>
      </c>
      <c r="AN87" s="79" t="b">
        <v>0</v>
      </c>
      <c r="AO87" s="85" t="s">
        <v>730</v>
      </c>
      <c r="AP87" s="79" t="s">
        <v>176</v>
      </c>
      <c r="AQ87" s="79">
        <v>0</v>
      </c>
      <c r="AR87" s="79">
        <v>0</v>
      </c>
      <c r="AS87" s="79"/>
      <c r="AT87" s="79"/>
      <c r="AU87" s="79"/>
      <c r="AV87" s="79"/>
      <c r="AW87" s="79"/>
      <c r="AX87" s="79"/>
      <c r="AY87" s="79"/>
      <c r="AZ87" s="79"/>
      <c r="BA87">
        <v>4</v>
      </c>
      <c r="BB87" s="78" t="str">
        <f>REPLACE(INDEX(GroupVertices[Group],MATCH(Edges25[[#This Row],[Vertex 1]],GroupVertices[Vertex],0)),1,1,"")</f>
        <v>1</v>
      </c>
      <c r="BC87" s="78" t="str">
        <f>REPLACE(INDEX(GroupVertices[Group],MATCH(Edges25[[#This Row],[Vertex 2]],GroupVertices[Vertex],0)),1,1,"")</f>
        <v>8</v>
      </c>
      <c r="BD87" s="48">
        <v>0</v>
      </c>
      <c r="BE87" s="49">
        <v>0</v>
      </c>
      <c r="BF87" s="48">
        <v>0</v>
      </c>
      <c r="BG87" s="49">
        <v>0</v>
      </c>
      <c r="BH87" s="48">
        <v>0</v>
      </c>
      <c r="BI87" s="49">
        <v>0</v>
      </c>
      <c r="BJ87" s="48">
        <v>8</v>
      </c>
      <c r="BK87" s="49">
        <v>100</v>
      </c>
      <c r="BL87" s="48">
        <v>8</v>
      </c>
    </row>
    <row r="88" spans="1:64" ht="15">
      <c r="A88" s="64" t="s">
        <v>233</v>
      </c>
      <c r="B88" s="64" t="s">
        <v>250</v>
      </c>
      <c r="C88" s="65"/>
      <c r="D88" s="66"/>
      <c r="E88" s="67"/>
      <c r="F88" s="68"/>
      <c r="G88" s="65"/>
      <c r="H88" s="69"/>
      <c r="I88" s="70"/>
      <c r="J88" s="70"/>
      <c r="K88" s="34" t="s">
        <v>65</v>
      </c>
      <c r="L88" s="77">
        <v>164</v>
      </c>
      <c r="M88" s="77"/>
      <c r="N88" s="72"/>
      <c r="O88" s="79" t="s">
        <v>314</v>
      </c>
      <c r="P88" s="81">
        <v>43763.66525462963</v>
      </c>
      <c r="Q88" s="79" t="s">
        <v>400</v>
      </c>
      <c r="R88" s="79"/>
      <c r="S88" s="79"/>
      <c r="T88" s="79"/>
      <c r="U88" s="79"/>
      <c r="V88" s="82" t="s">
        <v>463</v>
      </c>
      <c r="W88" s="81">
        <v>43763.66525462963</v>
      </c>
      <c r="X88" s="82" t="s">
        <v>559</v>
      </c>
      <c r="Y88" s="79"/>
      <c r="Z88" s="79"/>
      <c r="AA88" s="85" t="s">
        <v>663</v>
      </c>
      <c r="AB88" s="85" t="s">
        <v>731</v>
      </c>
      <c r="AC88" s="79" t="b">
        <v>0</v>
      </c>
      <c r="AD88" s="79">
        <v>0</v>
      </c>
      <c r="AE88" s="85" t="s">
        <v>786</v>
      </c>
      <c r="AF88" s="79" t="b">
        <v>0</v>
      </c>
      <c r="AG88" s="79" t="s">
        <v>793</v>
      </c>
      <c r="AH88" s="79"/>
      <c r="AI88" s="85" t="s">
        <v>744</v>
      </c>
      <c r="AJ88" s="79" t="b">
        <v>0</v>
      </c>
      <c r="AK88" s="79">
        <v>0</v>
      </c>
      <c r="AL88" s="85" t="s">
        <v>744</v>
      </c>
      <c r="AM88" s="79" t="s">
        <v>797</v>
      </c>
      <c r="AN88" s="79" t="b">
        <v>0</v>
      </c>
      <c r="AO88" s="85" t="s">
        <v>731</v>
      </c>
      <c r="AP88" s="79" t="s">
        <v>176</v>
      </c>
      <c r="AQ88" s="79">
        <v>0</v>
      </c>
      <c r="AR88" s="79">
        <v>0</v>
      </c>
      <c r="AS88" s="79"/>
      <c r="AT88" s="79"/>
      <c r="AU88" s="79"/>
      <c r="AV88" s="79"/>
      <c r="AW88" s="79"/>
      <c r="AX88" s="79"/>
      <c r="AY88" s="79"/>
      <c r="AZ88" s="79"/>
      <c r="BA88">
        <v>2</v>
      </c>
      <c r="BB88" s="78" t="str">
        <f>REPLACE(INDEX(GroupVertices[Group],MATCH(Edges25[[#This Row],[Vertex 1]],GroupVertices[Vertex],0)),1,1,"")</f>
        <v>1</v>
      </c>
      <c r="BC88" s="78" t="str">
        <f>REPLACE(INDEX(GroupVertices[Group],MATCH(Edges25[[#This Row],[Vertex 2]],GroupVertices[Vertex],0)),1,1,"")</f>
        <v>4</v>
      </c>
      <c r="BD88" s="48">
        <v>1</v>
      </c>
      <c r="BE88" s="49">
        <v>20</v>
      </c>
      <c r="BF88" s="48">
        <v>0</v>
      </c>
      <c r="BG88" s="49">
        <v>0</v>
      </c>
      <c r="BH88" s="48">
        <v>0</v>
      </c>
      <c r="BI88" s="49">
        <v>0</v>
      </c>
      <c r="BJ88" s="48">
        <v>4</v>
      </c>
      <c r="BK88" s="49">
        <v>80</v>
      </c>
      <c r="BL88" s="48">
        <v>5</v>
      </c>
    </row>
    <row r="89" spans="1:64" ht="15">
      <c r="A89" s="64" t="s">
        <v>233</v>
      </c>
      <c r="B89" s="64" t="s">
        <v>250</v>
      </c>
      <c r="C89" s="65"/>
      <c r="D89" s="66"/>
      <c r="E89" s="67"/>
      <c r="F89" s="68"/>
      <c r="G89" s="65"/>
      <c r="H89" s="69"/>
      <c r="I89" s="70"/>
      <c r="J89" s="70"/>
      <c r="K89" s="34" t="s">
        <v>65</v>
      </c>
      <c r="L89" s="77">
        <v>165</v>
      </c>
      <c r="M89" s="77"/>
      <c r="N89" s="72"/>
      <c r="O89" s="79" t="s">
        <v>314</v>
      </c>
      <c r="P89" s="81">
        <v>43775.163518518515</v>
      </c>
      <c r="Q89" s="79" t="s">
        <v>401</v>
      </c>
      <c r="R89" s="79"/>
      <c r="S89" s="79"/>
      <c r="T89" s="79"/>
      <c r="U89" s="79"/>
      <c r="V89" s="82" t="s">
        <v>463</v>
      </c>
      <c r="W89" s="81">
        <v>43775.163518518515</v>
      </c>
      <c r="X89" s="82" t="s">
        <v>560</v>
      </c>
      <c r="Y89" s="79"/>
      <c r="Z89" s="79"/>
      <c r="AA89" s="85" t="s">
        <v>664</v>
      </c>
      <c r="AB89" s="85" t="s">
        <v>732</v>
      </c>
      <c r="AC89" s="79" t="b">
        <v>0</v>
      </c>
      <c r="AD89" s="79">
        <v>1</v>
      </c>
      <c r="AE89" s="85" t="s">
        <v>786</v>
      </c>
      <c r="AF89" s="79" t="b">
        <v>0</v>
      </c>
      <c r="AG89" s="79" t="s">
        <v>793</v>
      </c>
      <c r="AH89" s="79"/>
      <c r="AI89" s="85" t="s">
        <v>744</v>
      </c>
      <c r="AJ89" s="79" t="b">
        <v>0</v>
      </c>
      <c r="AK89" s="79">
        <v>0</v>
      </c>
      <c r="AL89" s="85" t="s">
        <v>744</v>
      </c>
      <c r="AM89" s="79" t="s">
        <v>797</v>
      </c>
      <c r="AN89" s="79" t="b">
        <v>0</v>
      </c>
      <c r="AO89" s="85" t="s">
        <v>732</v>
      </c>
      <c r="AP89" s="79" t="s">
        <v>176</v>
      </c>
      <c r="AQ89" s="79">
        <v>0</v>
      </c>
      <c r="AR89" s="79">
        <v>0</v>
      </c>
      <c r="AS89" s="79"/>
      <c r="AT89" s="79"/>
      <c r="AU89" s="79"/>
      <c r="AV89" s="79"/>
      <c r="AW89" s="79"/>
      <c r="AX89" s="79"/>
      <c r="AY89" s="79"/>
      <c r="AZ89" s="79"/>
      <c r="BA89">
        <v>2</v>
      </c>
      <c r="BB89" s="78" t="str">
        <f>REPLACE(INDEX(GroupVertices[Group],MATCH(Edges25[[#This Row],[Vertex 1]],GroupVertices[Vertex],0)),1,1,"")</f>
        <v>1</v>
      </c>
      <c r="BC89" s="78" t="str">
        <f>REPLACE(INDEX(GroupVertices[Group],MATCH(Edges25[[#This Row],[Vertex 2]],GroupVertices[Vertex],0)),1,1,"")</f>
        <v>4</v>
      </c>
      <c r="BD89" s="48">
        <v>4</v>
      </c>
      <c r="BE89" s="49">
        <v>20</v>
      </c>
      <c r="BF89" s="48">
        <v>0</v>
      </c>
      <c r="BG89" s="49">
        <v>0</v>
      </c>
      <c r="BH89" s="48">
        <v>0</v>
      </c>
      <c r="BI89" s="49">
        <v>0</v>
      </c>
      <c r="BJ89" s="48">
        <v>16</v>
      </c>
      <c r="BK89" s="49">
        <v>80</v>
      </c>
      <c r="BL89" s="48">
        <v>20</v>
      </c>
    </row>
    <row r="90" spans="1:64" ht="15">
      <c r="A90" s="64" t="s">
        <v>242</v>
      </c>
      <c r="B90" s="64" t="s">
        <v>307</v>
      </c>
      <c r="C90" s="65"/>
      <c r="D90" s="66"/>
      <c r="E90" s="67"/>
      <c r="F90" s="68"/>
      <c r="G90" s="65"/>
      <c r="H90" s="69"/>
      <c r="I90" s="70"/>
      <c r="J90" s="70"/>
      <c r="K90" s="34" t="s">
        <v>65</v>
      </c>
      <c r="L90" s="77">
        <v>166</v>
      </c>
      <c r="M90" s="77"/>
      <c r="N90" s="72"/>
      <c r="O90" s="79" t="s">
        <v>313</v>
      </c>
      <c r="P90" s="81">
        <v>43775.24628472222</v>
      </c>
      <c r="Q90" s="79" t="s">
        <v>402</v>
      </c>
      <c r="R90" s="79"/>
      <c r="S90" s="79"/>
      <c r="T90" s="79"/>
      <c r="U90" s="79"/>
      <c r="V90" s="82" t="s">
        <v>471</v>
      </c>
      <c r="W90" s="81">
        <v>43775.24628472222</v>
      </c>
      <c r="X90" s="82" t="s">
        <v>561</v>
      </c>
      <c r="Y90" s="79"/>
      <c r="Z90" s="79"/>
      <c r="AA90" s="85" t="s">
        <v>665</v>
      </c>
      <c r="AB90" s="85" t="s">
        <v>666</v>
      </c>
      <c r="AC90" s="79" t="b">
        <v>0</v>
      </c>
      <c r="AD90" s="79">
        <v>1</v>
      </c>
      <c r="AE90" s="85" t="s">
        <v>741</v>
      </c>
      <c r="AF90" s="79" t="b">
        <v>0</v>
      </c>
      <c r="AG90" s="79" t="s">
        <v>793</v>
      </c>
      <c r="AH90" s="79"/>
      <c r="AI90" s="85" t="s">
        <v>744</v>
      </c>
      <c r="AJ90" s="79" t="b">
        <v>0</v>
      </c>
      <c r="AK90" s="79">
        <v>0</v>
      </c>
      <c r="AL90" s="85" t="s">
        <v>744</v>
      </c>
      <c r="AM90" s="79" t="s">
        <v>797</v>
      </c>
      <c r="AN90" s="79" t="b">
        <v>0</v>
      </c>
      <c r="AO90" s="85" t="s">
        <v>666</v>
      </c>
      <c r="AP90" s="79" t="s">
        <v>176</v>
      </c>
      <c r="AQ90" s="79">
        <v>0</v>
      </c>
      <c r="AR90" s="79">
        <v>0</v>
      </c>
      <c r="AS90" s="79" t="s">
        <v>810</v>
      </c>
      <c r="AT90" s="79" t="s">
        <v>815</v>
      </c>
      <c r="AU90" s="79" t="s">
        <v>816</v>
      </c>
      <c r="AV90" s="79" t="s">
        <v>823</v>
      </c>
      <c r="AW90" s="79" t="s">
        <v>833</v>
      </c>
      <c r="AX90" s="79" t="s">
        <v>843</v>
      </c>
      <c r="AY90" s="79" t="s">
        <v>847</v>
      </c>
      <c r="AZ90" s="82" t="s">
        <v>855</v>
      </c>
      <c r="BA90">
        <v>1</v>
      </c>
      <c r="BB90" s="78" t="str">
        <f>REPLACE(INDEX(GroupVertices[Group],MATCH(Edges25[[#This Row],[Vertex 1]],GroupVertices[Vertex],0)),1,1,"")</f>
        <v>3</v>
      </c>
      <c r="BC90" s="78" t="str">
        <f>REPLACE(INDEX(GroupVertices[Group],MATCH(Edges25[[#This Row],[Vertex 2]],GroupVertices[Vertex],0)),1,1,"")</f>
        <v>3</v>
      </c>
      <c r="BD90" s="48"/>
      <c r="BE90" s="49"/>
      <c r="BF90" s="48"/>
      <c r="BG90" s="49"/>
      <c r="BH90" s="48"/>
      <c r="BI90" s="49"/>
      <c r="BJ90" s="48"/>
      <c r="BK90" s="49"/>
      <c r="BL90" s="48"/>
    </row>
    <row r="91" spans="1:64" ht="15">
      <c r="A91" s="64" t="s">
        <v>233</v>
      </c>
      <c r="B91" s="64" t="s">
        <v>307</v>
      </c>
      <c r="C91" s="65"/>
      <c r="D91" s="66"/>
      <c r="E91" s="67"/>
      <c r="F91" s="68"/>
      <c r="G91" s="65"/>
      <c r="H91" s="69"/>
      <c r="I91" s="70"/>
      <c r="J91" s="70"/>
      <c r="K91" s="34" t="s">
        <v>65</v>
      </c>
      <c r="L91" s="77">
        <v>167</v>
      </c>
      <c r="M91" s="77"/>
      <c r="N91" s="72"/>
      <c r="O91" s="79" t="s">
        <v>313</v>
      </c>
      <c r="P91" s="81">
        <v>43775.16427083333</v>
      </c>
      <c r="Q91" s="79" t="s">
        <v>403</v>
      </c>
      <c r="R91" s="79"/>
      <c r="S91" s="79"/>
      <c r="T91" s="79"/>
      <c r="U91" s="79"/>
      <c r="V91" s="82" t="s">
        <v>463</v>
      </c>
      <c r="W91" s="81">
        <v>43775.16427083333</v>
      </c>
      <c r="X91" s="82" t="s">
        <v>562</v>
      </c>
      <c r="Y91" s="79"/>
      <c r="Z91" s="79"/>
      <c r="AA91" s="85" t="s">
        <v>666</v>
      </c>
      <c r="AB91" s="85" t="s">
        <v>733</v>
      </c>
      <c r="AC91" s="79" t="b">
        <v>0</v>
      </c>
      <c r="AD91" s="79">
        <v>1</v>
      </c>
      <c r="AE91" s="85" t="s">
        <v>787</v>
      </c>
      <c r="AF91" s="79" t="b">
        <v>0</v>
      </c>
      <c r="AG91" s="79" t="s">
        <v>793</v>
      </c>
      <c r="AH91" s="79"/>
      <c r="AI91" s="85" t="s">
        <v>744</v>
      </c>
      <c r="AJ91" s="79" t="b">
        <v>0</v>
      </c>
      <c r="AK91" s="79">
        <v>0</v>
      </c>
      <c r="AL91" s="85" t="s">
        <v>744</v>
      </c>
      <c r="AM91" s="79" t="s">
        <v>797</v>
      </c>
      <c r="AN91" s="79" t="b">
        <v>0</v>
      </c>
      <c r="AO91" s="85" t="s">
        <v>733</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3</v>
      </c>
      <c r="BD91" s="48"/>
      <c r="BE91" s="49"/>
      <c r="BF91" s="48"/>
      <c r="BG91" s="49"/>
      <c r="BH91" s="48"/>
      <c r="BI91" s="49"/>
      <c r="BJ91" s="48"/>
      <c r="BK91" s="49"/>
      <c r="BL91" s="48"/>
    </row>
    <row r="92" spans="1:64" ht="15">
      <c r="A92" s="64" t="s">
        <v>233</v>
      </c>
      <c r="B92" s="64" t="s">
        <v>300</v>
      </c>
      <c r="C92" s="65"/>
      <c r="D92" s="66"/>
      <c r="E92" s="67"/>
      <c r="F92" s="68"/>
      <c r="G92" s="65"/>
      <c r="H92" s="69"/>
      <c r="I92" s="70"/>
      <c r="J92" s="70"/>
      <c r="K92" s="34" t="s">
        <v>65</v>
      </c>
      <c r="L92" s="77">
        <v>171</v>
      </c>
      <c r="M92" s="77"/>
      <c r="N92" s="72"/>
      <c r="O92" s="79" t="s">
        <v>314</v>
      </c>
      <c r="P92" s="81">
        <v>43709.69583333333</v>
      </c>
      <c r="Q92" s="79" t="s">
        <v>404</v>
      </c>
      <c r="R92" s="79"/>
      <c r="S92" s="79"/>
      <c r="T92" s="79"/>
      <c r="U92" s="79"/>
      <c r="V92" s="82" t="s">
        <v>463</v>
      </c>
      <c r="W92" s="81">
        <v>43709.69583333333</v>
      </c>
      <c r="X92" s="82" t="s">
        <v>563</v>
      </c>
      <c r="Y92" s="79"/>
      <c r="Z92" s="79"/>
      <c r="AA92" s="85" t="s">
        <v>667</v>
      </c>
      <c r="AB92" s="85" t="s">
        <v>734</v>
      </c>
      <c r="AC92" s="79" t="b">
        <v>0</v>
      </c>
      <c r="AD92" s="79">
        <v>1</v>
      </c>
      <c r="AE92" s="85" t="s">
        <v>782</v>
      </c>
      <c r="AF92" s="79" t="b">
        <v>0</v>
      </c>
      <c r="AG92" s="79" t="s">
        <v>793</v>
      </c>
      <c r="AH92" s="79"/>
      <c r="AI92" s="85" t="s">
        <v>744</v>
      </c>
      <c r="AJ92" s="79" t="b">
        <v>0</v>
      </c>
      <c r="AK92" s="79">
        <v>0</v>
      </c>
      <c r="AL92" s="85" t="s">
        <v>744</v>
      </c>
      <c r="AM92" s="79" t="s">
        <v>797</v>
      </c>
      <c r="AN92" s="79" t="b">
        <v>0</v>
      </c>
      <c r="AO92" s="85" t="s">
        <v>734</v>
      </c>
      <c r="AP92" s="79" t="s">
        <v>176</v>
      </c>
      <c r="AQ92" s="79">
        <v>0</v>
      </c>
      <c r="AR92" s="79">
        <v>0</v>
      </c>
      <c r="AS92" s="79"/>
      <c r="AT92" s="79"/>
      <c r="AU92" s="79"/>
      <c r="AV92" s="79"/>
      <c r="AW92" s="79"/>
      <c r="AX92" s="79"/>
      <c r="AY92" s="79"/>
      <c r="AZ92" s="79"/>
      <c r="BA92">
        <v>2</v>
      </c>
      <c r="BB92" s="78" t="str">
        <f>REPLACE(INDEX(GroupVertices[Group],MATCH(Edges25[[#This Row],[Vertex 1]],GroupVertices[Vertex],0)),1,1,"")</f>
        <v>1</v>
      </c>
      <c r="BC92" s="78" t="str">
        <f>REPLACE(INDEX(GroupVertices[Group],MATCH(Edges25[[#This Row],[Vertex 2]],GroupVertices[Vertex],0)),1,1,"")</f>
        <v>3</v>
      </c>
      <c r="BD92" s="48">
        <v>0</v>
      </c>
      <c r="BE92" s="49">
        <v>0</v>
      </c>
      <c r="BF92" s="48">
        <v>0</v>
      </c>
      <c r="BG92" s="49">
        <v>0</v>
      </c>
      <c r="BH92" s="48">
        <v>0</v>
      </c>
      <c r="BI92" s="49">
        <v>0</v>
      </c>
      <c r="BJ92" s="48">
        <v>10</v>
      </c>
      <c r="BK92" s="49">
        <v>100</v>
      </c>
      <c r="BL92" s="48">
        <v>10</v>
      </c>
    </row>
    <row r="93" spans="1:64" ht="15">
      <c r="A93" s="64" t="s">
        <v>243</v>
      </c>
      <c r="B93" s="64" t="s">
        <v>309</v>
      </c>
      <c r="C93" s="65"/>
      <c r="D93" s="66"/>
      <c r="E93" s="67"/>
      <c r="F93" s="68"/>
      <c r="G93" s="65"/>
      <c r="H93" s="69"/>
      <c r="I93" s="70"/>
      <c r="J93" s="70"/>
      <c r="K93" s="34" t="s">
        <v>65</v>
      </c>
      <c r="L93" s="77">
        <v>178</v>
      </c>
      <c r="M93" s="77"/>
      <c r="N93" s="72"/>
      <c r="O93" s="79" t="s">
        <v>313</v>
      </c>
      <c r="P93" s="81">
        <v>43775.19799768519</v>
      </c>
      <c r="Q93" s="79" t="s">
        <v>405</v>
      </c>
      <c r="R93" s="79"/>
      <c r="S93" s="79"/>
      <c r="T93" s="79"/>
      <c r="U93" s="79"/>
      <c r="V93" s="82" t="s">
        <v>472</v>
      </c>
      <c r="W93" s="81">
        <v>43775.19799768519</v>
      </c>
      <c r="X93" s="82" t="s">
        <v>564</v>
      </c>
      <c r="Y93" s="79"/>
      <c r="Z93" s="79"/>
      <c r="AA93" s="85" t="s">
        <v>668</v>
      </c>
      <c r="AB93" s="85" t="s">
        <v>669</v>
      </c>
      <c r="AC93" s="79" t="b">
        <v>0</v>
      </c>
      <c r="AD93" s="79">
        <v>0</v>
      </c>
      <c r="AE93" s="85" t="s">
        <v>741</v>
      </c>
      <c r="AF93" s="79" t="b">
        <v>0</v>
      </c>
      <c r="AG93" s="79" t="s">
        <v>793</v>
      </c>
      <c r="AH93" s="79"/>
      <c r="AI93" s="85" t="s">
        <v>744</v>
      </c>
      <c r="AJ93" s="79" t="b">
        <v>0</v>
      </c>
      <c r="AK93" s="79">
        <v>0</v>
      </c>
      <c r="AL93" s="85" t="s">
        <v>744</v>
      </c>
      <c r="AM93" s="79" t="s">
        <v>797</v>
      </c>
      <c r="AN93" s="79" t="b">
        <v>0</v>
      </c>
      <c r="AO93" s="85" t="s">
        <v>669</v>
      </c>
      <c r="AP93" s="79" t="s">
        <v>176</v>
      </c>
      <c r="AQ93" s="79">
        <v>0</v>
      </c>
      <c r="AR93" s="79">
        <v>0</v>
      </c>
      <c r="AS93" s="79" t="s">
        <v>810</v>
      </c>
      <c r="AT93" s="79" t="s">
        <v>815</v>
      </c>
      <c r="AU93" s="79" t="s">
        <v>816</v>
      </c>
      <c r="AV93" s="79" t="s">
        <v>823</v>
      </c>
      <c r="AW93" s="79" t="s">
        <v>833</v>
      </c>
      <c r="AX93" s="79" t="s">
        <v>843</v>
      </c>
      <c r="AY93" s="79" t="s">
        <v>847</v>
      </c>
      <c r="AZ93" s="82" t="s">
        <v>855</v>
      </c>
      <c r="BA93">
        <v>1</v>
      </c>
      <c r="BB93" s="78" t="str">
        <f>REPLACE(INDEX(GroupVertices[Group],MATCH(Edges25[[#This Row],[Vertex 1]],GroupVertices[Vertex],0)),1,1,"")</f>
        <v>6</v>
      </c>
      <c r="BC93" s="78" t="str">
        <f>REPLACE(INDEX(GroupVertices[Group],MATCH(Edges25[[#This Row],[Vertex 2]],GroupVertices[Vertex],0)),1,1,"")</f>
        <v>6</v>
      </c>
      <c r="BD93" s="48"/>
      <c r="BE93" s="49"/>
      <c r="BF93" s="48"/>
      <c r="BG93" s="49"/>
      <c r="BH93" s="48"/>
      <c r="BI93" s="49"/>
      <c r="BJ93" s="48"/>
      <c r="BK93" s="49"/>
      <c r="BL93" s="48"/>
    </row>
    <row r="94" spans="1:64" ht="15">
      <c r="A94" s="64" t="s">
        <v>233</v>
      </c>
      <c r="B94" s="64" t="s">
        <v>243</v>
      </c>
      <c r="C94" s="65"/>
      <c r="D94" s="66"/>
      <c r="E94" s="67"/>
      <c r="F94" s="68"/>
      <c r="G94" s="65"/>
      <c r="H94" s="69"/>
      <c r="I94" s="70"/>
      <c r="J94" s="70"/>
      <c r="K94" s="34" t="s">
        <v>66</v>
      </c>
      <c r="L94" s="77">
        <v>181</v>
      </c>
      <c r="M94" s="77"/>
      <c r="N94" s="72"/>
      <c r="O94" s="79" t="s">
        <v>313</v>
      </c>
      <c r="P94" s="81">
        <v>43775.196701388886</v>
      </c>
      <c r="Q94" s="79" t="s">
        <v>406</v>
      </c>
      <c r="R94" s="79"/>
      <c r="S94" s="79"/>
      <c r="T94" s="79"/>
      <c r="U94" s="79"/>
      <c r="V94" s="82" t="s">
        <v>463</v>
      </c>
      <c r="W94" s="81">
        <v>43775.196701388886</v>
      </c>
      <c r="X94" s="82" t="s">
        <v>565</v>
      </c>
      <c r="Y94" s="79"/>
      <c r="Z94" s="79"/>
      <c r="AA94" s="85" t="s">
        <v>669</v>
      </c>
      <c r="AB94" s="85" t="s">
        <v>735</v>
      </c>
      <c r="AC94" s="79" t="b">
        <v>0</v>
      </c>
      <c r="AD94" s="79">
        <v>0</v>
      </c>
      <c r="AE94" s="85" t="s">
        <v>788</v>
      </c>
      <c r="AF94" s="79" t="b">
        <v>0</v>
      </c>
      <c r="AG94" s="79" t="s">
        <v>793</v>
      </c>
      <c r="AH94" s="79"/>
      <c r="AI94" s="85" t="s">
        <v>744</v>
      </c>
      <c r="AJ94" s="79" t="b">
        <v>0</v>
      </c>
      <c r="AK94" s="79">
        <v>0</v>
      </c>
      <c r="AL94" s="85" t="s">
        <v>744</v>
      </c>
      <c r="AM94" s="79" t="s">
        <v>797</v>
      </c>
      <c r="AN94" s="79" t="b">
        <v>0</v>
      </c>
      <c r="AO94" s="85" t="s">
        <v>735</v>
      </c>
      <c r="AP94" s="79" t="s">
        <v>176</v>
      </c>
      <c r="AQ94" s="79">
        <v>0</v>
      </c>
      <c r="AR94" s="79">
        <v>0</v>
      </c>
      <c r="AS94" s="79" t="s">
        <v>812</v>
      </c>
      <c r="AT94" s="79" t="s">
        <v>815</v>
      </c>
      <c r="AU94" s="79" t="s">
        <v>816</v>
      </c>
      <c r="AV94" s="79" t="s">
        <v>825</v>
      </c>
      <c r="AW94" s="79" t="s">
        <v>835</v>
      </c>
      <c r="AX94" s="79" t="s">
        <v>845</v>
      </c>
      <c r="AY94" s="79" t="s">
        <v>847</v>
      </c>
      <c r="AZ94" s="82" t="s">
        <v>857</v>
      </c>
      <c r="BA94">
        <v>1</v>
      </c>
      <c r="BB94" s="78" t="str">
        <f>REPLACE(INDEX(GroupVertices[Group],MATCH(Edges25[[#This Row],[Vertex 1]],GroupVertices[Vertex],0)),1,1,"")</f>
        <v>1</v>
      </c>
      <c r="BC94" s="78" t="str">
        <f>REPLACE(INDEX(GroupVertices[Group],MATCH(Edges25[[#This Row],[Vertex 2]],GroupVertices[Vertex],0)),1,1,"")</f>
        <v>6</v>
      </c>
      <c r="BD94" s="48"/>
      <c r="BE94" s="49"/>
      <c r="BF94" s="48"/>
      <c r="BG94" s="49"/>
      <c r="BH94" s="48"/>
      <c r="BI94" s="49"/>
      <c r="BJ94" s="48"/>
      <c r="BK94" s="49"/>
      <c r="BL94" s="48"/>
    </row>
    <row r="95" spans="1:64" ht="15">
      <c r="A95" s="64" t="s">
        <v>233</v>
      </c>
      <c r="B95" s="64" t="s">
        <v>311</v>
      </c>
      <c r="C95" s="65"/>
      <c r="D95" s="66"/>
      <c r="E95" s="67"/>
      <c r="F95" s="68"/>
      <c r="G95" s="65"/>
      <c r="H95" s="69"/>
      <c r="I95" s="70"/>
      <c r="J95" s="70"/>
      <c r="K95" s="34" t="s">
        <v>65</v>
      </c>
      <c r="L95" s="77">
        <v>183</v>
      </c>
      <c r="M95" s="77"/>
      <c r="N95" s="72"/>
      <c r="O95" s="79" t="s">
        <v>314</v>
      </c>
      <c r="P95" s="81">
        <v>43777.285625</v>
      </c>
      <c r="Q95" s="79" t="s">
        <v>407</v>
      </c>
      <c r="R95" s="79"/>
      <c r="S95" s="79"/>
      <c r="T95" s="79"/>
      <c r="U95" s="79"/>
      <c r="V95" s="82" t="s">
        <v>463</v>
      </c>
      <c r="W95" s="81">
        <v>43777.285625</v>
      </c>
      <c r="X95" s="82" t="s">
        <v>566</v>
      </c>
      <c r="Y95" s="79"/>
      <c r="Z95" s="79"/>
      <c r="AA95" s="85" t="s">
        <v>670</v>
      </c>
      <c r="AB95" s="85" t="s">
        <v>736</v>
      </c>
      <c r="AC95" s="79" t="b">
        <v>0</v>
      </c>
      <c r="AD95" s="79">
        <v>0</v>
      </c>
      <c r="AE95" s="85" t="s">
        <v>789</v>
      </c>
      <c r="AF95" s="79" t="b">
        <v>0</v>
      </c>
      <c r="AG95" s="79" t="s">
        <v>793</v>
      </c>
      <c r="AH95" s="79"/>
      <c r="AI95" s="85" t="s">
        <v>744</v>
      </c>
      <c r="AJ95" s="79" t="b">
        <v>0</v>
      </c>
      <c r="AK95" s="79">
        <v>0</v>
      </c>
      <c r="AL95" s="85" t="s">
        <v>744</v>
      </c>
      <c r="AM95" s="79" t="s">
        <v>797</v>
      </c>
      <c r="AN95" s="79" t="b">
        <v>0</v>
      </c>
      <c r="AO95" s="85" t="s">
        <v>736</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6</v>
      </c>
      <c r="BK95" s="49">
        <v>100</v>
      </c>
      <c r="BL95" s="48">
        <v>6</v>
      </c>
    </row>
    <row r="96" spans="1:64" ht="15">
      <c r="A96" s="64" t="s">
        <v>233</v>
      </c>
      <c r="B96" s="64" t="s">
        <v>312</v>
      </c>
      <c r="C96" s="65"/>
      <c r="D96" s="66"/>
      <c r="E96" s="67"/>
      <c r="F96" s="68"/>
      <c r="G96" s="65"/>
      <c r="H96" s="69"/>
      <c r="I96" s="70"/>
      <c r="J96" s="70"/>
      <c r="K96" s="34" t="s">
        <v>65</v>
      </c>
      <c r="L96" s="77">
        <v>184</v>
      </c>
      <c r="M96" s="77"/>
      <c r="N96" s="72"/>
      <c r="O96" s="79" t="s">
        <v>314</v>
      </c>
      <c r="P96" s="81">
        <v>43777.29840277778</v>
      </c>
      <c r="Q96" s="79" t="s">
        <v>408</v>
      </c>
      <c r="R96" s="79"/>
      <c r="S96" s="79"/>
      <c r="T96" s="79"/>
      <c r="U96" s="79"/>
      <c r="V96" s="82" t="s">
        <v>463</v>
      </c>
      <c r="W96" s="81">
        <v>43777.29840277778</v>
      </c>
      <c r="X96" s="82" t="s">
        <v>567</v>
      </c>
      <c r="Y96" s="79"/>
      <c r="Z96" s="79"/>
      <c r="AA96" s="85" t="s">
        <v>671</v>
      </c>
      <c r="AB96" s="85" t="s">
        <v>737</v>
      </c>
      <c r="AC96" s="79" t="b">
        <v>0</v>
      </c>
      <c r="AD96" s="79">
        <v>0</v>
      </c>
      <c r="AE96" s="85" t="s">
        <v>790</v>
      </c>
      <c r="AF96" s="79" t="b">
        <v>0</v>
      </c>
      <c r="AG96" s="79" t="s">
        <v>793</v>
      </c>
      <c r="AH96" s="79"/>
      <c r="AI96" s="85" t="s">
        <v>744</v>
      </c>
      <c r="AJ96" s="79" t="b">
        <v>0</v>
      </c>
      <c r="AK96" s="79">
        <v>0</v>
      </c>
      <c r="AL96" s="85" t="s">
        <v>744</v>
      </c>
      <c r="AM96" s="79" t="s">
        <v>797</v>
      </c>
      <c r="AN96" s="79" t="b">
        <v>0</v>
      </c>
      <c r="AO96" s="85" t="s">
        <v>737</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1</v>
      </c>
      <c r="BE96" s="49">
        <v>5.882352941176471</v>
      </c>
      <c r="BF96" s="48">
        <v>0</v>
      </c>
      <c r="BG96" s="49">
        <v>0</v>
      </c>
      <c r="BH96" s="48">
        <v>0</v>
      </c>
      <c r="BI96" s="49">
        <v>0</v>
      </c>
      <c r="BJ96" s="48">
        <v>16</v>
      </c>
      <c r="BK96" s="49">
        <v>94.11764705882354</v>
      </c>
      <c r="BL96" s="48">
        <v>17</v>
      </c>
    </row>
    <row r="97" spans="1:64" ht="15">
      <c r="A97" s="64" t="s">
        <v>233</v>
      </c>
      <c r="B97" s="64" t="s">
        <v>309</v>
      </c>
      <c r="C97" s="65"/>
      <c r="D97" s="66"/>
      <c r="E97" s="67"/>
      <c r="F97" s="68"/>
      <c r="G97" s="65"/>
      <c r="H97" s="69"/>
      <c r="I97" s="70"/>
      <c r="J97" s="70"/>
      <c r="K97" s="34" t="s">
        <v>65</v>
      </c>
      <c r="L97" s="77">
        <v>187</v>
      </c>
      <c r="M97" s="77"/>
      <c r="N97" s="72"/>
      <c r="O97" s="79" t="s">
        <v>314</v>
      </c>
      <c r="P97" s="81">
        <v>43778.192465277774</v>
      </c>
      <c r="Q97" s="79" t="s">
        <v>409</v>
      </c>
      <c r="R97" s="79"/>
      <c r="S97" s="79"/>
      <c r="T97" s="79"/>
      <c r="U97" s="79"/>
      <c r="V97" s="82" t="s">
        <v>463</v>
      </c>
      <c r="W97" s="81">
        <v>43778.192465277774</v>
      </c>
      <c r="X97" s="82" t="s">
        <v>568</v>
      </c>
      <c r="Y97" s="79"/>
      <c r="Z97" s="79"/>
      <c r="AA97" s="85" t="s">
        <v>672</v>
      </c>
      <c r="AB97" s="85" t="s">
        <v>738</v>
      </c>
      <c r="AC97" s="79" t="b">
        <v>0</v>
      </c>
      <c r="AD97" s="79">
        <v>0</v>
      </c>
      <c r="AE97" s="85" t="s">
        <v>791</v>
      </c>
      <c r="AF97" s="79" t="b">
        <v>0</v>
      </c>
      <c r="AG97" s="79" t="s">
        <v>793</v>
      </c>
      <c r="AH97" s="79"/>
      <c r="AI97" s="85" t="s">
        <v>744</v>
      </c>
      <c r="AJ97" s="79" t="b">
        <v>0</v>
      </c>
      <c r="AK97" s="79">
        <v>0</v>
      </c>
      <c r="AL97" s="85" t="s">
        <v>744</v>
      </c>
      <c r="AM97" s="79" t="s">
        <v>797</v>
      </c>
      <c r="AN97" s="79" t="b">
        <v>0</v>
      </c>
      <c r="AO97" s="85" t="s">
        <v>738</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6</v>
      </c>
      <c r="BD97" s="48">
        <v>0</v>
      </c>
      <c r="BE97" s="49">
        <v>0</v>
      </c>
      <c r="BF97" s="48">
        <v>0</v>
      </c>
      <c r="BG97" s="49">
        <v>0</v>
      </c>
      <c r="BH97" s="48">
        <v>0</v>
      </c>
      <c r="BI97" s="49">
        <v>0</v>
      </c>
      <c r="BJ97" s="48">
        <v>5</v>
      </c>
      <c r="BK97" s="49">
        <v>100</v>
      </c>
      <c r="BL97" s="48">
        <v>5</v>
      </c>
    </row>
    <row r="98" spans="1:64" ht="15">
      <c r="A98" s="64" t="s">
        <v>233</v>
      </c>
      <c r="B98" s="64" t="s">
        <v>233</v>
      </c>
      <c r="C98" s="65"/>
      <c r="D98" s="66"/>
      <c r="E98" s="67"/>
      <c r="F98" s="68"/>
      <c r="G98" s="65"/>
      <c r="H98" s="69"/>
      <c r="I98" s="70"/>
      <c r="J98" s="70"/>
      <c r="K98" s="34" t="s">
        <v>65</v>
      </c>
      <c r="L98" s="77">
        <v>188</v>
      </c>
      <c r="M98" s="77"/>
      <c r="N98" s="72"/>
      <c r="O98" s="79" t="s">
        <v>176</v>
      </c>
      <c r="P98" s="81">
        <v>43729.92065972222</v>
      </c>
      <c r="Q98" s="79" t="s">
        <v>410</v>
      </c>
      <c r="R98" s="82" t="s">
        <v>429</v>
      </c>
      <c r="S98" s="79" t="s">
        <v>434</v>
      </c>
      <c r="T98" s="79"/>
      <c r="U98" s="79"/>
      <c r="V98" s="82" t="s">
        <v>463</v>
      </c>
      <c r="W98" s="81">
        <v>43729.92065972222</v>
      </c>
      <c r="X98" s="82" t="s">
        <v>569</v>
      </c>
      <c r="Y98" s="79">
        <v>38.43030935</v>
      </c>
      <c r="Z98" s="79">
        <v>-122.69937091</v>
      </c>
      <c r="AA98" s="85" t="s">
        <v>673</v>
      </c>
      <c r="AB98" s="79"/>
      <c r="AC98" s="79" t="b">
        <v>0</v>
      </c>
      <c r="AD98" s="79">
        <v>1</v>
      </c>
      <c r="AE98" s="85" t="s">
        <v>744</v>
      </c>
      <c r="AF98" s="79" t="b">
        <v>0</v>
      </c>
      <c r="AG98" s="79" t="s">
        <v>793</v>
      </c>
      <c r="AH98" s="79"/>
      <c r="AI98" s="85" t="s">
        <v>744</v>
      </c>
      <c r="AJ98" s="79" t="b">
        <v>0</v>
      </c>
      <c r="AK98" s="79">
        <v>0</v>
      </c>
      <c r="AL98" s="85" t="s">
        <v>744</v>
      </c>
      <c r="AM98" s="79" t="s">
        <v>802</v>
      </c>
      <c r="AN98" s="79" t="b">
        <v>0</v>
      </c>
      <c r="AO98" s="85" t="s">
        <v>673</v>
      </c>
      <c r="AP98" s="79" t="s">
        <v>176</v>
      </c>
      <c r="AQ98" s="79">
        <v>0</v>
      </c>
      <c r="AR98" s="79">
        <v>0</v>
      </c>
      <c r="AS98" s="79" t="s">
        <v>813</v>
      </c>
      <c r="AT98" s="79" t="s">
        <v>815</v>
      </c>
      <c r="AU98" s="79" t="s">
        <v>816</v>
      </c>
      <c r="AV98" s="79" t="s">
        <v>826</v>
      </c>
      <c r="AW98" s="79" t="s">
        <v>836</v>
      </c>
      <c r="AX98" s="79" t="s">
        <v>846</v>
      </c>
      <c r="AY98" s="79" t="s">
        <v>847</v>
      </c>
      <c r="AZ98" s="82" t="s">
        <v>858</v>
      </c>
      <c r="BA98">
        <v>5</v>
      </c>
      <c r="BB98" s="78" t="str">
        <f>REPLACE(INDEX(GroupVertices[Group],MATCH(Edges25[[#This Row],[Vertex 1]],GroupVertices[Vertex],0)),1,1,"")</f>
        <v>1</v>
      </c>
      <c r="BC98" s="78" t="str">
        <f>REPLACE(INDEX(GroupVertices[Group],MATCH(Edges25[[#This Row],[Vertex 2]],GroupVertices[Vertex],0)),1,1,"")</f>
        <v>1</v>
      </c>
      <c r="BD98" s="48">
        <v>2</v>
      </c>
      <c r="BE98" s="49">
        <v>6.666666666666667</v>
      </c>
      <c r="BF98" s="48">
        <v>0</v>
      </c>
      <c r="BG98" s="49">
        <v>0</v>
      </c>
      <c r="BH98" s="48">
        <v>0</v>
      </c>
      <c r="BI98" s="49">
        <v>0</v>
      </c>
      <c r="BJ98" s="48">
        <v>28</v>
      </c>
      <c r="BK98" s="49">
        <v>93.33333333333333</v>
      </c>
      <c r="BL98" s="48">
        <v>30</v>
      </c>
    </row>
    <row r="99" spans="1:64" ht="15">
      <c r="A99" s="64" t="s">
        <v>233</v>
      </c>
      <c r="B99" s="64" t="s">
        <v>233</v>
      </c>
      <c r="C99" s="65"/>
      <c r="D99" s="66"/>
      <c r="E99" s="67"/>
      <c r="F99" s="68"/>
      <c r="G99" s="65"/>
      <c r="H99" s="69"/>
      <c r="I99" s="70"/>
      <c r="J99" s="70"/>
      <c r="K99" s="34" t="s">
        <v>65</v>
      </c>
      <c r="L99" s="77">
        <v>189</v>
      </c>
      <c r="M99" s="77"/>
      <c r="N99" s="72"/>
      <c r="O99" s="79" t="s">
        <v>176</v>
      </c>
      <c r="P99" s="81">
        <v>43733.967835648145</v>
      </c>
      <c r="Q99" s="79" t="s">
        <v>411</v>
      </c>
      <c r="R99" s="82" t="s">
        <v>430</v>
      </c>
      <c r="S99" s="79" t="s">
        <v>433</v>
      </c>
      <c r="T99" s="79"/>
      <c r="U99" s="79"/>
      <c r="V99" s="82" t="s">
        <v>463</v>
      </c>
      <c r="W99" s="81">
        <v>43733.967835648145</v>
      </c>
      <c r="X99" s="82" t="s">
        <v>570</v>
      </c>
      <c r="Y99" s="79"/>
      <c r="Z99" s="79"/>
      <c r="AA99" s="85" t="s">
        <v>674</v>
      </c>
      <c r="AB99" s="79"/>
      <c r="AC99" s="79" t="b">
        <v>0</v>
      </c>
      <c r="AD99" s="79">
        <v>3</v>
      </c>
      <c r="AE99" s="85" t="s">
        <v>744</v>
      </c>
      <c r="AF99" s="79" t="b">
        <v>1</v>
      </c>
      <c r="AG99" s="79" t="s">
        <v>793</v>
      </c>
      <c r="AH99" s="79"/>
      <c r="AI99" s="85" t="s">
        <v>739</v>
      </c>
      <c r="AJ99" s="79" t="b">
        <v>0</v>
      </c>
      <c r="AK99" s="79">
        <v>1</v>
      </c>
      <c r="AL99" s="85" t="s">
        <v>744</v>
      </c>
      <c r="AM99" s="79" t="s">
        <v>797</v>
      </c>
      <c r="AN99" s="79" t="b">
        <v>0</v>
      </c>
      <c r="AO99" s="85" t="s">
        <v>674</v>
      </c>
      <c r="AP99" s="79" t="s">
        <v>176</v>
      </c>
      <c r="AQ99" s="79">
        <v>0</v>
      </c>
      <c r="AR99" s="79">
        <v>0</v>
      </c>
      <c r="AS99" s="79" t="s">
        <v>814</v>
      </c>
      <c r="AT99" s="79" t="s">
        <v>815</v>
      </c>
      <c r="AU99" s="79" t="s">
        <v>816</v>
      </c>
      <c r="AV99" s="79" t="s">
        <v>821</v>
      </c>
      <c r="AW99" s="79" t="s">
        <v>831</v>
      </c>
      <c r="AX99" s="79" t="s">
        <v>841</v>
      </c>
      <c r="AY99" s="79" t="s">
        <v>847</v>
      </c>
      <c r="AZ99" s="82" t="s">
        <v>853</v>
      </c>
      <c r="BA99">
        <v>5</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2</v>
      </c>
      <c r="BK99" s="49">
        <v>100</v>
      </c>
      <c r="BL99" s="48">
        <v>2</v>
      </c>
    </row>
    <row r="100" spans="1:64" ht="15">
      <c r="A100" s="64" t="s">
        <v>233</v>
      </c>
      <c r="B100" s="64" t="s">
        <v>244</v>
      </c>
      <c r="C100" s="65"/>
      <c r="D100" s="66"/>
      <c r="E100" s="67"/>
      <c r="F100" s="68"/>
      <c r="G100" s="65"/>
      <c r="H100" s="69"/>
      <c r="I100" s="70"/>
      <c r="J100" s="70"/>
      <c r="K100" s="34" t="s">
        <v>66</v>
      </c>
      <c r="L100" s="77">
        <v>190</v>
      </c>
      <c r="M100" s="77"/>
      <c r="N100" s="72"/>
      <c r="O100" s="79" t="s">
        <v>314</v>
      </c>
      <c r="P100" s="81">
        <v>43733.967997685184</v>
      </c>
      <c r="Q100" s="79" t="s">
        <v>412</v>
      </c>
      <c r="R100" s="79"/>
      <c r="S100" s="79"/>
      <c r="T100" s="79"/>
      <c r="U100" s="79"/>
      <c r="V100" s="82" t="s">
        <v>463</v>
      </c>
      <c r="W100" s="81">
        <v>43733.967997685184</v>
      </c>
      <c r="X100" s="82" t="s">
        <v>571</v>
      </c>
      <c r="Y100" s="79"/>
      <c r="Z100" s="79"/>
      <c r="AA100" s="85" t="s">
        <v>675</v>
      </c>
      <c r="AB100" s="85" t="s">
        <v>739</v>
      </c>
      <c r="AC100" s="79" t="b">
        <v>0</v>
      </c>
      <c r="AD100" s="79">
        <v>1</v>
      </c>
      <c r="AE100" s="85" t="s">
        <v>792</v>
      </c>
      <c r="AF100" s="79" t="b">
        <v>0</v>
      </c>
      <c r="AG100" s="79" t="s">
        <v>793</v>
      </c>
      <c r="AH100" s="79"/>
      <c r="AI100" s="85" t="s">
        <v>744</v>
      </c>
      <c r="AJ100" s="79" t="b">
        <v>0</v>
      </c>
      <c r="AK100" s="79">
        <v>0</v>
      </c>
      <c r="AL100" s="85" t="s">
        <v>744</v>
      </c>
      <c r="AM100" s="79" t="s">
        <v>797</v>
      </c>
      <c r="AN100" s="79" t="b">
        <v>0</v>
      </c>
      <c r="AO100" s="85" t="s">
        <v>739</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1</v>
      </c>
      <c r="BC100" s="78" t="str">
        <f>REPLACE(INDEX(GroupVertices[Group],MATCH(Edges25[[#This Row],[Vertex 2]],GroupVertices[Vertex],0)),1,1,"")</f>
        <v>1</v>
      </c>
      <c r="BD100" s="48">
        <v>1</v>
      </c>
      <c r="BE100" s="49">
        <v>16.666666666666668</v>
      </c>
      <c r="BF100" s="48">
        <v>0</v>
      </c>
      <c r="BG100" s="49">
        <v>0</v>
      </c>
      <c r="BH100" s="48">
        <v>0</v>
      </c>
      <c r="BI100" s="49">
        <v>0</v>
      </c>
      <c r="BJ100" s="48">
        <v>5</v>
      </c>
      <c r="BK100" s="49">
        <v>83.33333333333333</v>
      </c>
      <c r="BL100" s="48">
        <v>6</v>
      </c>
    </row>
    <row r="101" spans="1:64" ht="15">
      <c r="A101" s="64" t="s">
        <v>233</v>
      </c>
      <c r="B101" s="64" t="s">
        <v>244</v>
      </c>
      <c r="C101" s="65"/>
      <c r="D101" s="66"/>
      <c r="E101" s="67"/>
      <c r="F101" s="68"/>
      <c r="G101" s="65"/>
      <c r="H101" s="69"/>
      <c r="I101" s="70"/>
      <c r="J101" s="70"/>
      <c r="K101" s="34" t="s">
        <v>66</v>
      </c>
      <c r="L101" s="77">
        <v>191</v>
      </c>
      <c r="M101" s="77"/>
      <c r="N101" s="72"/>
      <c r="O101" s="79" t="s">
        <v>314</v>
      </c>
      <c r="P101" s="81">
        <v>43734.02241898148</v>
      </c>
      <c r="Q101" s="79" t="s">
        <v>413</v>
      </c>
      <c r="R101" s="79"/>
      <c r="S101" s="79"/>
      <c r="T101" s="79"/>
      <c r="U101" s="79"/>
      <c r="V101" s="82" t="s">
        <v>463</v>
      </c>
      <c r="W101" s="81">
        <v>43734.02241898148</v>
      </c>
      <c r="X101" s="82" t="s">
        <v>572</v>
      </c>
      <c r="Y101" s="79"/>
      <c r="Z101" s="79"/>
      <c r="AA101" s="85" t="s">
        <v>676</v>
      </c>
      <c r="AB101" s="85" t="s">
        <v>740</v>
      </c>
      <c r="AC101" s="79" t="b">
        <v>0</v>
      </c>
      <c r="AD101" s="79">
        <v>3</v>
      </c>
      <c r="AE101" s="85" t="s">
        <v>792</v>
      </c>
      <c r="AF101" s="79" t="b">
        <v>0</v>
      </c>
      <c r="AG101" s="79" t="s">
        <v>793</v>
      </c>
      <c r="AH101" s="79"/>
      <c r="AI101" s="85" t="s">
        <v>744</v>
      </c>
      <c r="AJ101" s="79" t="b">
        <v>0</v>
      </c>
      <c r="AK101" s="79">
        <v>0</v>
      </c>
      <c r="AL101" s="85" t="s">
        <v>744</v>
      </c>
      <c r="AM101" s="79" t="s">
        <v>797</v>
      </c>
      <c r="AN101" s="79" t="b">
        <v>0</v>
      </c>
      <c r="AO101" s="85" t="s">
        <v>740</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1</v>
      </c>
      <c r="BC101" s="78" t="str">
        <f>REPLACE(INDEX(GroupVertices[Group],MATCH(Edges25[[#This Row],[Vertex 2]],GroupVertices[Vertex],0)),1,1,"")</f>
        <v>1</v>
      </c>
      <c r="BD101" s="48">
        <v>2</v>
      </c>
      <c r="BE101" s="49">
        <v>11.764705882352942</v>
      </c>
      <c r="BF101" s="48">
        <v>1</v>
      </c>
      <c r="BG101" s="49">
        <v>5.882352941176471</v>
      </c>
      <c r="BH101" s="48">
        <v>0</v>
      </c>
      <c r="BI101" s="49">
        <v>0</v>
      </c>
      <c r="BJ101" s="48">
        <v>14</v>
      </c>
      <c r="BK101" s="49">
        <v>82.3529411764706</v>
      </c>
      <c r="BL101" s="48">
        <v>17</v>
      </c>
    </row>
    <row r="102" spans="1:64" ht="15">
      <c r="A102" s="64" t="s">
        <v>233</v>
      </c>
      <c r="B102" s="64" t="s">
        <v>233</v>
      </c>
      <c r="C102" s="65"/>
      <c r="D102" s="66"/>
      <c r="E102" s="67"/>
      <c r="F102" s="68"/>
      <c r="G102" s="65"/>
      <c r="H102" s="69"/>
      <c r="I102" s="70"/>
      <c r="J102" s="70"/>
      <c r="K102" s="34" t="s">
        <v>65</v>
      </c>
      <c r="L102" s="77">
        <v>192</v>
      </c>
      <c r="M102" s="77"/>
      <c r="N102" s="72"/>
      <c r="O102" s="79" t="s">
        <v>176</v>
      </c>
      <c r="P102" s="81">
        <v>43735.17159722222</v>
      </c>
      <c r="Q102" s="79" t="s">
        <v>414</v>
      </c>
      <c r="R102" s="82" t="s">
        <v>431</v>
      </c>
      <c r="S102" s="79" t="s">
        <v>434</v>
      </c>
      <c r="T102" s="79"/>
      <c r="U102" s="79"/>
      <c r="V102" s="82" t="s">
        <v>463</v>
      </c>
      <c r="W102" s="81">
        <v>43735.17159722222</v>
      </c>
      <c r="X102" s="82" t="s">
        <v>573</v>
      </c>
      <c r="Y102" s="79"/>
      <c r="Z102" s="79"/>
      <c r="AA102" s="85" t="s">
        <v>677</v>
      </c>
      <c r="AB102" s="79"/>
      <c r="AC102" s="79" t="b">
        <v>0</v>
      </c>
      <c r="AD102" s="79">
        <v>3</v>
      </c>
      <c r="AE102" s="85" t="s">
        <v>744</v>
      </c>
      <c r="AF102" s="79" t="b">
        <v>0</v>
      </c>
      <c r="AG102" s="79" t="s">
        <v>793</v>
      </c>
      <c r="AH102" s="79"/>
      <c r="AI102" s="85" t="s">
        <v>744</v>
      </c>
      <c r="AJ102" s="79" t="b">
        <v>0</v>
      </c>
      <c r="AK102" s="79">
        <v>0</v>
      </c>
      <c r="AL102" s="85" t="s">
        <v>744</v>
      </c>
      <c r="AM102" s="79" t="s">
        <v>802</v>
      </c>
      <c r="AN102" s="79" t="b">
        <v>0</v>
      </c>
      <c r="AO102" s="85" t="s">
        <v>677</v>
      </c>
      <c r="AP102" s="79" t="s">
        <v>176</v>
      </c>
      <c r="AQ102" s="79">
        <v>0</v>
      </c>
      <c r="AR102" s="79">
        <v>0</v>
      </c>
      <c r="AS102" s="79"/>
      <c r="AT102" s="79"/>
      <c r="AU102" s="79"/>
      <c r="AV102" s="79"/>
      <c r="AW102" s="79"/>
      <c r="AX102" s="79"/>
      <c r="AY102" s="79"/>
      <c r="AZ102" s="79"/>
      <c r="BA102">
        <v>5</v>
      </c>
      <c r="BB102" s="78" t="str">
        <f>REPLACE(INDEX(GroupVertices[Group],MATCH(Edges25[[#This Row],[Vertex 1]],GroupVertices[Vertex],0)),1,1,"")</f>
        <v>1</v>
      </c>
      <c r="BC102" s="78" t="str">
        <f>REPLACE(INDEX(GroupVertices[Group],MATCH(Edges25[[#This Row],[Vertex 2]],GroupVertices[Vertex],0)),1,1,"")</f>
        <v>1</v>
      </c>
      <c r="BD102" s="48">
        <v>3</v>
      </c>
      <c r="BE102" s="49">
        <v>6.818181818181818</v>
      </c>
      <c r="BF102" s="48">
        <v>0</v>
      </c>
      <c r="BG102" s="49">
        <v>0</v>
      </c>
      <c r="BH102" s="48">
        <v>0</v>
      </c>
      <c r="BI102" s="49">
        <v>0</v>
      </c>
      <c r="BJ102" s="48">
        <v>41</v>
      </c>
      <c r="BK102" s="49">
        <v>93.18181818181819</v>
      </c>
      <c r="BL102" s="48">
        <v>44</v>
      </c>
    </row>
    <row r="103" spans="1:64" ht="15">
      <c r="A103" s="64" t="s">
        <v>233</v>
      </c>
      <c r="B103" s="64" t="s">
        <v>233</v>
      </c>
      <c r="C103" s="65"/>
      <c r="D103" s="66"/>
      <c r="E103" s="67"/>
      <c r="F103" s="68"/>
      <c r="G103" s="65"/>
      <c r="H103" s="69"/>
      <c r="I103" s="70"/>
      <c r="J103" s="70"/>
      <c r="K103" s="34" t="s">
        <v>65</v>
      </c>
      <c r="L103" s="77">
        <v>193</v>
      </c>
      <c r="M103" s="77"/>
      <c r="N103" s="72"/>
      <c r="O103" s="79" t="s">
        <v>176</v>
      </c>
      <c r="P103" s="81">
        <v>43757.84762731481</v>
      </c>
      <c r="Q103" s="79" t="s">
        <v>415</v>
      </c>
      <c r="R103" s="82" t="s">
        <v>432</v>
      </c>
      <c r="S103" s="79" t="s">
        <v>434</v>
      </c>
      <c r="T103" s="79"/>
      <c r="U103" s="79"/>
      <c r="V103" s="82" t="s">
        <v>463</v>
      </c>
      <c r="W103" s="81">
        <v>43757.84762731481</v>
      </c>
      <c r="X103" s="82" t="s">
        <v>574</v>
      </c>
      <c r="Y103" s="79">
        <v>34.14093085</v>
      </c>
      <c r="Z103" s="79">
        <v>-118.25858267</v>
      </c>
      <c r="AA103" s="85" t="s">
        <v>678</v>
      </c>
      <c r="AB103" s="79"/>
      <c r="AC103" s="79" t="b">
        <v>0</v>
      </c>
      <c r="AD103" s="79">
        <v>2</v>
      </c>
      <c r="AE103" s="85" t="s">
        <v>744</v>
      </c>
      <c r="AF103" s="79" t="b">
        <v>0</v>
      </c>
      <c r="AG103" s="79" t="s">
        <v>793</v>
      </c>
      <c r="AH103" s="79"/>
      <c r="AI103" s="85" t="s">
        <v>744</v>
      </c>
      <c r="AJ103" s="79" t="b">
        <v>0</v>
      </c>
      <c r="AK103" s="79">
        <v>0</v>
      </c>
      <c r="AL103" s="85" t="s">
        <v>744</v>
      </c>
      <c r="AM103" s="79" t="s">
        <v>802</v>
      </c>
      <c r="AN103" s="79" t="b">
        <v>0</v>
      </c>
      <c r="AO103" s="85" t="s">
        <v>678</v>
      </c>
      <c r="AP103" s="79" t="s">
        <v>176</v>
      </c>
      <c r="AQ103" s="79">
        <v>0</v>
      </c>
      <c r="AR103" s="79">
        <v>0</v>
      </c>
      <c r="AS103" s="79" t="s">
        <v>811</v>
      </c>
      <c r="AT103" s="79" t="s">
        <v>815</v>
      </c>
      <c r="AU103" s="79" t="s">
        <v>816</v>
      </c>
      <c r="AV103" s="79" t="s">
        <v>824</v>
      </c>
      <c r="AW103" s="79" t="s">
        <v>834</v>
      </c>
      <c r="AX103" s="79" t="s">
        <v>844</v>
      </c>
      <c r="AY103" s="79" t="s">
        <v>848</v>
      </c>
      <c r="AZ103" s="82" t="s">
        <v>856</v>
      </c>
      <c r="BA103">
        <v>5</v>
      </c>
      <c r="BB103" s="78" t="str">
        <f>REPLACE(INDEX(GroupVertices[Group],MATCH(Edges25[[#This Row],[Vertex 1]],GroupVertices[Vertex],0)),1,1,"")</f>
        <v>1</v>
      </c>
      <c r="BC103" s="78" t="str">
        <f>REPLACE(INDEX(GroupVertices[Group],MATCH(Edges25[[#This Row],[Vertex 2]],GroupVertices[Vertex],0)),1,1,"")</f>
        <v>1</v>
      </c>
      <c r="BD103" s="48">
        <v>4</v>
      </c>
      <c r="BE103" s="49">
        <v>11.764705882352942</v>
      </c>
      <c r="BF103" s="48">
        <v>0</v>
      </c>
      <c r="BG103" s="49">
        <v>0</v>
      </c>
      <c r="BH103" s="48">
        <v>0</v>
      </c>
      <c r="BI103" s="49">
        <v>0</v>
      </c>
      <c r="BJ103" s="48">
        <v>30</v>
      </c>
      <c r="BK103" s="49">
        <v>88.23529411764706</v>
      </c>
      <c r="BL103" s="48">
        <v>34</v>
      </c>
    </row>
    <row r="104" spans="1:64" ht="15">
      <c r="A104" s="64" t="s">
        <v>233</v>
      </c>
      <c r="B104" s="64" t="s">
        <v>233</v>
      </c>
      <c r="C104" s="65"/>
      <c r="D104" s="66"/>
      <c r="E104" s="67"/>
      <c r="F104" s="68"/>
      <c r="G104" s="65"/>
      <c r="H104" s="69"/>
      <c r="I104" s="70"/>
      <c r="J104" s="70"/>
      <c r="K104" s="34" t="s">
        <v>65</v>
      </c>
      <c r="L104" s="77">
        <v>194</v>
      </c>
      <c r="M104" s="77"/>
      <c r="N104" s="72"/>
      <c r="O104" s="79" t="s">
        <v>176</v>
      </c>
      <c r="P104" s="81">
        <v>43779.96905092592</v>
      </c>
      <c r="Q104" s="79" t="s">
        <v>416</v>
      </c>
      <c r="R104" s="79"/>
      <c r="S104" s="79"/>
      <c r="T104" s="79"/>
      <c r="U104" s="79"/>
      <c r="V104" s="82" t="s">
        <v>463</v>
      </c>
      <c r="W104" s="81">
        <v>43779.96905092592</v>
      </c>
      <c r="X104" s="82" t="s">
        <v>575</v>
      </c>
      <c r="Y104" s="79"/>
      <c r="Z104" s="79"/>
      <c r="AA104" s="85" t="s">
        <v>679</v>
      </c>
      <c r="AB104" s="79"/>
      <c r="AC104" s="79" t="b">
        <v>0</v>
      </c>
      <c r="AD104" s="79">
        <v>0</v>
      </c>
      <c r="AE104" s="85" t="s">
        <v>744</v>
      </c>
      <c r="AF104" s="79" t="b">
        <v>0</v>
      </c>
      <c r="AG104" s="79" t="s">
        <v>793</v>
      </c>
      <c r="AH104" s="79"/>
      <c r="AI104" s="85" t="s">
        <v>744</v>
      </c>
      <c r="AJ104" s="79" t="b">
        <v>0</v>
      </c>
      <c r="AK104" s="79">
        <v>0</v>
      </c>
      <c r="AL104" s="85" t="s">
        <v>744</v>
      </c>
      <c r="AM104" s="79" t="s">
        <v>797</v>
      </c>
      <c r="AN104" s="79" t="b">
        <v>0</v>
      </c>
      <c r="AO104" s="85" t="s">
        <v>679</v>
      </c>
      <c r="AP104" s="79" t="s">
        <v>176</v>
      </c>
      <c r="AQ104" s="79">
        <v>0</v>
      </c>
      <c r="AR104" s="79">
        <v>0</v>
      </c>
      <c r="AS104" s="79" t="s">
        <v>811</v>
      </c>
      <c r="AT104" s="79" t="s">
        <v>815</v>
      </c>
      <c r="AU104" s="79" t="s">
        <v>816</v>
      </c>
      <c r="AV104" s="79" t="s">
        <v>824</v>
      </c>
      <c r="AW104" s="79" t="s">
        <v>834</v>
      </c>
      <c r="AX104" s="79" t="s">
        <v>844</v>
      </c>
      <c r="AY104" s="79" t="s">
        <v>848</v>
      </c>
      <c r="AZ104" s="82" t="s">
        <v>856</v>
      </c>
      <c r="BA104">
        <v>5</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1</v>
      </c>
      <c r="BK104" s="49">
        <v>100</v>
      </c>
      <c r="BL104" s="48">
        <v>1</v>
      </c>
    </row>
    <row r="105" spans="1:64" ht="15">
      <c r="A105" s="64" t="s">
        <v>244</v>
      </c>
      <c r="B105" s="64" t="s">
        <v>233</v>
      </c>
      <c r="C105" s="65"/>
      <c r="D105" s="66"/>
      <c r="E105" s="67"/>
      <c r="F105" s="68"/>
      <c r="G105" s="65"/>
      <c r="H105" s="69"/>
      <c r="I105" s="70"/>
      <c r="J105" s="70"/>
      <c r="K105" s="34" t="s">
        <v>66</v>
      </c>
      <c r="L105" s="77">
        <v>195</v>
      </c>
      <c r="M105" s="77"/>
      <c r="N105" s="72"/>
      <c r="O105" s="79" t="s">
        <v>314</v>
      </c>
      <c r="P105" s="81">
        <v>43733.975277777776</v>
      </c>
      <c r="Q105" s="79" t="s">
        <v>417</v>
      </c>
      <c r="R105" s="79"/>
      <c r="S105" s="79"/>
      <c r="T105" s="79"/>
      <c r="U105" s="79"/>
      <c r="V105" s="82" t="s">
        <v>473</v>
      </c>
      <c r="W105" s="81">
        <v>43733.975277777776</v>
      </c>
      <c r="X105" s="82" t="s">
        <v>576</v>
      </c>
      <c r="Y105" s="79"/>
      <c r="Z105" s="79"/>
      <c r="AA105" s="85" t="s">
        <v>680</v>
      </c>
      <c r="AB105" s="85" t="s">
        <v>675</v>
      </c>
      <c r="AC105" s="79" t="b">
        <v>0</v>
      </c>
      <c r="AD105" s="79">
        <v>0</v>
      </c>
      <c r="AE105" s="85" t="s">
        <v>741</v>
      </c>
      <c r="AF105" s="79" t="b">
        <v>0</v>
      </c>
      <c r="AG105" s="79" t="s">
        <v>793</v>
      </c>
      <c r="AH105" s="79"/>
      <c r="AI105" s="85" t="s">
        <v>744</v>
      </c>
      <c r="AJ105" s="79" t="b">
        <v>0</v>
      </c>
      <c r="AK105" s="79">
        <v>0</v>
      </c>
      <c r="AL105" s="85" t="s">
        <v>744</v>
      </c>
      <c r="AM105" s="79" t="s">
        <v>798</v>
      </c>
      <c r="AN105" s="79" t="b">
        <v>0</v>
      </c>
      <c r="AO105" s="85" t="s">
        <v>675</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1</v>
      </c>
      <c r="BC105" s="78" t="str">
        <f>REPLACE(INDEX(GroupVertices[Group],MATCH(Edges25[[#This Row],[Vertex 2]],GroupVertices[Vertex],0)),1,1,"")</f>
        <v>1</v>
      </c>
      <c r="BD105" s="48">
        <v>1</v>
      </c>
      <c r="BE105" s="49">
        <v>14.285714285714286</v>
      </c>
      <c r="BF105" s="48">
        <v>0</v>
      </c>
      <c r="BG105" s="49">
        <v>0</v>
      </c>
      <c r="BH105" s="48">
        <v>0</v>
      </c>
      <c r="BI105" s="49">
        <v>0</v>
      </c>
      <c r="BJ105" s="48">
        <v>6</v>
      </c>
      <c r="BK105" s="49">
        <v>85.71428571428571</v>
      </c>
      <c r="BL105" s="48">
        <v>7</v>
      </c>
    </row>
    <row r="106" spans="1:64" ht="15">
      <c r="A106" s="64" t="s">
        <v>244</v>
      </c>
      <c r="B106" s="64" t="s">
        <v>233</v>
      </c>
      <c r="C106" s="65"/>
      <c r="D106" s="66"/>
      <c r="E106" s="67"/>
      <c r="F106" s="68"/>
      <c r="G106" s="65"/>
      <c r="H106" s="69"/>
      <c r="I106" s="70"/>
      <c r="J106" s="70"/>
      <c r="K106" s="34" t="s">
        <v>66</v>
      </c>
      <c r="L106" s="77">
        <v>196</v>
      </c>
      <c r="M106" s="77"/>
      <c r="N106" s="72"/>
      <c r="O106" s="79" t="s">
        <v>314</v>
      </c>
      <c r="P106" s="81">
        <v>43779.99762731481</v>
      </c>
      <c r="Q106" s="79" t="s">
        <v>418</v>
      </c>
      <c r="R106" s="79"/>
      <c r="S106" s="79"/>
      <c r="T106" s="79"/>
      <c r="U106" s="79"/>
      <c r="V106" s="82" t="s">
        <v>473</v>
      </c>
      <c r="W106" s="81">
        <v>43779.99762731481</v>
      </c>
      <c r="X106" s="82" t="s">
        <v>577</v>
      </c>
      <c r="Y106" s="79"/>
      <c r="Z106" s="79"/>
      <c r="AA106" s="85" t="s">
        <v>681</v>
      </c>
      <c r="AB106" s="85" t="s">
        <v>679</v>
      </c>
      <c r="AC106" s="79" t="b">
        <v>0</v>
      </c>
      <c r="AD106" s="79">
        <v>0</v>
      </c>
      <c r="AE106" s="85" t="s">
        <v>741</v>
      </c>
      <c r="AF106" s="79" t="b">
        <v>0</v>
      </c>
      <c r="AG106" s="79" t="s">
        <v>793</v>
      </c>
      <c r="AH106" s="79"/>
      <c r="AI106" s="85" t="s">
        <v>744</v>
      </c>
      <c r="AJ106" s="79" t="b">
        <v>0</v>
      </c>
      <c r="AK106" s="79">
        <v>0</v>
      </c>
      <c r="AL106" s="85" t="s">
        <v>744</v>
      </c>
      <c r="AM106" s="79" t="s">
        <v>800</v>
      </c>
      <c r="AN106" s="79" t="b">
        <v>0</v>
      </c>
      <c r="AO106" s="85" t="s">
        <v>679</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1</v>
      </c>
      <c r="BC106" s="78" t="str">
        <f>REPLACE(INDEX(GroupVertices[Group],MATCH(Edges25[[#This Row],[Vertex 2]],GroupVertices[Vertex],0)),1,1,"")</f>
        <v>1</v>
      </c>
      <c r="BD106" s="48">
        <v>1</v>
      </c>
      <c r="BE106" s="49">
        <v>16.666666666666668</v>
      </c>
      <c r="BF106" s="48">
        <v>0</v>
      </c>
      <c r="BG106" s="49">
        <v>0</v>
      </c>
      <c r="BH106" s="48">
        <v>0</v>
      </c>
      <c r="BI106" s="49">
        <v>0</v>
      </c>
      <c r="BJ106" s="48">
        <v>5</v>
      </c>
      <c r="BK106" s="49">
        <v>83.33333333333333</v>
      </c>
      <c r="BL106" s="48">
        <v>6</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hyperlinks>
    <hyperlink ref="R5" r:id="rId1" display="https://twitter.com/i/web/status/1171151855763636224"/>
    <hyperlink ref="R6" r:id="rId2" display="https://twitter.com/i/web/status/1171236636664844288"/>
    <hyperlink ref="R7" r:id="rId3" display="https://twitter.com/i/web/status/1172966667225354240"/>
    <hyperlink ref="R8" r:id="rId4" display="https://twitter.com/i/web/status/1173711374033334274"/>
    <hyperlink ref="R10" r:id="rId5" display="https://twitter.com/i/web/status/1180794555974782977"/>
    <hyperlink ref="R20" r:id="rId6" display="https://twitter.com/i/web/status/1186082771627675650"/>
    <hyperlink ref="R22" r:id="rId7" display="https://twitter.com/i/web/status/1186461189645074433"/>
    <hyperlink ref="R24" r:id="rId8" display="https://twitter.com/iamthebotanist/status/1192216839818039296"/>
    <hyperlink ref="R25" r:id="rId9" display="https://twitter.com/iamthebotanist/status/1192216839818039296"/>
    <hyperlink ref="R41" r:id="rId10" display="https://twitter.com/i/web/status/1177432477406613504"/>
    <hyperlink ref="R61" r:id="rId11" display="https://www.instagram.com/p/B3qkhtAlQcV/?igshid=qg3b1yquoxrl"/>
    <hyperlink ref="R98" r:id="rId12" display="https://www.instagram.com/p/B2sHukYFJ96/?igshid=bu1i24haxzu3"/>
    <hyperlink ref="R99" r:id="rId13" display="https://twitter.com/fakejakebrowne/status/1176917683591233536"/>
    <hyperlink ref="R102" r:id="rId14" display="https://www.instagram.com/p/B25pDxTF6sj/?igshid=14nm7fg5bhcvn"/>
    <hyperlink ref="R103" r:id="rId15" display="https://www.instagram.com/p/B30B9OrFPfb/?igshid=vvk8yi73oxsg"/>
    <hyperlink ref="U17" r:id="rId16" display="https://pbs.twimg.com/media/EEwbLoDW4AU0Qug.jpg"/>
    <hyperlink ref="U29" r:id="rId17" display="https://pbs.twimg.com/tweet_video_thumb/EDyP5PLXkAA5RnT.jpg"/>
    <hyperlink ref="U36" r:id="rId18" display="https://pbs.twimg.com/media/EFPj9BQUYAI01f9.jpg"/>
    <hyperlink ref="U37" r:id="rId19" display="https://pbs.twimg.com/media/EFV0SXaUcAAer1T.jpg"/>
    <hyperlink ref="U59" r:id="rId20" display="https://pbs.twimg.com/tweet_video_thumb/EG7eSHVUwAE-pJn.jpg"/>
    <hyperlink ref="V3" r:id="rId21" display="http://pbs.twimg.com/profile_images/1170035717789093890/yST7A345_normal.jpg"/>
    <hyperlink ref="V4" r:id="rId22" display="http://pbs.twimg.com/profile_images/1121267988009824257/ZZB6uRD8_normal.jpg"/>
    <hyperlink ref="V5" r:id="rId23" display="http://pbs.twimg.com/profile_images/1049539454514294785/uyiyPhps_normal.jpg"/>
    <hyperlink ref="V6" r:id="rId24" display="http://pbs.twimg.com/profile_images/1189006220570398721/FJCIjcpl_normal.jpg"/>
    <hyperlink ref="V7" r:id="rId25" display="http://pbs.twimg.com/profile_images/984481077329833984/nM8F43rU_normal.jpg"/>
    <hyperlink ref="V8" r:id="rId26" display="http://pbs.twimg.com/profile_images/620011370440970240/SgZWb8mr_normal.jpg"/>
    <hyperlink ref="V9" r:id="rId27" display="http://pbs.twimg.com/profile_images/1142063869273264129/5lBExJv9_normal.jpg"/>
    <hyperlink ref="V10" r:id="rId28" display="http://pbs.twimg.com/profile_images/1007407546020311041/2--CVHW5_normal.jpg"/>
    <hyperlink ref="V11" r:id="rId29" display="http://abs.twimg.com/sticky/default_profile_images/default_profile_normal.png"/>
    <hyperlink ref="V12" r:id="rId30" display="http://pbs.twimg.com/profile_images/1102271337253474304/h7lkPqeQ_normal.jpg"/>
    <hyperlink ref="V13" r:id="rId31" display="http://pbs.twimg.com/profile_images/1122159993304879104/gih-Yc9y_normal.jpg"/>
    <hyperlink ref="V14" r:id="rId32" display="http://pbs.twimg.com/profile_images/1184680668795678720/2D_5HdEu_normal.jpg"/>
    <hyperlink ref="V15" r:id="rId33" display="http://pbs.twimg.com/profile_images/1174822652101443584/FQOAsqcB_normal.jpg"/>
    <hyperlink ref="V16" r:id="rId34" display="http://pbs.twimg.com/profile_images/1119168336250703873/0-bDREFM_normal.jpg"/>
    <hyperlink ref="V17" r:id="rId35" display="https://pbs.twimg.com/media/EEwbLoDW4AU0Qug.jpg"/>
    <hyperlink ref="V18" r:id="rId36" display="http://pbs.twimg.com/profile_images/1184544926912143369/htq_KwyK_normal.jpg"/>
    <hyperlink ref="V19" r:id="rId37" display="http://pbs.twimg.com/profile_images/1184544926912143369/htq_KwyK_normal.jpg"/>
    <hyperlink ref="V20" r:id="rId38" display="http://pbs.twimg.com/profile_images/1167979681775144965/5wyR09Bf_normal.jpg"/>
    <hyperlink ref="V21" r:id="rId39" display="http://pbs.twimg.com/profile_images/631433468983902208/oY21K5sz_normal.jpg"/>
    <hyperlink ref="V22" r:id="rId40" display="http://abs.twimg.com/sticky/default_profile_images/default_profile_normal.png"/>
    <hyperlink ref="V23" r:id="rId41" display="http://pbs.twimg.com/profile_images/1183257347143229441/gu5HSk1M_normal.jpg"/>
    <hyperlink ref="V24" r:id="rId42" display="http://pbs.twimg.com/profile_images/378800000212249935/efdc96cd4687b0eeb3508ae585f8ba3e_normal.png"/>
    <hyperlink ref="V25" r:id="rId43" display="http://pbs.twimg.com/profile_images/1073094024100106240/4MumYb3e_normal.jpg"/>
    <hyperlink ref="V26" r:id="rId44" display="http://pbs.twimg.com/profile_images/855643127541104640/zd0D0r2D_normal.jpg"/>
    <hyperlink ref="V27" r:id="rId45" display="http://pbs.twimg.com/profile_images/855643127541104640/zd0D0r2D_normal.jpg"/>
    <hyperlink ref="V28" r:id="rId46" display="http://pbs.twimg.com/profile_images/855643127541104640/zd0D0r2D_normal.jpg"/>
    <hyperlink ref="V29" r:id="rId47" display="https://pbs.twimg.com/tweet_video_thumb/EDyP5PLXkAA5RnT.jpg"/>
    <hyperlink ref="V30" r:id="rId48" display="http://pbs.twimg.com/profile_images/855643127541104640/zd0D0r2D_normal.jpg"/>
    <hyperlink ref="V31" r:id="rId49" display="http://pbs.twimg.com/profile_images/855643127541104640/zd0D0r2D_normal.jpg"/>
    <hyperlink ref="V32" r:id="rId50" display="http://pbs.twimg.com/profile_images/855643127541104640/zd0D0r2D_normal.jpg"/>
    <hyperlink ref="V33" r:id="rId51" display="http://pbs.twimg.com/profile_images/855643127541104640/zd0D0r2D_normal.jpg"/>
    <hyperlink ref="V34" r:id="rId52" display="http://pbs.twimg.com/profile_images/855643127541104640/zd0D0r2D_normal.jpg"/>
    <hyperlink ref="V35" r:id="rId53" display="http://pbs.twimg.com/profile_images/855643127541104640/zd0D0r2D_normal.jpg"/>
    <hyperlink ref="V36" r:id="rId54" display="https://pbs.twimg.com/media/EFPj9BQUYAI01f9.jpg"/>
    <hyperlink ref="V37" r:id="rId55" display="https://pbs.twimg.com/media/EFV0SXaUcAAer1T.jpg"/>
    <hyperlink ref="V38" r:id="rId56" display="http://pbs.twimg.com/profile_images/1116914726993162241/ybPiz8fW_normal.jpg"/>
    <hyperlink ref="V39" r:id="rId57" display="http://pbs.twimg.com/profile_images/855643127541104640/zd0D0r2D_normal.jpg"/>
    <hyperlink ref="V40" r:id="rId58" display="http://pbs.twimg.com/profile_images/855643127541104640/zd0D0r2D_normal.jpg"/>
    <hyperlink ref="V41" r:id="rId59" display="http://pbs.twimg.com/profile_images/859325292501901312/5BSSJeYv_normal.jpg"/>
    <hyperlink ref="V42" r:id="rId60" display="http://pbs.twimg.com/profile_images/855643127541104640/zd0D0r2D_normal.jpg"/>
    <hyperlink ref="V43" r:id="rId61" display="http://pbs.twimg.com/profile_images/855643127541104640/zd0D0r2D_normal.jpg"/>
    <hyperlink ref="V44" r:id="rId62" display="http://pbs.twimg.com/profile_images/855643127541104640/zd0D0r2D_normal.jpg"/>
    <hyperlink ref="V45" r:id="rId63" display="http://pbs.twimg.com/profile_images/855643127541104640/zd0D0r2D_normal.jpg"/>
    <hyperlink ref="V46" r:id="rId64" display="http://pbs.twimg.com/profile_images/855643127541104640/zd0D0r2D_normal.jpg"/>
    <hyperlink ref="V47" r:id="rId65" display="http://pbs.twimg.com/profile_images/855643127541104640/zd0D0r2D_normal.jpg"/>
    <hyperlink ref="V48" r:id="rId66" display="http://pbs.twimg.com/profile_images/855643127541104640/zd0D0r2D_normal.jpg"/>
    <hyperlink ref="V49" r:id="rId67" display="http://pbs.twimg.com/profile_images/1083581117515681799/Dl03_A0e_normal.jpg"/>
    <hyperlink ref="V50" r:id="rId68" display="http://pbs.twimg.com/profile_images/855643127541104640/zd0D0r2D_normal.jpg"/>
    <hyperlink ref="V51" r:id="rId69" display="http://pbs.twimg.com/profile_images/855643127541104640/zd0D0r2D_normal.jpg"/>
    <hyperlink ref="V52" r:id="rId70" display="http://pbs.twimg.com/profile_images/855643127541104640/zd0D0r2D_normal.jpg"/>
    <hyperlink ref="V53" r:id="rId71" display="http://pbs.twimg.com/profile_images/855643127541104640/zd0D0r2D_normal.jpg"/>
    <hyperlink ref="V54" r:id="rId72" display="http://pbs.twimg.com/profile_images/855643127541104640/zd0D0r2D_normal.jpg"/>
    <hyperlink ref="V55" r:id="rId73" display="http://pbs.twimg.com/profile_images/855643127541104640/zd0D0r2D_normal.jpg"/>
    <hyperlink ref="V56" r:id="rId74" display="http://pbs.twimg.com/profile_images/855643127541104640/zd0D0r2D_normal.jpg"/>
    <hyperlink ref="V57" r:id="rId75" display="http://pbs.twimg.com/profile_images/1164987879115726856/3zt20FqS_normal.jpg"/>
    <hyperlink ref="V58" r:id="rId76" display="http://pbs.twimg.com/profile_images/855643127541104640/zd0D0r2D_normal.jpg"/>
    <hyperlink ref="V59" r:id="rId77" display="https://pbs.twimg.com/tweet_video_thumb/EG7eSHVUwAE-pJn.jpg"/>
    <hyperlink ref="V60" r:id="rId78" display="http://pbs.twimg.com/profile_images/855643127541104640/zd0D0r2D_normal.jpg"/>
    <hyperlink ref="V61" r:id="rId79" display="http://pbs.twimg.com/profile_images/855643127541104640/zd0D0r2D_normal.jpg"/>
    <hyperlink ref="V62" r:id="rId80" display="http://pbs.twimg.com/profile_images/855643127541104640/zd0D0r2D_normal.jpg"/>
    <hyperlink ref="V63" r:id="rId81" display="http://pbs.twimg.com/profile_images/1177330833452961793/fXa2xJpY_normal.jpg"/>
    <hyperlink ref="V64" r:id="rId82" display="http://pbs.twimg.com/profile_images/1177330833452961793/fXa2xJpY_normal.jpg"/>
    <hyperlink ref="V65" r:id="rId83" display="http://pbs.twimg.com/profile_images/855643127541104640/zd0D0r2D_normal.jpg"/>
    <hyperlink ref="V66" r:id="rId84" display="http://pbs.twimg.com/profile_images/855643127541104640/zd0D0r2D_normal.jpg"/>
    <hyperlink ref="V67" r:id="rId85" display="http://pbs.twimg.com/profile_images/855643127541104640/zd0D0r2D_normal.jpg"/>
    <hyperlink ref="V68" r:id="rId86" display="http://pbs.twimg.com/profile_images/855643127541104640/zd0D0r2D_normal.jpg"/>
    <hyperlink ref="V69" r:id="rId87" display="http://pbs.twimg.com/profile_images/855643127541104640/zd0D0r2D_normal.jpg"/>
    <hyperlink ref="V70" r:id="rId88" display="http://pbs.twimg.com/profile_images/855643127541104640/zd0D0r2D_normal.jpg"/>
    <hyperlink ref="V71" r:id="rId89" display="http://pbs.twimg.com/profile_images/855643127541104640/zd0D0r2D_normal.jpg"/>
    <hyperlink ref="V72" r:id="rId90" display="http://pbs.twimg.com/profile_images/1180337596968259584/9RPUUoSG_normal.jpg"/>
    <hyperlink ref="V73" r:id="rId91" display="http://pbs.twimg.com/profile_images/855643127541104640/zd0D0r2D_normal.jpg"/>
    <hyperlink ref="V74" r:id="rId92" display="http://pbs.twimg.com/profile_images/855643127541104640/zd0D0r2D_normal.jpg"/>
    <hyperlink ref="V75" r:id="rId93" display="http://pbs.twimg.com/profile_images/855643127541104640/zd0D0r2D_normal.jpg"/>
    <hyperlink ref="V76" r:id="rId94" display="http://pbs.twimg.com/profile_images/855643127541104640/zd0D0r2D_normal.jpg"/>
    <hyperlink ref="V77" r:id="rId95" display="http://pbs.twimg.com/profile_images/855643127541104640/zd0D0r2D_normal.jpg"/>
    <hyperlink ref="V78" r:id="rId96" display="http://pbs.twimg.com/profile_images/855643127541104640/zd0D0r2D_normal.jpg"/>
    <hyperlink ref="V79" r:id="rId97" display="http://pbs.twimg.com/profile_images/1178681604266434562/P1zxWeFN_normal.jpg"/>
    <hyperlink ref="V80" r:id="rId98" display="http://pbs.twimg.com/profile_images/855643127541104640/zd0D0r2D_normal.jpg"/>
    <hyperlink ref="V81" r:id="rId99" display="http://pbs.twimg.com/profile_images/855643127541104640/zd0D0r2D_normal.jpg"/>
    <hyperlink ref="V82" r:id="rId100" display="http://pbs.twimg.com/profile_images/1178681604266434562/P1zxWeFN_normal.jpg"/>
    <hyperlink ref="V83" r:id="rId101" display="http://pbs.twimg.com/profile_images/855643127541104640/zd0D0r2D_normal.jpg"/>
    <hyperlink ref="V84" r:id="rId102" display="http://pbs.twimg.com/profile_images/855643127541104640/zd0D0r2D_normal.jpg"/>
    <hyperlink ref="V85" r:id="rId103" display="http://pbs.twimg.com/profile_images/855643127541104640/zd0D0r2D_normal.jpg"/>
    <hyperlink ref="V86" r:id="rId104" display="http://pbs.twimg.com/profile_images/855643127541104640/zd0D0r2D_normal.jpg"/>
    <hyperlink ref="V87" r:id="rId105" display="http://pbs.twimg.com/profile_images/855643127541104640/zd0D0r2D_normal.jpg"/>
    <hyperlink ref="V88" r:id="rId106" display="http://pbs.twimg.com/profile_images/855643127541104640/zd0D0r2D_normal.jpg"/>
    <hyperlink ref="V89" r:id="rId107" display="http://pbs.twimg.com/profile_images/855643127541104640/zd0D0r2D_normal.jpg"/>
    <hyperlink ref="V90" r:id="rId108" display="http://pbs.twimg.com/profile_images/1120357122221514752/bJD8EDpD_normal.jpg"/>
    <hyperlink ref="V91" r:id="rId109" display="http://pbs.twimg.com/profile_images/855643127541104640/zd0D0r2D_normal.jpg"/>
    <hyperlink ref="V92" r:id="rId110" display="http://pbs.twimg.com/profile_images/855643127541104640/zd0D0r2D_normal.jpg"/>
    <hyperlink ref="V93" r:id="rId111" display="http://pbs.twimg.com/profile_images/1012690062180413441/seSCLe6B_normal.jpg"/>
    <hyperlink ref="V94" r:id="rId112" display="http://pbs.twimg.com/profile_images/855643127541104640/zd0D0r2D_normal.jpg"/>
    <hyperlink ref="V95" r:id="rId113" display="http://pbs.twimg.com/profile_images/855643127541104640/zd0D0r2D_normal.jpg"/>
    <hyperlink ref="V96" r:id="rId114" display="http://pbs.twimg.com/profile_images/855643127541104640/zd0D0r2D_normal.jpg"/>
    <hyperlink ref="V97" r:id="rId115" display="http://pbs.twimg.com/profile_images/855643127541104640/zd0D0r2D_normal.jpg"/>
    <hyperlink ref="V98" r:id="rId116" display="http://pbs.twimg.com/profile_images/855643127541104640/zd0D0r2D_normal.jpg"/>
    <hyperlink ref="V99" r:id="rId117" display="http://pbs.twimg.com/profile_images/855643127541104640/zd0D0r2D_normal.jpg"/>
    <hyperlink ref="V100" r:id="rId118" display="http://pbs.twimg.com/profile_images/855643127541104640/zd0D0r2D_normal.jpg"/>
    <hyperlink ref="V101" r:id="rId119" display="http://pbs.twimg.com/profile_images/855643127541104640/zd0D0r2D_normal.jpg"/>
    <hyperlink ref="V102" r:id="rId120" display="http://pbs.twimg.com/profile_images/855643127541104640/zd0D0r2D_normal.jpg"/>
    <hyperlink ref="V103" r:id="rId121" display="http://pbs.twimg.com/profile_images/855643127541104640/zd0D0r2D_normal.jpg"/>
    <hyperlink ref="V104" r:id="rId122" display="http://pbs.twimg.com/profile_images/855643127541104640/zd0D0r2D_normal.jpg"/>
    <hyperlink ref="V105" r:id="rId123" display="http://pbs.twimg.com/profile_images/1130887748426932224/ooOU88O4_normal.png"/>
    <hyperlink ref="V106" r:id="rId124" display="http://pbs.twimg.com/profile_images/1130887748426932224/ooOU88O4_normal.png"/>
    <hyperlink ref="X3" r:id="rId125" display="https://twitter.com/#!/dhampton_3/status/1171139467069050881"/>
    <hyperlink ref="X4" r:id="rId126" display="https://twitter.com/#!/lovepink0924/status/1171140546645188609"/>
    <hyperlink ref="X5" r:id="rId127" display="https://twitter.com/#!/lurvejennifer/status/1171151855763636224"/>
    <hyperlink ref="X6" r:id="rId128" display="https://twitter.com/#!/fungusty/status/1171236636664844288"/>
    <hyperlink ref="X7" r:id="rId129" display="https://twitter.com/#!/areyouvin/status/1172966667225354240"/>
    <hyperlink ref="X8" r:id="rId130" display="https://twitter.com/#!/sir_blobfish/status/1173711374033334274"/>
    <hyperlink ref="X9" r:id="rId131" display="https://twitter.com/#!/spiral5158/status/1179924487543967749"/>
    <hyperlink ref="X10" r:id="rId132" display="https://twitter.com/#!/832ajb/status/1180794555974782977"/>
    <hyperlink ref="X11" r:id="rId133" display="https://twitter.com/#!/robertabertric1/status/1183420351881121799"/>
    <hyperlink ref="X12" r:id="rId134" display="https://twitter.com/#!/martinngamo/status/1184772452179742720"/>
    <hyperlink ref="X13" r:id="rId135" display="https://twitter.com/#!/nate_wrizzle/status/1184804584792965120"/>
    <hyperlink ref="X14" r:id="rId136" display="https://twitter.com/#!/trombonejones/status/1184832275587969024"/>
    <hyperlink ref="X15" r:id="rId137" display="https://twitter.com/#!/gavsby/status/1184845514522726400"/>
    <hyperlink ref="X16" r:id="rId138" display="https://twitter.com/#!/skiptomylou757/status/1185653777803763713"/>
    <hyperlink ref="X17" r:id="rId139" display="https://twitter.com/#!/pettitphylis/status/1174343493310959617"/>
    <hyperlink ref="X18" r:id="rId140" display="https://twitter.com/#!/pettitphylis/status/1176211491378384896"/>
    <hyperlink ref="X19" r:id="rId141" display="https://twitter.com/#!/pettitphylis/status/1186048742916546560"/>
    <hyperlink ref="X20" r:id="rId142" display="https://twitter.com/#!/sotelocivone/status/1186082771627675650"/>
    <hyperlink ref="X21" r:id="rId143" display="https://twitter.com/#!/thesethwatson/status/1186456933114568714"/>
    <hyperlink ref="X22" r:id="rId144" display="https://twitter.com/#!/96584400b/status/1186461189645074433"/>
    <hyperlink ref="X23" r:id="rId145" display="https://twitter.com/#!/bigsexy10304/status/1189065512921292800"/>
    <hyperlink ref="X24" r:id="rId146" display="https://twitter.com/#!/deantfortytwo/status/1192243340223434757"/>
    <hyperlink ref="X25" r:id="rId147" display="https://twitter.com/#!/ckolobanov7/status/1192279207839186944"/>
    <hyperlink ref="X26" r:id="rId148" display="https://twitter.com/#!/cannabisencyclo/status/1169041478057889792"/>
    <hyperlink ref="X27" r:id="rId149" display="https://twitter.com/#!/cannabisencyclo/status/1169327880406478849"/>
    <hyperlink ref="X28" r:id="rId150" display="https://twitter.com/#!/cannabisencyclo/status/1169968540910260224"/>
    <hyperlink ref="X29" r:id="rId151" display="https://twitter.com/#!/cannabisencyclo/status/1169968244037476352"/>
    <hyperlink ref="X30" r:id="rId152" display="https://twitter.com/#!/cannabisencyclo/status/1169971828187639810"/>
    <hyperlink ref="X31" r:id="rId153" display="https://twitter.com/#!/cannabisencyclo/status/1170142456689627136"/>
    <hyperlink ref="X32" r:id="rId154" display="https://twitter.com/#!/cannabisencyclo/status/1170541161359892480"/>
    <hyperlink ref="X33" r:id="rId155" display="https://twitter.com/#!/cannabisencyclo/status/1171137294041931776"/>
    <hyperlink ref="X34" r:id="rId156" display="https://twitter.com/#!/cannabisencyclo/status/1173810467875115009"/>
    <hyperlink ref="X35" r:id="rId157" display="https://twitter.com/#!/cannabisencyclo/status/1176517542963056640"/>
    <hyperlink ref="X36" r:id="rId158" display="https://twitter.com/#!/cannabisencyclo/status/1176534567211032576"/>
    <hyperlink ref="X37" r:id="rId159" display="https://twitter.com/#!/cannabisencyclo/status/1176974743376809984"/>
    <hyperlink ref="X38" r:id="rId160" display="https://twitter.com/#!/gennefer/status/1177013958810583041"/>
    <hyperlink ref="X39" r:id="rId161" display="https://twitter.com/#!/cannabisencyclo/status/1177011101776482304"/>
    <hyperlink ref="X40" r:id="rId162" display="https://twitter.com/#!/cannabisencyclo/status/1177011223356821505"/>
    <hyperlink ref="X41" r:id="rId163" display="https://twitter.com/#!/bennettleigh/status/1177432477406613504"/>
    <hyperlink ref="X42" r:id="rId164" display="https://twitter.com/#!/cannabisencyclo/status/1171163557477568512"/>
    <hyperlink ref="X43" r:id="rId165" display="https://twitter.com/#!/cannabisencyclo/status/1177407410912165888"/>
    <hyperlink ref="X44" r:id="rId166" display="https://twitter.com/#!/cannabisencyclo/status/1177408424067264512"/>
    <hyperlink ref="X45" r:id="rId167" display="https://twitter.com/#!/cannabisencyclo/status/1178407981848772608"/>
    <hyperlink ref="X46" r:id="rId168" display="https://twitter.com/#!/cannabisencyclo/status/1179268225768607744"/>
    <hyperlink ref="X47" r:id="rId169" display="https://twitter.com/#!/cannabisencyclo/status/1179922453105139712"/>
    <hyperlink ref="X48" r:id="rId170" display="https://twitter.com/#!/cannabisencyclo/status/1179924628283764744"/>
    <hyperlink ref="X49" r:id="rId171" display="https://twitter.com/#!/jokicnicola/status/1181040831400161280"/>
    <hyperlink ref="X50" r:id="rId172" display="https://twitter.com/#!/cannabisencyclo/status/1180874486473560064"/>
    <hyperlink ref="X51" r:id="rId173" display="https://twitter.com/#!/cannabisencyclo/status/1182054176844472320"/>
    <hyperlink ref="X52" r:id="rId174" display="https://twitter.com/#!/cannabisencyclo/status/1182316308538347520"/>
    <hyperlink ref="X53" r:id="rId175" display="https://twitter.com/#!/cannabisencyclo/status/1179925105956331520"/>
    <hyperlink ref="X54" r:id="rId176" display="https://twitter.com/#!/cannabisencyclo/status/1183455596097310720"/>
    <hyperlink ref="X55" r:id="rId177" display="https://twitter.com/#!/cannabisencyclo/status/1183456701627781120"/>
    <hyperlink ref="X56" r:id="rId178" display="https://twitter.com/#!/cannabisencyclo/status/1183623860337332224"/>
    <hyperlink ref="X57" r:id="rId179" display="https://twitter.com/#!/thatmicahgarcia/status/1184002230808014852"/>
    <hyperlink ref="X58" r:id="rId180" display="https://twitter.com/#!/cannabisencyclo/status/1183968138196443136"/>
    <hyperlink ref="X59" r:id="rId181" display="https://twitter.com/#!/carolineoncrack/status/1184128160507412481"/>
    <hyperlink ref="X60" r:id="rId182" display="https://twitter.com/#!/cannabisencyclo/status/1183968359727030272"/>
    <hyperlink ref="X61" r:id="rId183" display="https://twitter.com/#!/cannabisencyclo/status/1184320644122583046"/>
    <hyperlink ref="X62" r:id="rId184" display="https://twitter.com/#!/cannabisencyclo/status/1184700986889080832"/>
    <hyperlink ref="X63" r:id="rId185" display="https://twitter.com/#!/vanessamarigold/status/1186442168837140481"/>
    <hyperlink ref="X64" r:id="rId186" display="https://twitter.com/#!/vanessamarigold/status/1186442289846947840"/>
    <hyperlink ref="X65" r:id="rId187" display="https://twitter.com/#!/cannabisencyclo/status/1186420758567739392"/>
    <hyperlink ref="X66" r:id="rId188" display="https://twitter.com/#!/cannabisencyclo/status/1186439706373812224"/>
    <hyperlink ref="X67" r:id="rId189" display="https://twitter.com/#!/cannabisencyclo/status/1186440128769609728"/>
    <hyperlink ref="X68" r:id="rId190" display="https://twitter.com/#!/cannabisencyclo/status/1187353211771871234"/>
    <hyperlink ref="X69" r:id="rId191" display="https://twitter.com/#!/cannabisencyclo/status/1187353575321567232"/>
    <hyperlink ref="X70" r:id="rId192" display="https://twitter.com/#!/cannabisencyclo/status/1188865305981800448"/>
    <hyperlink ref="X71" r:id="rId193" display="https://twitter.com/#!/cannabisencyclo/status/1189058441802702849"/>
    <hyperlink ref="X72" r:id="rId194" display="https://twitter.com/#!/glazerboohoohoo/status/1189058141092110336"/>
    <hyperlink ref="X73" r:id="rId195" display="https://twitter.com/#!/cannabisencyclo/status/1189053110968143872"/>
    <hyperlink ref="X74" r:id="rId196" display="https://twitter.com/#!/cannabisencyclo/status/1189058874008989698"/>
    <hyperlink ref="X75" r:id="rId197" display="https://twitter.com/#!/cannabisencyclo/status/1189433783646183425"/>
    <hyperlink ref="X76" r:id="rId198" display="https://twitter.com/#!/cannabisencyclo/status/1182686315206205440"/>
    <hyperlink ref="X77" r:id="rId199" display="https://twitter.com/#!/cannabisencyclo/status/1189959157308219392"/>
    <hyperlink ref="X78" r:id="rId200" display="https://twitter.com/#!/cannabisencyclo/status/1190294926317088769"/>
    <hyperlink ref="X79" r:id="rId201" display="https://twitter.com/#!/katywinge/status/1190851805263085569"/>
    <hyperlink ref="X80" r:id="rId202" display="https://twitter.com/#!/cannabisencyclo/status/1190850545809887232"/>
    <hyperlink ref="X81" r:id="rId203" display="https://twitter.com/#!/cannabisencyclo/status/1190852064617779201"/>
    <hyperlink ref="X82" r:id="rId204" display="https://twitter.com/#!/katywinge/status/1179622222144520192"/>
    <hyperlink ref="X83" r:id="rId205" display="https://twitter.com/#!/cannabisencyclo/status/1179621878396313600"/>
    <hyperlink ref="X84" r:id="rId206" display="https://twitter.com/#!/cannabisencyclo/status/1184877252036575232"/>
    <hyperlink ref="X85" r:id="rId207" display="https://twitter.com/#!/cannabisencyclo/status/1191634519008280577"/>
    <hyperlink ref="X86" r:id="rId208" display="https://twitter.com/#!/cannabisencyclo/status/1191815589699846144"/>
    <hyperlink ref="X87" r:id="rId209" display="https://twitter.com/#!/cannabisencyclo/status/1182315855507415040"/>
    <hyperlink ref="X88" r:id="rId210" display="https://twitter.com/#!/cannabisencyclo/status/1187760220530827266"/>
    <hyperlink ref="X89" r:id="rId211" display="https://twitter.com/#!/cannabisencyclo/status/1191927049809580033"/>
    <hyperlink ref="X90" r:id="rId212" display="https://twitter.com/#!/andyjuett/status/1191957042874978305"/>
    <hyperlink ref="X91" r:id="rId213" display="https://twitter.com/#!/cannabisencyclo/status/1191927321529159680"/>
    <hyperlink ref="X92" r:id="rId214" display="https://twitter.com/#!/cannabisencyclo/status/1168202354149117952"/>
    <hyperlink ref="X93" r:id="rId215" display="https://twitter.com/#!/realicculus/status/1191939544628834304"/>
    <hyperlink ref="X94" r:id="rId216" display="https://twitter.com/#!/cannabisencyclo/status/1191939075470745600"/>
    <hyperlink ref="X95" r:id="rId217" display="https://twitter.com/#!/cannabisencyclo/status/1192696075850637312"/>
    <hyperlink ref="X96" r:id="rId218" display="https://twitter.com/#!/cannabisencyclo/status/1192700708690128896"/>
    <hyperlink ref="X97" r:id="rId219" display="https://twitter.com/#!/cannabisencyclo/status/1193024702467301376"/>
    <hyperlink ref="X98" r:id="rId220" display="https://twitter.com/#!/cannabisencyclo/status/1175531587011829761"/>
    <hyperlink ref="X99" r:id="rId221" display="https://twitter.com/#!/cannabisencyclo/status/1176998236575260672"/>
    <hyperlink ref="X100" r:id="rId222" display="https://twitter.com/#!/cannabisencyclo/status/1176998293223571458"/>
    <hyperlink ref="X101" r:id="rId223" display="https://twitter.com/#!/cannabisencyclo/status/1177018014836785153"/>
    <hyperlink ref="X102" r:id="rId224" display="https://twitter.com/#!/cannabisencyclo/status/1177434464085000192"/>
    <hyperlink ref="X103" r:id="rId225" display="https://twitter.com/#!/cannabisencyclo/status/1185651983232974849"/>
    <hyperlink ref="X104" r:id="rId226" display="https://twitter.com/#!/cannabisencyclo/status/1193668518387912704"/>
    <hyperlink ref="X105" r:id="rId227" display="https://twitter.com/#!/fakejakebrowne/status/1177000932527050753"/>
    <hyperlink ref="X106" r:id="rId228" display="https://twitter.com/#!/fakejakebrowne/status/1193678872622989317"/>
    <hyperlink ref="AZ7" r:id="rId229" display="https://api.twitter.com/1.1/geo/id/00c55f041e27dc51.json"/>
    <hyperlink ref="AZ10" r:id="rId230" display="https://api.twitter.com/1.1/geo/id/4ec01c9dbc693497.json"/>
    <hyperlink ref="AZ16" r:id="rId231" display="https://api.twitter.com/1.1/geo/id/4ec01c9dbc693497.json"/>
    <hyperlink ref="AZ20" r:id="rId232" display="https://api.twitter.com/1.1/geo/id/df7fd3a3b9eff7ee.json"/>
    <hyperlink ref="AZ27" r:id="rId233" display="https://api.twitter.com/1.1/geo/id/01a9a39529b27f36.json"/>
    <hyperlink ref="AZ37" r:id="rId234" display="https://api.twitter.com/1.1/geo/id/5a110d312052166f.json"/>
    <hyperlink ref="AZ61" r:id="rId235" display="https://api.twitter.com/1.1/geo/id/1927193c57f35d51.json"/>
    <hyperlink ref="AZ79" r:id="rId236" display="https://api.twitter.com/1.1/geo/id/b49b3053b5c25bf5.json"/>
    <hyperlink ref="AZ81" r:id="rId237" display="https://api.twitter.com/1.1/geo/id/fbd6d2f5a4e4a15e.json"/>
    <hyperlink ref="AZ85" r:id="rId238" display="https://api.twitter.com/1.1/geo/id/ab2f2fac83aa388d.json"/>
    <hyperlink ref="AZ90" r:id="rId239" display="https://api.twitter.com/1.1/geo/id/b49b3053b5c25bf5.json"/>
    <hyperlink ref="AZ93" r:id="rId240" display="https://api.twitter.com/1.1/geo/id/b49b3053b5c25bf5.json"/>
    <hyperlink ref="AZ94" r:id="rId241" display="https://api.twitter.com/1.1/geo/id/ab2f2fac83aa388d.json"/>
    <hyperlink ref="AZ98" r:id="rId242" display="https://api.twitter.com/1.1/geo/id/5a9de3ff3fdd849d.json"/>
    <hyperlink ref="AZ99" r:id="rId243" display="https://api.twitter.com/1.1/geo/id/5a110d312052166f.json"/>
    <hyperlink ref="AZ103" r:id="rId244" display="https://api.twitter.com/1.1/geo/id/fbd6d2f5a4e4a15e.json"/>
    <hyperlink ref="AZ104" r:id="rId245" display="https://api.twitter.com/1.1/geo/id/fbd6d2f5a4e4a15e.json"/>
  </hyperlinks>
  <printOptions/>
  <pageMargins left="0.7" right="0.7" top="0.75" bottom="0.75" header="0.3" footer="0.3"/>
  <pageSetup horizontalDpi="600" verticalDpi="600" orientation="portrait" r:id="rId249"/>
  <legacyDrawing r:id="rId247"/>
  <tableParts>
    <tablePart r:id="rId24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2077</v>
      </c>
      <c r="B1" s="13" t="s">
        <v>34</v>
      </c>
    </row>
    <row r="2" spans="1:2" ht="15">
      <c r="A2" s="114" t="s">
        <v>233</v>
      </c>
      <c r="B2" s="78">
        <v>9581.733333</v>
      </c>
    </row>
    <row r="3" spans="1:2" ht="15">
      <c r="A3" s="114" t="s">
        <v>226</v>
      </c>
      <c r="B3" s="78">
        <v>1336</v>
      </c>
    </row>
    <row r="4" spans="1:2" ht="15">
      <c r="A4" s="114" t="s">
        <v>219</v>
      </c>
      <c r="B4" s="78">
        <v>394</v>
      </c>
    </row>
    <row r="5" spans="1:2" ht="15">
      <c r="A5" s="114" t="s">
        <v>227</v>
      </c>
      <c r="B5" s="78">
        <v>366</v>
      </c>
    </row>
    <row r="6" spans="1:2" ht="15">
      <c r="A6" s="114" t="s">
        <v>220</v>
      </c>
      <c r="B6" s="78">
        <v>198</v>
      </c>
    </row>
    <row r="7" spans="1:2" ht="15">
      <c r="A7" s="114" t="s">
        <v>232</v>
      </c>
      <c r="B7" s="78">
        <v>98</v>
      </c>
    </row>
    <row r="8" spans="1:2" ht="15">
      <c r="A8" s="114" t="s">
        <v>231</v>
      </c>
      <c r="B8" s="78">
        <v>98</v>
      </c>
    </row>
    <row r="9" spans="1:2" ht="15">
      <c r="A9" s="114" t="s">
        <v>239</v>
      </c>
      <c r="B9" s="78">
        <v>78</v>
      </c>
    </row>
    <row r="10" spans="1:2" ht="15">
      <c r="A10" s="114" t="s">
        <v>245</v>
      </c>
      <c r="B10" s="78">
        <v>6</v>
      </c>
    </row>
    <row r="11" spans="1:2" ht="15">
      <c r="A11" s="114" t="s">
        <v>251</v>
      </c>
      <c r="B11" s="78">
        <v>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2079</v>
      </c>
      <c r="B25" t="s">
        <v>2078</v>
      </c>
    </row>
    <row r="26" spans="1:2" ht="15">
      <c r="A26" s="125" t="s">
        <v>2081</v>
      </c>
      <c r="B26" s="3"/>
    </row>
    <row r="27" spans="1:2" ht="15">
      <c r="A27" s="126" t="s">
        <v>2082</v>
      </c>
      <c r="B27" s="3"/>
    </row>
    <row r="28" spans="1:2" ht="15">
      <c r="A28" s="127" t="s">
        <v>2083</v>
      </c>
      <c r="B28" s="3"/>
    </row>
    <row r="29" spans="1:2" ht="15">
      <c r="A29" s="128" t="s">
        <v>2084</v>
      </c>
      <c r="B29" s="3">
        <v>1</v>
      </c>
    </row>
    <row r="30" spans="1:2" ht="15">
      <c r="A30" s="127" t="s">
        <v>2085</v>
      </c>
      <c r="B30" s="3"/>
    </row>
    <row r="31" spans="1:2" ht="15">
      <c r="A31" s="128" t="s">
        <v>2086</v>
      </c>
      <c r="B31" s="3">
        <v>1</v>
      </c>
    </row>
    <row r="32" spans="1:2" ht="15">
      <c r="A32" s="128" t="s">
        <v>2087</v>
      </c>
      <c r="B32" s="3">
        <v>1</v>
      </c>
    </row>
    <row r="33" spans="1:2" ht="15">
      <c r="A33" s="127" t="s">
        <v>2088</v>
      </c>
      <c r="B33" s="3"/>
    </row>
    <row r="34" spans="1:2" ht="15">
      <c r="A34" s="128" t="s">
        <v>2089</v>
      </c>
      <c r="B34" s="3">
        <v>3</v>
      </c>
    </row>
    <row r="35" spans="1:2" ht="15">
      <c r="A35" s="127" t="s">
        <v>2090</v>
      </c>
      <c r="B35" s="3"/>
    </row>
    <row r="36" spans="1:2" ht="15">
      <c r="A36" s="128" t="s">
        <v>2091</v>
      </c>
      <c r="B36" s="3">
        <v>1</v>
      </c>
    </row>
    <row r="37" spans="1:2" ht="15">
      <c r="A37" s="127" t="s">
        <v>2092</v>
      </c>
      <c r="B37" s="3"/>
    </row>
    <row r="38" spans="1:2" ht="15">
      <c r="A38" s="128" t="s">
        <v>2093</v>
      </c>
      <c r="B38" s="3">
        <v>1</v>
      </c>
    </row>
    <row r="39" spans="1:2" ht="15">
      <c r="A39" s="127" t="s">
        <v>2094</v>
      </c>
      <c r="B39" s="3"/>
    </row>
    <row r="40" spans="1:2" ht="15">
      <c r="A40" s="128" t="s">
        <v>2087</v>
      </c>
      <c r="B40" s="3">
        <v>3</v>
      </c>
    </row>
    <row r="41" spans="1:2" ht="15">
      <c r="A41" s="128" t="s">
        <v>2095</v>
      </c>
      <c r="B41" s="3">
        <v>2</v>
      </c>
    </row>
    <row r="42" spans="1:2" ht="15">
      <c r="A42" s="127" t="s">
        <v>2096</v>
      </c>
      <c r="B42" s="3"/>
    </row>
    <row r="43" spans="1:2" ht="15">
      <c r="A43" s="128" t="s">
        <v>2091</v>
      </c>
      <c r="B43" s="3">
        <v>1</v>
      </c>
    </row>
    <row r="44" spans="1:2" ht="15">
      <c r="A44" s="127" t="s">
        <v>2097</v>
      </c>
      <c r="B44" s="3"/>
    </row>
    <row r="45" spans="1:2" ht="15">
      <c r="A45" s="128" t="s">
        <v>2095</v>
      </c>
      <c r="B45" s="3">
        <v>1</v>
      </c>
    </row>
    <row r="46" spans="1:2" ht="15">
      <c r="A46" s="127" t="s">
        <v>2098</v>
      </c>
      <c r="B46" s="3"/>
    </row>
    <row r="47" spans="1:2" ht="15">
      <c r="A47" s="128" t="s">
        <v>2099</v>
      </c>
      <c r="B47" s="3">
        <v>1</v>
      </c>
    </row>
    <row r="48" spans="1:2" ht="15">
      <c r="A48" s="127" t="s">
        <v>2100</v>
      </c>
      <c r="B48" s="3"/>
    </row>
    <row r="49" spans="1:2" ht="15">
      <c r="A49" s="128" t="s">
        <v>2101</v>
      </c>
      <c r="B49" s="3">
        <v>1</v>
      </c>
    </row>
    <row r="50" spans="1:2" ht="15">
      <c r="A50" s="127" t="s">
        <v>2102</v>
      </c>
      <c r="B50" s="3"/>
    </row>
    <row r="51" spans="1:2" ht="15">
      <c r="A51" s="128" t="s">
        <v>2103</v>
      </c>
      <c r="B51" s="3">
        <v>1</v>
      </c>
    </row>
    <row r="52" spans="1:2" ht="15">
      <c r="A52" s="127" t="s">
        <v>2104</v>
      </c>
      <c r="B52" s="3"/>
    </row>
    <row r="53" spans="1:2" ht="15">
      <c r="A53" s="128" t="s">
        <v>2105</v>
      </c>
      <c r="B53" s="3">
        <v>1</v>
      </c>
    </row>
    <row r="54" spans="1:2" ht="15">
      <c r="A54" s="127" t="s">
        <v>2106</v>
      </c>
      <c r="B54" s="3"/>
    </row>
    <row r="55" spans="1:2" ht="15">
      <c r="A55" s="128" t="s">
        <v>2087</v>
      </c>
      <c r="B55" s="3">
        <v>1</v>
      </c>
    </row>
    <row r="56" spans="1:2" ht="15">
      <c r="A56" s="127" t="s">
        <v>2107</v>
      </c>
      <c r="B56" s="3"/>
    </row>
    <row r="57" spans="1:2" ht="15">
      <c r="A57" s="128" t="s">
        <v>2103</v>
      </c>
      <c r="B57" s="3">
        <v>1</v>
      </c>
    </row>
    <row r="58" spans="1:2" ht="15">
      <c r="A58" s="128" t="s">
        <v>2084</v>
      </c>
      <c r="B58" s="3">
        <v>1</v>
      </c>
    </row>
    <row r="59" spans="1:2" ht="15">
      <c r="A59" s="127" t="s">
        <v>2108</v>
      </c>
      <c r="B59" s="3"/>
    </row>
    <row r="60" spans="1:2" ht="15">
      <c r="A60" s="128" t="s">
        <v>2099</v>
      </c>
      <c r="B60" s="3">
        <v>1</v>
      </c>
    </row>
    <row r="61" spans="1:2" ht="15">
      <c r="A61" s="128" t="s">
        <v>2109</v>
      </c>
      <c r="B61" s="3">
        <v>3</v>
      </c>
    </row>
    <row r="62" spans="1:2" ht="15">
      <c r="A62" s="127" t="s">
        <v>2110</v>
      </c>
      <c r="B62" s="3"/>
    </row>
    <row r="63" spans="1:2" ht="15">
      <c r="A63" s="128" t="s">
        <v>2086</v>
      </c>
      <c r="B63" s="3">
        <v>4</v>
      </c>
    </row>
    <row r="64" spans="1:2" ht="15">
      <c r="A64" s="127" t="s">
        <v>2111</v>
      </c>
      <c r="B64" s="3"/>
    </row>
    <row r="65" spans="1:2" ht="15">
      <c r="A65" s="128" t="s">
        <v>2112</v>
      </c>
      <c r="B65" s="3">
        <v>2</v>
      </c>
    </row>
    <row r="66" spans="1:2" ht="15">
      <c r="A66" s="128" t="s">
        <v>2093</v>
      </c>
      <c r="B66" s="3">
        <v>1</v>
      </c>
    </row>
    <row r="67" spans="1:2" ht="15">
      <c r="A67" s="128" t="s">
        <v>2101</v>
      </c>
      <c r="B67" s="3">
        <v>1</v>
      </c>
    </row>
    <row r="68" spans="1:2" ht="15">
      <c r="A68" s="127" t="s">
        <v>2113</v>
      </c>
      <c r="B68" s="3"/>
    </row>
    <row r="69" spans="1:2" ht="15">
      <c r="A69" s="128" t="s">
        <v>2095</v>
      </c>
      <c r="B69" s="3">
        <v>1</v>
      </c>
    </row>
    <row r="70" spans="1:2" ht="15">
      <c r="A70" s="126" t="s">
        <v>2114</v>
      </c>
      <c r="B70" s="3"/>
    </row>
    <row r="71" spans="1:2" ht="15">
      <c r="A71" s="127" t="s">
        <v>2115</v>
      </c>
      <c r="B71" s="3"/>
    </row>
    <row r="72" spans="1:2" ht="15">
      <c r="A72" s="128" t="s">
        <v>2116</v>
      </c>
      <c r="B72" s="3">
        <v>1</v>
      </c>
    </row>
    <row r="73" spans="1:2" ht="15">
      <c r="A73" s="127" t="s">
        <v>2117</v>
      </c>
      <c r="B73" s="3"/>
    </row>
    <row r="74" spans="1:2" ht="15">
      <c r="A74" s="128" t="s">
        <v>2101</v>
      </c>
      <c r="B74" s="3">
        <v>1</v>
      </c>
    </row>
    <row r="75" spans="1:2" ht="15">
      <c r="A75" s="128" t="s">
        <v>2116</v>
      </c>
      <c r="B75" s="3">
        <v>1</v>
      </c>
    </row>
    <row r="76" spans="1:2" ht="15">
      <c r="A76" s="127" t="s">
        <v>2118</v>
      </c>
      <c r="B76" s="3"/>
    </row>
    <row r="77" spans="1:2" ht="15">
      <c r="A77" s="128" t="s">
        <v>2086</v>
      </c>
      <c r="B77" s="3">
        <v>1</v>
      </c>
    </row>
    <row r="78" spans="1:2" ht="15">
      <c r="A78" s="128" t="s">
        <v>2091</v>
      </c>
      <c r="B78" s="3">
        <v>3</v>
      </c>
    </row>
    <row r="79" spans="1:2" ht="15">
      <c r="A79" s="127" t="s">
        <v>2119</v>
      </c>
      <c r="B79" s="3"/>
    </row>
    <row r="80" spans="1:2" ht="15">
      <c r="A80" s="128" t="s">
        <v>2120</v>
      </c>
      <c r="B80" s="3">
        <v>1</v>
      </c>
    </row>
    <row r="81" spans="1:2" ht="15">
      <c r="A81" s="128" t="s">
        <v>2103</v>
      </c>
      <c r="B81" s="3">
        <v>1</v>
      </c>
    </row>
    <row r="82" spans="1:2" ht="15">
      <c r="A82" s="127" t="s">
        <v>2121</v>
      </c>
      <c r="B82" s="3"/>
    </row>
    <row r="83" spans="1:2" ht="15">
      <c r="A83" s="128" t="s">
        <v>2112</v>
      </c>
      <c r="B83" s="3">
        <v>1</v>
      </c>
    </row>
    <row r="84" spans="1:2" ht="15">
      <c r="A84" s="127" t="s">
        <v>2122</v>
      </c>
      <c r="B84" s="3"/>
    </row>
    <row r="85" spans="1:2" ht="15">
      <c r="A85" s="128" t="s">
        <v>2105</v>
      </c>
      <c r="B85" s="3">
        <v>1</v>
      </c>
    </row>
    <row r="86" spans="1:2" ht="15">
      <c r="A86" s="127" t="s">
        <v>2123</v>
      </c>
      <c r="B86" s="3"/>
    </row>
    <row r="87" spans="1:2" ht="15">
      <c r="A87" s="128" t="s">
        <v>2103</v>
      </c>
      <c r="B87" s="3">
        <v>2</v>
      </c>
    </row>
    <row r="88" spans="1:2" ht="15">
      <c r="A88" s="127" t="s">
        <v>2124</v>
      </c>
      <c r="B88" s="3"/>
    </row>
    <row r="89" spans="1:2" ht="15">
      <c r="A89" s="128" t="s">
        <v>2103</v>
      </c>
      <c r="B89" s="3">
        <v>1</v>
      </c>
    </row>
    <row r="90" spans="1:2" ht="15">
      <c r="A90" s="127" t="s">
        <v>2125</v>
      </c>
      <c r="B90" s="3"/>
    </row>
    <row r="91" spans="1:2" ht="15">
      <c r="A91" s="128" t="s">
        <v>2084</v>
      </c>
      <c r="B91" s="3">
        <v>1</v>
      </c>
    </row>
    <row r="92" spans="1:2" ht="15">
      <c r="A92" s="128" t="s">
        <v>2126</v>
      </c>
      <c r="B92" s="3">
        <v>2</v>
      </c>
    </row>
    <row r="93" spans="1:2" ht="15">
      <c r="A93" s="127" t="s">
        <v>2127</v>
      </c>
      <c r="B93" s="3"/>
    </row>
    <row r="94" spans="1:2" ht="15">
      <c r="A94" s="128" t="s">
        <v>2128</v>
      </c>
      <c r="B94" s="3">
        <v>1</v>
      </c>
    </row>
    <row r="95" spans="1:2" ht="15">
      <c r="A95" s="127" t="s">
        <v>2129</v>
      </c>
      <c r="B95" s="3"/>
    </row>
    <row r="96" spans="1:2" ht="15">
      <c r="A96" s="128" t="s">
        <v>2101</v>
      </c>
      <c r="B96" s="3">
        <v>2</v>
      </c>
    </row>
    <row r="97" spans="1:2" ht="15">
      <c r="A97" s="128" t="s">
        <v>2130</v>
      </c>
      <c r="B97" s="3">
        <v>1</v>
      </c>
    </row>
    <row r="98" spans="1:2" ht="15">
      <c r="A98" s="128" t="s">
        <v>2103</v>
      </c>
      <c r="B98" s="3">
        <v>1</v>
      </c>
    </row>
    <row r="99" spans="1:2" ht="15">
      <c r="A99" s="127" t="s">
        <v>2131</v>
      </c>
      <c r="B99" s="3"/>
    </row>
    <row r="100" spans="1:2" ht="15">
      <c r="A100" s="128" t="s">
        <v>2101</v>
      </c>
      <c r="B100" s="3">
        <v>1</v>
      </c>
    </row>
    <row r="101" spans="1:2" ht="15">
      <c r="A101" s="127" t="s">
        <v>2132</v>
      </c>
      <c r="B101" s="3"/>
    </row>
    <row r="102" spans="1:2" ht="15">
      <c r="A102" s="128" t="s">
        <v>2116</v>
      </c>
      <c r="B102" s="3">
        <v>1</v>
      </c>
    </row>
    <row r="103" spans="1:2" ht="15">
      <c r="A103" s="128" t="s">
        <v>2120</v>
      </c>
      <c r="B103" s="3">
        <v>1</v>
      </c>
    </row>
    <row r="104" spans="1:2" ht="15">
      <c r="A104" s="128" t="s">
        <v>2133</v>
      </c>
      <c r="B104" s="3">
        <v>1</v>
      </c>
    </row>
    <row r="105" spans="1:2" ht="15">
      <c r="A105" s="128" t="s">
        <v>2134</v>
      </c>
      <c r="B105" s="3">
        <v>2</v>
      </c>
    </row>
    <row r="106" spans="1:2" ht="15">
      <c r="A106" s="128" t="s">
        <v>2135</v>
      </c>
      <c r="B106" s="3">
        <v>1</v>
      </c>
    </row>
    <row r="107" spans="1:2" ht="15">
      <c r="A107" s="127" t="s">
        <v>2136</v>
      </c>
      <c r="B107" s="3"/>
    </row>
    <row r="108" spans="1:2" ht="15">
      <c r="A108" s="128" t="s">
        <v>2095</v>
      </c>
      <c r="B108" s="3">
        <v>2</v>
      </c>
    </row>
    <row r="109" spans="1:2" ht="15">
      <c r="A109" s="127" t="s">
        <v>2137</v>
      </c>
      <c r="B109" s="3"/>
    </row>
    <row r="110" spans="1:2" ht="15">
      <c r="A110" s="128" t="s">
        <v>2105</v>
      </c>
      <c r="B110" s="3">
        <v>1</v>
      </c>
    </row>
    <row r="111" spans="1:2" ht="15">
      <c r="A111" s="127" t="s">
        <v>2138</v>
      </c>
      <c r="B111" s="3"/>
    </row>
    <row r="112" spans="1:2" ht="15">
      <c r="A112" s="128" t="s">
        <v>2086</v>
      </c>
      <c r="B112" s="3">
        <v>1</v>
      </c>
    </row>
    <row r="113" spans="1:2" ht="15">
      <c r="A113" s="128" t="s">
        <v>2109</v>
      </c>
      <c r="B113" s="3">
        <v>1</v>
      </c>
    </row>
    <row r="114" spans="1:2" ht="15">
      <c r="A114" s="127" t="s">
        <v>2139</v>
      </c>
      <c r="B114" s="3"/>
    </row>
    <row r="115" spans="1:2" ht="15">
      <c r="A115" s="128" t="s">
        <v>2086</v>
      </c>
      <c r="B115" s="3">
        <v>4</v>
      </c>
    </row>
    <row r="116" spans="1:2" ht="15">
      <c r="A116" s="128" t="s">
        <v>2091</v>
      </c>
      <c r="B116" s="3">
        <v>2</v>
      </c>
    </row>
    <row r="117" spans="1:2" ht="15">
      <c r="A117" s="127" t="s">
        <v>2140</v>
      </c>
      <c r="B117" s="3"/>
    </row>
    <row r="118" spans="1:2" ht="15">
      <c r="A118" s="128" t="s">
        <v>2089</v>
      </c>
      <c r="B118" s="3">
        <v>2</v>
      </c>
    </row>
    <row r="119" spans="1:2" ht="15">
      <c r="A119" s="127" t="s">
        <v>2141</v>
      </c>
      <c r="B119" s="3"/>
    </row>
    <row r="120" spans="1:2" ht="15">
      <c r="A120" s="128" t="s">
        <v>2103</v>
      </c>
      <c r="B120" s="3">
        <v>1</v>
      </c>
    </row>
    <row r="121" spans="1:2" ht="15">
      <c r="A121" s="127" t="s">
        <v>2142</v>
      </c>
      <c r="B121" s="3"/>
    </row>
    <row r="122" spans="1:2" ht="15">
      <c r="A122" s="128" t="s">
        <v>2135</v>
      </c>
      <c r="B122" s="3">
        <v>1</v>
      </c>
    </row>
    <row r="123" spans="1:2" ht="15">
      <c r="A123" s="127" t="s">
        <v>2143</v>
      </c>
      <c r="B123" s="3"/>
    </row>
    <row r="124" spans="1:2" ht="15">
      <c r="A124" s="128" t="s">
        <v>2116</v>
      </c>
      <c r="B124" s="3">
        <v>4</v>
      </c>
    </row>
    <row r="125" spans="1:2" ht="15">
      <c r="A125" s="128" t="s">
        <v>2128</v>
      </c>
      <c r="B125" s="3">
        <v>1</v>
      </c>
    </row>
    <row r="126" spans="1:2" ht="15">
      <c r="A126" s="127" t="s">
        <v>2144</v>
      </c>
      <c r="B126" s="3"/>
    </row>
    <row r="127" spans="1:2" ht="15">
      <c r="A127" s="128" t="s">
        <v>2128</v>
      </c>
      <c r="B127" s="3">
        <v>1</v>
      </c>
    </row>
    <row r="128" spans="1:2" ht="15">
      <c r="A128" s="127" t="s">
        <v>2145</v>
      </c>
      <c r="B128" s="3"/>
    </row>
    <row r="129" spans="1:2" ht="15">
      <c r="A129" s="128" t="s">
        <v>2135</v>
      </c>
      <c r="B129" s="3">
        <v>1</v>
      </c>
    </row>
    <row r="130" spans="1:2" ht="15">
      <c r="A130" s="126" t="s">
        <v>2146</v>
      </c>
      <c r="B130" s="3"/>
    </row>
    <row r="131" spans="1:2" ht="15">
      <c r="A131" s="127" t="s">
        <v>2147</v>
      </c>
      <c r="B131" s="3"/>
    </row>
    <row r="132" spans="1:2" ht="15">
      <c r="A132" s="128" t="s">
        <v>2103</v>
      </c>
      <c r="B132" s="3">
        <v>1</v>
      </c>
    </row>
    <row r="133" spans="1:2" ht="15">
      <c r="A133" s="127" t="s">
        <v>2148</v>
      </c>
      <c r="B133" s="3"/>
    </row>
    <row r="134" spans="1:2" ht="15">
      <c r="A134" s="128" t="s">
        <v>2101</v>
      </c>
      <c r="B134" s="3">
        <v>3</v>
      </c>
    </row>
    <row r="135" spans="1:2" ht="15">
      <c r="A135" s="127" t="s">
        <v>2149</v>
      </c>
      <c r="B135" s="3"/>
    </row>
    <row r="136" spans="1:2" ht="15">
      <c r="A136" s="128" t="s">
        <v>2150</v>
      </c>
      <c r="B136" s="3">
        <v>1</v>
      </c>
    </row>
    <row r="137" spans="1:2" ht="15">
      <c r="A137" s="128" t="s">
        <v>2095</v>
      </c>
      <c r="B137" s="3">
        <v>1</v>
      </c>
    </row>
    <row r="138" spans="1:2" ht="15">
      <c r="A138" s="127" t="s">
        <v>2151</v>
      </c>
      <c r="B138" s="3"/>
    </row>
    <row r="139" spans="1:2" ht="15">
      <c r="A139" s="128" t="s">
        <v>2093</v>
      </c>
      <c r="B139" s="3">
        <v>2</v>
      </c>
    </row>
    <row r="140" spans="1:2" ht="15">
      <c r="A140" s="128" t="s">
        <v>2101</v>
      </c>
      <c r="B140" s="3">
        <v>2</v>
      </c>
    </row>
    <row r="141" spans="1:2" ht="15">
      <c r="A141" s="128" t="s">
        <v>2116</v>
      </c>
      <c r="B141" s="3">
        <v>1</v>
      </c>
    </row>
    <row r="142" spans="1:2" ht="15">
      <c r="A142" s="127" t="s">
        <v>2152</v>
      </c>
      <c r="B142" s="3"/>
    </row>
    <row r="143" spans="1:2" ht="15">
      <c r="A143" s="128" t="s">
        <v>2086</v>
      </c>
      <c r="B143" s="3">
        <v>1</v>
      </c>
    </row>
    <row r="144" spans="1:2" ht="15">
      <c r="A144" s="128" t="s">
        <v>2093</v>
      </c>
      <c r="B144" s="3">
        <v>1</v>
      </c>
    </row>
    <row r="145" spans="1:2" ht="15">
      <c r="A145" s="127" t="s">
        <v>2153</v>
      </c>
      <c r="B145" s="3"/>
    </row>
    <row r="146" spans="1:2" ht="15">
      <c r="A146" s="128" t="s">
        <v>2128</v>
      </c>
      <c r="B146" s="3">
        <v>1</v>
      </c>
    </row>
    <row r="147" spans="1:2" ht="15">
      <c r="A147" s="128" t="s">
        <v>2130</v>
      </c>
      <c r="B147" s="3">
        <v>1</v>
      </c>
    </row>
    <row r="148" spans="1:2" ht="15">
      <c r="A148" s="127" t="s">
        <v>2154</v>
      </c>
      <c r="B148" s="3"/>
    </row>
    <row r="149" spans="1:2" ht="15">
      <c r="A149" s="128" t="s">
        <v>2101</v>
      </c>
      <c r="B149" s="3">
        <v>1</v>
      </c>
    </row>
    <row r="150" spans="1:2" ht="15">
      <c r="A150" s="127" t="s">
        <v>2155</v>
      </c>
      <c r="B150" s="3"/>
    </row>
    <row r="151" spans="1:2" ht="15">
      <c r="A151" s="128" t="s">
        <v>2109</v>
      </c>
      <c r="B151" s="3">
        <v>2</v>
      </c>
    </row>
    <row r="152" spans="1:2" ht="15">
      <c r="A152" s="125" t="s">
        <v>2080</v>
      </c>
      <c r="B152"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859</v>
      </c>
      <c r="AE2" s="13" t="s">
        <v>860</v>
      </c>
      <c r="AF2" s="13" t="s">
        <v>861</v>
      </c>
      <c r="AG2" s="13" t="s">
        <v>862</v>
      </c>
      <c r="AH2" s="13" t="s">
        <v>863</v>
      </c>
      <c r="AI2" s="13" t="s">
        <v>864</v>
      </c>
      <c r="AJ2" s="13" t="s">
        <v>865</v>
      </c>
      <c r="AK2" s="13" t="s">
        <v>866</v>
      </c>
      <c r="AL2" s="13" t="s">
        <v>867</v>
      </c>
      <c r="AM2" s="13" t="s">
        <v>868</v>
      </c>
      <c r="AN2" s="13" t="s">
        <v>869</v>
      </c>
      <c r="AO2" s="13" t="s">
        <v>870</v>
      </c>
      <c r="AP2" s="13" t="s">
        <v>871</v>
      </c>
      <c r="AQ2" s="13" t="s">
        <v>872</v>
      </c>
      <c r="AR2" s="13" t="s">
        <v>873</v>
      </c>
      <c r="AS2" s="13" t="s">
        <v>192</v>
      </c>
      <c r="AT2" s="13" t="s">
        <v>874</v>
      </c>
      <c r="AU2" s="13" t="s">
        <v>875</v>
      </c>
      <c r="AV2" s="13" t="s">
        <v>876</v>
      </c>
      <c r="AW2" s="13" t="s">
        <v>877</v>
      </c>
      <c r="AX2" s="13" t="s">
        <v>878</v>
      </c>
      <c r="AY2" s="13" t="s">
        <v>879</v>
      </c>
      <c r="AZ2" s="13" t="s">
        <v>1637</v>
      </c>
      <c r="BA2" s="115" t="s">
        <v>1843</v>
      </c>
      <c r="BB2" s="115" t="s">
        <v>1845</v>
      </c>
      <c r="BC2" s="115" t="s">
        <v>1846</v>
      </c>
      <c r="BD2" s="115" t="s">
        <v>1848</v>
      </c>
      <c r="BE2" s="115" t="s">
        <v>1849</v>
      </c>
      <c r="BF2" s="115" t="s">
        <v>1851</v>
      </c>
      <c r="BG2" s="115" t="s">
        <v>1852</v>
      </c>
      <c r="BH2" s="115" t="s">
        <v>1885</v>
      </c>
      <c r="BI2" s="115" t="s">
        <v>1891</v>
      </c>
      <c r="BJ2" s="115" t="s">
        <v>1924</v>
      </c>
      <c r="BK2" s="115" t="s">
        <v>2033</v>
      </c>
      <c r="BL2" s="115" t="s">
        <v>2034</v>
      </c>
      <c r="BM2" s="115" t="s">
        <v>2035</v>
      </c>
      <c r="BN2" s="115" t="s">
        <v>2036</v>
      </c>
      <c r="BO2" s="115" t="s">
        <v>2037</v>
      </c>
      <c r="BP2" s="115" t="s">
        <v>2038</v>
      </c>
      <c r="BQ2" s="115" t="s">
        <v>2039</v>
      </c>
      <c r="BR2" s="115" t="s">
        <v>2040</v>
      </c>
      <c r="BS2" s="115" t="s">
        <v>2042</v>
      </c>
      <c r="BT2" s="3"/>
      <c r="BU2" s="3"/>
    </row>
    <row r="3" spans="1:73" ht="15" customHeight="1">
      <c r="A3" s="64" t="s">
        <v>212</v>
      </c>
      <c r="B3" s="65"/>
      <c r="C3" s="65" t="s">
        <v>64</v>
      </c>
      <c r="D3" s="66">
        <v>162.0559576766195</v>
      </c>
      <c r="E3" s="68"/>
      <c r="F3" s="100" t="s">
        <v>443</v>
      </c>
      <c r="G3" s="65"/>
      <c r="H3" s="69" t="s">
        <v>212</v>
      </c>
      <c r="I3" s="70"/>
      <c r="J3" s="70"/>
      <c r="K3" s="69" t="s">
        <v>1475</v>
      </c>
      <c r="L3" s="73">
        <v>1</v>
      </c>
      <c r="M3" s="74">
        <v>4170.81884765625</v>
      </c>
      <c r="N3" s="74">
        <v>5350.42041015625</v>
      </c>
      <c r="O3" s="75"/>
      <c r="P3" s="76"/>
      <c r="Q3" s="76"/>
      <c r="R3" s="48"/>
      <c r="S3" s="48">
        <v>0</v>
      </c>
      <c r="T3" s="48">
        <v>2</v>
      </c>
      <c r="U3" s="49">
        <v>0</v>
      </c>
      <c r="V3" s="49">
        <v>0.004739</v>
      </c>
      <c r="W3" s="49">
        <v>0.01042</v>
      </c>
      <c r="X3" s="49">
        <v>0.716005</v>
      </c>
      <c r="Y3" s="49">
        <v>0.5</v>
      </c>
      <c r="Z3" s="49">
        <v>0</v>
      </c>
      <c r="AA3" s="71">
        <v>3</v>
      </c>
      <c r="AB3" s="71"/>
      <c r="AC3" s="72"/>
      <c r="AD3" s="78" t="s">
        <v>880</v>
      </c>
      <c r="AE3" s="78">
        <v>72</v>
      </c>
      <c r="AF3" s="78">
        <v>155</v>
      </c>
      <c r="AG3" s="78">
        <v>840</v>
      </c>
      <c r="AH3" s="78">
        <v>724</v>
      </c>
      <c r="AI3" s="78"/>
      <c r="AJ3" s="78" t="s">
        <v>980</v>
      </c>
      <c r="AK3" s="78" t="s">
        <v>1074</v>
      </c>
      <c r="AL3" s="78"/>
      <c r="AM3" s="78"/>
      <c r="AN3" s="80">
        <v>40235.120208333334</v>
      </c>
      <c r="AO3" s="83" t="s">
        <v>1196</v>
      </c>
      <c r="AP3" s="78" t="b">
        <v>0</v>
      </c>
      <c r="AQ3" s="78" t="b">
        <v>0</v>
      </c>
      <c r="AR3" s="78" t="b">
        <v>0</v>
      </c>
      <c r="AS3" s="78"/>
      <c r="AT3" s="78">
        <v>4</v>
      </c>
      <c r="AU3" s="83" t="s">
        <v>1286</v>
      </c>
      <c r="AV3" s="78" t="b">
        <v>0</v>
      </c>
      <c r="AW3" s="78" t="s">
        <v>1373</v>
      </c>
      <c r="AX3" s="83" t="s">
        <v>1374</v>
      </c>
      <c r="AY3" s="78" t="s">
        <v>66</v>
      </c>
      <c r="AZ3" s="78" t="str">
        <f>REPLACE(INDEX(GroupVertices[Group],MATCH(Vertices[[#This Row],[Vertex]],GroupVertices[Vertex],0)),1,1,"")</f>
        <v>1</v>
      </c>
      <c r="BA3" s="48"/>
      <c r="BB3" s="48"/>
      <c r="BC3" s="48"/>
      <c r="BD3" s="48"/>
      <c r="BE3" s="48"/>
      <c r="BF3" s="48"/>
      <c r="BG3" s="116" t="s">
        <v>1853</v>
      </c>
      <c r="BH3" s="116" t="s">
        <v>1853</v>
      </c>
      <c r="BI3" s="116" t="s">
        <v>1892</v>
      </c>
      <c r="BJ3" s="116" t="s">
        <v>1892</v>
      </c>
      <c r="BK3" s="116">
        <v>0</v>
      </c>
      <c r="BL3" s="120">
        <v>0</v>
      </c>
      <c r="BM3" s="116">
        <v>0</v>
      </c>
      <c r="BN3" s="120">
        <v>0</v>
      </c>
      <c r="BO3" s="116">
        <v>0</v>
      </c>
      <c r="BP3" s="120">
        <v>0</v>
      </c>
      <c r="BQ3" s="116">
        <v>5</v>
      </c>
      <c r="BR3" s="120">
        <v>100</v>
      </c>
      <c r="BS3" s="116">
        <v>5</v>
      </c>
      <c r="BT3" s="3"/>
      <c r="BU3" s="3"/>
    </row>
    <row r="4" spans="1:76" ht="15">
      <c r="A4" s="64" t="s">
        <v>245</v>
      </c>
      <c r="B4" s="65"/>
      <c r="C4" s="65" t="s">
        <v>64</v>
      </c>
      <c r="D4" s="66">
        <v>1000</v>
      </c>
      <c r="E4" s="68"/>
      <c r="F4" s="100" t="s">
        <v>1305</v>
      </c>
      <c r="G4" s="65"/>
      <c r="H4" s="69" t="s">
        <v>245</v>
      </c>
      <c r="I4" s="70"/>
      <c r="J4" s="70"/>
      <c r="K4" s="69" t="s">
        <v>1476</v>
      </c>
      <c r="L4" s="73">
        <v>7.260662649981933</v>
      </c>
      <c r="M4" s="74">
        <v>4338.31982421875</v>
      </c>
      <c r="N4" s="74">
        <v>6532.8671875</v>
      </c>
      <c r="O4" s="75"/>
      <c r="P4" s="76"/>
      <c r="Q4" s="76"/>
      <c r="R4" s="86"/>
      <c r="S4" s="48">
        <v>5</v>
      </c>
      <c r="T4" s="48">
        <v>0</v>
      </c>
      <c r="U4" s="49">
        <v>6</v>
      </c>
      <c r="V4" s="49">
        <v>0.004808</v>
      </c>
      <c r="W4" s="49">
        <v>0.013176</v>
      </c>
      <c r="X4" s="49">
        <v>1.652318</v>
      </c>
      <c r="Y4" s="49">
        <v>0.2</v>
      </c>
      <c r="Z4" s="49">
        <v>0</v>
      </c>
      <c r="AA4" s="71">
        <v>4</v>
      </c>
      <c r="AB4" s="71"/>
      <c r="AC4" s="72"/>
      <c r="AD4" s="78" t="s">
        <v>881</v>
      </c>
      <c r="AE4" s="78">
        <v>1529</v>
      </c>
      <c r="AF4" s="78">
        <v>12633576</v>
      </c>
      <c r="AG4" s="78">
        <v>15548</v>
      </c>
      <c r="AH4" s="78">
        <v>30624</v>
      </c>
      <c r="AI4" s="78"/>
      <c r="AJ4" s="78" t="s">
        <v>981</v>
      </c>
      <c r="AK4" s="78" t="s">
        <v>1075</v>
      </c>
      <c r="AL4" s="83" t="s">
        <v>1127</v>
      </c>
      <c r="AM4" s="78"/>
      <c r="AN4" s="80">
        <v>39914.06165509259</v>
      </c>
      <c r="AO4" s="83" t="s">
        <v>1197</v>
      </c>
      <c r="AP4" s="78" t="b">
        <v>0</v>
      </c>
      <c r="AQ4" s="78" t="b">
        <v>0</v>
      </c>
      <c r="AR4" s="78" t="b">
        <v>0</v>
      </c>
      <c r="AS4" s="78"/>
      <c r="AT4" s="78">
        <v>54891</v>
      </c>
      <c r="AU4" s="83" t="s">
        <v>1287</v>
      </c>
      <c r="AV4" s="78" t="b">
        <v>1</v>
      </c>
      <c r="AW4" s="78" t="s">
        <v>1373</v>
      </c>
      <c r="AX4" s="83" t="s">
        <v>1375</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233</v>
      </c>
      <c r="B5" s="65"/>
      <c r="C5" s="65" t="s">
        <v>64</v>
      </c>
      <c r="D5" s="66">
        <v>163.2328856933116</v>
      </c>
      <c r="E5" s="68"/>
      <c r="F5" s="100" t="s">
        <v>463</v>
      </c>
      <c r="G5" s="65"/>
      <c r="H5" s="69" t="s">
        <v>233</v>
      </c>
      <c r="I5" s="70"/>
      <c r="J5" s="70"/>
      <c r="K5" s="69" t="s">
        <v>1477</v>
      </c>
      <c r="L5" s="73">
        <v>9999</v>
      </c>
      <c r="M5" s="74">
        <v>2579.258056640625</v>
      </c>
      <c r="N5" s="74">
        <v>5004.72216796875</v>
      </c>
      <c r="O5" s="75"/>
      <c r="P5" s="76"/>
      <c r="Q5" s="76"/>
      <c r="R5" s="86"/>
      <c r="S5" s="48">
        <v>33</v>
      </c>
      <c r="T5" s="48">
        <v>67</v>
      </c>
      <c r="U5" s="49">
        <v>9581.733333</v>
      </c>
      <c r="V5" s="49">
        <v>0.00885</v>
      </c>
      <c r="W5" s="49">
        <v>0.094584</v>
      </c>
      <c r="X5" s="49">
        <v>29.517393</v>
      </c>
      <c r="Y5" s="49">
        <v>0.004945201817695803</v>
      </c>
      <c r="Z5" s="49">
        <v>0.12643678160919541</v>
      </c>
      <c r="AA5" s="71">
        <v>5</v>
      </c>
      <c r="AB5" s="71"/>
      <c r="AC5" s="72"/>
      <c r="AD5" s="78" t="s">
        <v>882</v>
      </c>
      <c r="AE5" s="78">
        <v>958</v>
      </c>
      <c r="AF5" s="78">
        <v>3394</v>
      </c>
      <c r="AG5" s="78">
        <v>2038</v>
      </c>
      <c r="AH5" s="78">
        <v>11576</v>
      </c>
      <c r="AI5" s="78"/>
      <c r="AJ5" s="78" t="s">
        <v>982</v>
      </c>
      <c r="AK5" s="78" t="s">
        <v>1076</v>
      </c>
      <c r="AL5" s="83" t="s">
        <v>1128</v>
      </c>
      <c r="AM5" s="78"/>
      <c r="AN5" s="80">
        <v>41361.80337962963</v>
      </c>
      <c r="AO5" s="83" t="s">
        <v>1198</v>
      </c>
      <c r="AP5" s="78" t="b">
        <v>0</v>
      </c>
      <c r="AQ5" s="78" t="b">
        <v>0</v>
      </c>
      <c r="AR5" s="78" t="b">
        <v>1</v>
      </c>
      <c r="AS5" s="78"/>
      <c r="AT5" s="78">
        <v>20</v>
      </c>
      <c r="AU5" s="83" t="s">
        <v>1288</v>
      </c>
      <c r="AV5" s="78" t="b">
        <v>0</v>
      </c>
      <c r="AW5" s="78" t="s">
        <v>1373</v>
      </c>
      <c r="AX5" s="83" t="s">
        <v>1376</v>
      </c>
      <c r="AY5" s="78" t="s">
        <v>66</v>
      </c>
      <c r="AZ5" s="78" t="str">
        <f>REPLACE(INDEX(GroupVertices[Group],MATCH(Vertices[[#This Row],[Vertex]],GroupVertices[Vertex],0)),1,1,"")</f>
        <v>1</v>
      </c>
      <c r="BA5" s="48" t="s">
        <v>1844</v>
      </c>
      <c r="BB5" s="48" t="s">
        <v>1844</v>
      </c>
      <c r="BC5" s="48" t="s">
        <v>1847</v>
      </c>
      <c r="BD5" s="48" t="s">
        <v>1677</v>
      </c>
      <c r="BE5" s="48" t="s">
        <v>437</v>
      </c>
      <c r="BF5" s="48" t="s">
        <v>437</v>
      </c>
      <c r="BG5" s="116" t="s">
        <v>1854</v>
      </c>
      <c r="BH5" s="116" t="s">
        <v>1886</v>
      </c>
      <c r="BI5" s="116" t="s">
        <v>1893</v>
      </c>
      <c r="BJ5" s="116" t="s">
        <v>1925</v>
      </c>
      <c r="BK5" s="116">
        <v>53</v>
      </c>
      <c r="BL5" s="120">
        <v>5.321285140562249</v>
      </c>
      <c r="BM5" s="116">
        <v>23</v>
      </c>
      <c r="BN5" s="120">
        <v>2.3092369477911645</v>
      </c>
      <c r="BO5" s="116">
        <v>2</v>
      </c>
      <c r="BP5" s="120">
        <v>0.20080321285140562</v>
      </c>
      <c r="BQ5" s="116">
        <v>920</v>
      </c>
      <c r="BR5" s="120">
        <v>92.36947791164658</v>
      </c>
      <c r="BS5" s="116">
        <v>996</v>
      </c>
      <c r="BT5" s="2"/>
      <c r="BU5" s="3"/>
      <c r="BV5" s="3"/>
      <c r="BW5" s="3"/>
      <c r="BX5" s="3"/>
    </row>
    <row r="6" spans="1:76" ht="15">
      <c r="A6" s="64" t="s">
        <v>213</v>
      </c>
      <c r="B6" s="65"/>
      <c r="C6" s="65" t="s">
        <v>64</v>
      </c>
      <c r="D6" s="66">
        <v>162.18604110668304</v>
      </c>
      <c r="E6" s="68"/>
      <c r="F6" s="100" t="s">
        <v>444</v>
      </c>
      <c r="G6" s="65"/>
      <c r="H6" s="69" t="s">
        <v>213</v>
      </c>
      <c r="I6" s="70"/>
      <c r="J6" s="70"/>
      <c r="K6" s="69" t="s">
        <v>1478</v>
      </c>
      <c r="L6" s="73">
        <v>1</v>
      </c>
      <c r="M6" s="74">
        <v>4598.3388671875</v>
      </c>
      <c r="N6" s="74">
        <v>7459.79541015625</v>
      </c>
      <c r="O6" s="75"/>
      <c r="P6" s="76"/>
      <c r="Q6" s="76"/>
      <c r="R6" s="86"/>
      <c r="S6" s="48">
        <v>0</v>
      </c>
      <c r="T6" s="48">
        <v>2</v>
      </c>
      <c r="U6" s="49">
        <v>0</v>
      </c>
      <c r="V6" s="49">
        <v>0.004739</v>
      </c>
      <c r="W6" s="49">
        <v>0.01042</v>
      </c>
      <c r="X6" s="49">
        <v>0.716005</v>
      </c>
      <c r="Y6" s="49">
        <v>0.5</v>
      </c>
      <c r="Z6" s="49">
        <v>0</v>
      </c>
      <c r="AA6" s="71">
        <v>6</v>
      </c>
      <c r="AB6" s="71"/>
      <c r="AC6" s="72"/>
      <c r="AD6" s="78" t="s">
        <v>883</v>
      </c>
      <c r="AE6" s="78">
        <v>786</v>
      </c>
      <c r="AF6" s="78">
        <v>513</v>
      </c>
      <c r="AG6" s="78">
        <v>1056</v>
      </c>
      <c r="AH6" s="78">
        <v>7521</v>
      </c>
      <c r="AI6" s="78"/>
      <c r="AJ6" s="78" t="s">
        <v>983</v>
      </c>
      <c r="AK6" s="78" t="s">
        <v>1077</v>
      </c>
      <c r="AL6" s="78"/>
      <c r="AM6" s="78"/>
      <c r="AN6" s="80">
        <v>42174.77452546296</v>
      </c>
      <c r="AO6" s="83" t="s">
        <v>1199</v>
      </c>
      <c r="AP6" s="78" t="b">
        <v>0</v>
      </c>
      <c r="AQ6" s="78" t="b">
        <v>0</v>
      </c>
      <c r="AR6" s="78" t="b">
        <v>0</v>
      </c>
      <c r="AS6" s="78"/>
      <c r="AT6" s="78">
        <v>6</v>
      </c>
      <c r="AU6" s="83" t="s">
        <v>1289</v>
      </c>
      <c r="AV6" s="78" t="b">
        <v>0</v>
      </c>
      <c r="AW6" s="78" t="s">
        <v>1373</v>
      </c>
      <c r="AX6" s="83" t="s">
        <v>1377</v>
      </c>
      <c r="AY6" s="78" t="s">
        <v>66</v>
      </c>
      <c r="AZ6" s="78" t="str">
        <f>REPLACE(INDEX(GroupVertices[Group],MATCH(Vertices[[#This Row],[Vertex]],GroupVertices[Vertex],0)),1,1,"")</f>
        <v>1</v>
      </c>
      <c r="BA6" s="48"/>
      <c r="BB6" s="48"/>
      <c r="BC6" s="48"/>
      <c r="BD6" s="48"/>
      <c r="BE6" s="48"/>
      <c r="BF6" s="48"/>
      <c r="BG6" s="116" t="s">
        <v>1855</v>
      </c>
      <c r="BH6" s="116" t="s">
        <v>1855</v>
      </c>
      <c r="BI6" s="116" t="s">
        <v>1894</v>
      </c>
      <c r="BJ6" s="116" t="s">
        <v>1894</v>
      </c>
      <c r="BK6" s="116">
        <v>0</v>
      </c>
      <c r="BL6" s="120">
        <v>0</v>
      </c>
      <c r="BM6" s="116">
        <v>0</v>
      </c>
      <c r="BN6" s="120">
        <v>0</v>
      </c>
      <c r="BO6" s="116">
        <v>0</v>
      </c>
      <c r="BP6" s="120">
        <v>0</v>
      </c>
      <c r="BQ6" s="116">
        <v>8</v>
      </c>
      <c r="BR6" s="120">
        <v>100</v>
      </c>
      <c r="BS6" s="116">
        <v>8</v>
      </c>
      <c r="BT6" s="2"/>
      <c r="BU6" s="3"/>
      <c r="BV6" s="3"/>
      <c r="BW6" s="3"/>
      <c r="BX6" s="3"/>
    </row>
    <row r="7" spans="1:76" ht="15">
      <c r="A7" s="64" t="s">
        <v>214</v>
      </c>
      <c r="B7" s="65"/>
      <c r="C7" s="65" t="s">
        <v>64</v>
      </c>
      <c r="D7" s="66">
        <v>162.12681317623512</v>
      </c>
      <c r="E7" s="68"/>
      <c r="F7" s="100" t="s">
        <v>445</v>
      </c>
      <c r="G7" s="65"/>
      <c r="H7" s="69" t="s">
        <v>214</v>
      </c>
      <c r="I7" s="70"/>
      <c r="J7" s="70"/>
      <c r="K7" s="69" t="s">
        <v>1479</v>
      </c>
      <c r="L7" s="73">
        <v>1</v>
      </c>
      <c r="M7" s="74">
        <v>4857.5751953125</v>
      </c>
      <c r="N7" s="74">
        <v>6400.4541015625</v>
      </c>
      <c r="O7" s="75"/>
      <c r="P7" s="76"/>
      <c r="Q7" s="76"/>
      <c r="R7" s="86"/>
      <c r="S7" s="48">
        <v>0</v>
      </c>
      <c r="T7" s="48">
        <v>2</v>
      </c>
      <c r="U7" s="49">
        <v>0</v>
      </c>
      <c r="V7" s="49">
        <v>0.004739</v>
      </c>
      <c r="W7" s="49">
        <v>0.01042</v>
      </c>
      <c r="X7" s="49">
        <v>0.716005</v>
      </c>
      <c r="Y7" s="49">
        <v>0.5</v>
      </c>
      <c r="Z7" s="49">
        <v>0</v>
      </c>
      <c r="AA7" s="71">
        <v>7</v>
      </c>
      <c r="AB7" s="71"/>
      <c r="AC7" s="72"/>
      <c r="AD7" s="78" t="s">
        <v>884</v>
      </c>
      <c r="AE7" s="78">
        <v>537</v>
      </c>
      <c r="AF7" s="78">
        <v>350</v>
      </c>
      <c r="AG7" s="78">
        <v>6595</v>
      </c>
      <c r="AH7" s="78">
        <v>8210</v>
      </c>
      <c r="AI7" s="78"/>
      <c r="AJ7" s="78" t="s">
        <v>984</v>
      </c>
      <c r="AK7" s="78" t="s">
        <v>1078</v>
      </c>
      <c r="AL7" s="78"/>
      <c r="AM7" s="78"/>
      <c r="AN7" s="80">
        <v>40480.881064814814</v>
      </c>
      <c r="AO7" s="83" t="s">
        <v>1200</v>
      </c>
      <c r="AP7" s="78" t="b">
        <v>0</v>
      </c>
      <c r="AQ7" s="78" t="b">
        <v>0</v>
      </c>
      <c r="AR7" s="78" t="b">
        <v>0</v>
      </c>
      <c r="AS7" s="78"/>
      <c r="AT7" s="78">
        <v>4</v>
      </c>
      <c r="AU7" s="83" t="s">
        <v>1287</v>
      </c>
      <c r="AV7" s="78" t="b">
        <v>0</v>
      </c>
      <c r="AW7" s="78" t="s">
        <v>1373</v>
      </c>
      <c r="AX7" s="83" t="s">
        <v>1378</v>
      </c>
      <c r="AY7" s="78" t="s">
        <v>66</v>
      </c>
      <c r="AZ7" s="78" t="str">
        <f>REPLACE(INDEX(GroupVertices[Group],MATCH(Vertices[[#This Row],[Vertex]],GroupVertices[Vertex],0)),1,1,"")</f>
        <v>1</v>
      </c>
      <c r="BA7" s="48" t="s">
        <v>419</v>
      </c>
      <c r="BB7" s="48" t="s">
        <v>419</v>
      </c>
      <c r="BC7" s="48" t="s">
        <v>433</v>
      </c>
      <c r="BD7" s="48" t="s">
        <v>433</v>
      </c>
      <c r="BE7" s="48"/>
      <c r="BF7" s="48"/>
      <c r="BG7" s="116" t="s">
        <v>1856</v>
      </c>
      <c r="BH7" s="116" t="s">
        <v>1856</v>
      </c>
      <c r="BI7" s="116" t="s">
        <v>1895</v>
      </c>
      <c r="BJ7" s="116" t="s">
        <v>1895</v>
      </c>
      <c r="BK7" s="116">
        <v>0</v>
      </c>
      <c r="BL7" s="120">
        <v>0</v>
      </c>
      <c r="BM7" s="116">
        <v>2</v>
      </c>
      <c r="BN7" s="120">
        <v>10.526315789473685</v>
      </c>
      <c r="BO7" s="116">
        <v>0</v>
      </c>
      <c r="BP7" s="120">
        <v>0</v>
      </c>
      <c r="BQ7" s="116">
        <v>17</v>
      </c>
      <c r="BR7" s="120">
        <v>89.47368421052632</v>
      </c>
      <c r="BS7" s="116">
        <v>19</v>
      </c>
      <c r="BT7" s="2"/>
      <c r="BU7" s="3"/>
      <c r="BV7" s="3"/>
      <c r="BW7" s="3"/>
      <c r="BX7" s="3"/>
    </row>
    <row r="8" spans="1:76" ht="15">
      <c r="A8" s="64" t="s">
        <v>215</v>
      </c>
      <c r="B8" s="65"/>
      <c r="C8" s="65" t="s">
        <v>64</v>
      </c>
      <c r="D8" s="66">
        <v>162.28632889075436</v>
      </c>
      <c r="E8" s="68"/>
      <c r="F8" s="100" t="s">
        <v>446</v>
      </c>
      <c r="G8" s="65"/>
      <c r="H8" s="69" t="s">
        <v>215</v>
      </c>
      <c r="I8" s="70"/>
      <c r="J8" s="70"/>
      <c r="K8" s="69" t="s">
        <v>1480</v>
      </c>
      <c r="L8" s="73">
        <v>1</v>
      </c>
      <c r="M8" s="74">
        <v>3784.47119140625</v>
      </c>
      <c r="N8" s="74">
        <v>7135.78466796875</v>
      </c>
      <c r="O8" s="75"/>
      <c r="P8" s="76"/>
      <c r="Q8" s="76"/>
      <c r="R8" s="86"/>
      <c r="S8" s="48">
        <v>0</v>
      </c>
      <c r="T8" s="48">
        <v>2</v>
      </c>
      <c r="U8" s="49">
        <v>0</v>
      </c>
      <c r="V8" s="49">
        <v>0.004739</v>
      </c>
      <c r="W8" s="49">
        <v>0.01042</v>
      </c>
      <c r="X8" s="49">
        <v>0.716005</v>
      </c>
      <c r="Y8" s="49">
        <v>0.5</v>
      </c>
      <c r="Z8" s="49">
        <v>0</v>
      </c>
      <c r="AA8" s="71">
        <v>8</v>
      </c>
      <c r="AB8" s="71"/>
      <c r="AC8" s="72"/>
      <c r="AD8" s="78" t="s">
        <v>885</v>
      </c>
      <c r="AE8" s="78">
        <v>900</v>
      </c>
      <c r="AF8" s="78">
        <v>789</v>
      </c>
      <c r="AG8" s="78">
        <v>3397</v>
      </c>
      <c r="AH8" s="78">
        <v>43934</v>
      </c>
      <c r="AI8" s="78"/>
      <c r="AJ8" s="78" t="s">
        <v>985</v>
      </c>
      <c r="AK8" s="78"/>
      <c r="AL8" s="83" t="s">
        <v>1129</v>
      </c>
      <c r="AM8" s="78"/>
      <c r="AN8" s="80">
        <v>43424.064479166664</v>
      </c>
      <c r="AO8" s="83" t="s">
        <v>1201</v>
      </c>
      <c r="AP8" s="78" t="b">
        <v>0</v>
      </c>
      <c r="AQ8" s="78" t="b">
        <v>0</v>
      </c>
      <c r="AR8" s="78" t="b">
        <v>0</v>
      </c>
      <c r="AS8" s="78"/>
      <c r="AT8" s="78">
        <v>9</v>
      </c>
      <c r="AU8" s="83" t="s">
        <v>1288</v>
      </c>
      <c r="AV8" s="78" t="b">
        <v>0</v>
      </c>
      <c r="AW8" s="78" t="s">
        <v>1373</v>
      </c>
      <c r="AX8" s="83" t="s">
        <v>1379</v>
      </c>
      <c r="AY8" s="78" t="s">
        <v>66</v>
      </c>
      <c r="AZ8" s="78" t="str">
        <f>REPLACE(INDEX(GroupVertices[Group],MATCH(Vertices[[#This Row],[Vertex]],GroupVertices[Vertex],0)),1,1,"")</f>
        <v>1</v>
      </c>
      <c r="BA8" s="48" t="s">
        <v>420</v>
      </c>
      <c r="BB8" s="48" t="s">
        <v>420</v>
      </c>
      <c r="BC8" s="48" t="s">
        <v>433</v>
      </c>
      <c r="BD8" s="48" t="s">
        <v>433</v>
      </c>
      <c r="BE8" s="48"/>
      <c r="BF8" s="48"/>
      <c r="BG8" s="116" t="s">
        <v>1857</v>
      </c>
      <c r="BH8" s="116" t="s">
        <v>1857</v>
      </c>
      <c r="BI8" s="116" t="s">
        <v>1896</v>
      </c>
      <c r="BJ8" s="116" t="s">
        <v>1896</v>
      </c>
      <c r="BK8" s="116">
        <v>0</v>
      </c>
      <c r="BL8" s="120">
        <v>0</v>
      </c>
      <c r="BM8" s="116">
        <v>0</v>
      </c>
      <c r="BN8" s="120">
        <v>0</v>
      </c>
      <c r="BO8" s="116">
        <v>0</v>
      </c>
      <c r="BP8" s="120">
        <v>0</v>
      </c>
      <c r="BQ8" s="116">
        <v>16</v>
      </c>
      <c r="BR8" s="120">
        <v>100</v>
      </c>
      <c r="BS8" s="116">
        <v>16</v>
      </c>
      <c r="BT8" s="2"/>
      <c r="BU8" s="3"/>
      <c r="BV8" s="3"/>
      <c r="BW8" s="3"/>
      <c r="BX8" s="3"/>
    </row>
    <row r="9" spans="1:76" ht="15">
      <c r="A9" s="64" t="s">
        <v>216</v>
      </c>
      <c r="B9" s="65"/>
      <c r="C9" s="65" t="s">
        <v>64</v>
      </c>
      <c r="D9" s="66">
        <v>162.05159733818164</v>
      </c>
      <c r="E9" s="68"/>
      <c r="F9" s="100" t="s">
        <v>447</v>
      </c>
      <c r="G9" s="65"/>
      <c r="H9" s="69" t="s">
        <v>216</v>
      </c>
      <c r="I9" s="70"/>
      <c r="J9" s="70"/>
      <c r="K9" s="69" t="s">
        <v>1481</v>
      </c>
      <c r="L9" s="73">
        <v>1</v>
      </c>
      <c r="M9" s="74">
        <v>510.1167297363281</v>
      </c>
      <c r="N9" s="74">
        <v>2904.380615234375</v>
      </c>
      <c r="O9" s="75"/>
      <c r="P9" s="76"/>
      <c r="Q9" s="76"/>
      <c r="R9" s="86"/>
      <c r="S9" s="48">
        <v>0</v>
      </c>
      <c r="T9" s="48">
        <v>1</v>
      </c>
      <c r="U9" s="49">
        <v>0</v>
      </c>
      <c r="V9" s="49">
        <v>0.004717</v>
      </c>
      <c r="W9" s="49">
        <v>0.009146</v>
      </c>
      <c r="X9" s="49">
        <v>0.435111</v>
      </c>
      <c r="Y9" s="49">
        <v>0</v>
      </c>
      <c r="Z9" s="49">
        <v>0</v>
      </c>
      <c r="AA9" s="71">
        <v>9</v>
      </c>
      <c r="AB9" s="71"/>
      <c r="AC9" s="72"/>
      <c r="AD9" s="78" t="s">
        <v>886</v>
      </c>
      <c r="AE9" s="78">
        <v>661</v>
      </c>
      <c r="AF9" s="78">
        <v>143</v>
      </c>
      <c r="AG9" s="78">
        <v>4205</v>
      </c>
      <c r="AH9" s="78">
        <v>867</v>
      </c>
      <c r="AI9" s="78"/>
      <c r="AJ9" s="78" t="s">
        <v>986</v>
      </c>
      <c r="AK9" s="78" t="s">
        <v>837</v>
      </c>
      <c r="AL9" s="78"/>
      <c r="AM9" s="78"/>
      <c r="AN9" s="80">
        <v>40702.04173611111</v>
      </c>
      <c r="AO9" s="83" t="s">
        <v>1202</v>
      </c>
      <c r="AP9" s="78" t="b">
        <v>1</v>
      </c>
      <c r="AQ9" s="78" t="b">
        <v>0</v>
      </c>
      <c r="AR9" s="78" t="b">
        <v>1</v>
      </c>
      <c r="AS9" s="78"/>
      <c r="AT9" s="78">
        <v>0</v>
      </c>
      <c r="AU9" s="83" t="s">
        <v>1288</v>
      </c>
      <c r="AV9" s="78" t="b">
        <v>0</v>
      </c>
      <c r="AW9" s="78" t="s">
        <v>1373</v>
      </c>
      <c r="AX9" s="83" t="s">
        <v>1380</v>
      </c>
      <c r="AY9" s="78" t="s">
        <v>66</v>
      </c>
      <c r="AZ9" s="78" t="str">
        <f>REPLACE(INDEX(GroupVertices[Group],MATCH(Vertices[[#This Row],[Vertex]],GroupVertices[Vertex],0)),1,1,"")</f>
        <v>1</v>
      </c>
      <c r="BA9" s="48" t="s">
        <v>421</v>
      </c>
      <c r="BB9" s="48" t="s">
        <v>421</v>
      </c>
      <c r="BC9" s="48" t="s">
        <v>433</v>
      </c>
      <c r="BD9" s="48" t="s">
        <v>433</v>
      </c>
      <c r="BE9" s="48"/>
      <c r="BF9" s="48"/>
      <c r="BG9" s="116" t="s">
        <v>1858</v>
      </c>
      <c r="BH9" s="116" t="s">
        <v>1858</v>
      </c>
      <c r="BI9" s="116" t="s">
        <v>1897</v>
      </c>
      <c r="BJ9" s="116" t="s">
        <v>1897</v>
      </c>
      <c r="BK9" s="116">
        <v>0</v>
      </c>
      <c r="BL9" s="120">
        <v>0</v>
      </c>
      <c r="BM9" s="116">
        <v>0</v>
      </c>
      <c r="BN9" s="120">
        <v>0</v>
      </c>
      <c r="BO9" s="116">
        <v>0</v>
      </c>
      <c r="BP9" s="120">
        <v>0</v>
      </c>
      <c r="BQ9" s="116">
        <v>21</v>
      </c>
      <c r="BR9" s="120">
        <v>100</v>
      </c>
      <c r="BS9" s="116">
        <v>21</v>
      </c>
      <c r="BT9" s="2"/>
      <c r="BU9" s="3"/>
      <c r="BV9" s="3"/>
      <c r="BW9" s="3"/>
      <c r="BX9" s="3"/>
    </row>
    <row r="10" spans="1:76" ht="15">
      <c r="A10" s="64" t="s">
        <v>217</v>
      </c>
      <c r="B10" s="65"/>
      <c r="C10" s="65" t="s">
        <v>64</v>
      </c>
      <c r="D10" s="66">
        <v>162.08139298417382</v>
      </c>
      <c r="E10" s="68"/>
      <c r="F10" s="100" t="s">
        <v>448</v>
      </c>
      <c r="G10" s="65"/>
      <c r="H10" s="69" t="s">
        <v>217</v>
      </c>
      <c r="I10" s="70"/>
      <c r="J10" s="70"/>
      <c r="K10" s="69" t="s">
        <v>1482</v>
      </c>
      <c r="L10" s="73">
        <v>1</v>
      </c>
      <c r="M10" s="74">
        <v>8316.5751953125</v>
      </c>
      <c r="N10" s="74">
        <v>6844.2734375</v>
      </c>
      <c r="O10" s="75"/>
      <c r="P10" s="76"/>
      <c r="Q10" s="76"/>
      <c r="R10" s="86"/>
      <c r="S10" s="48">
        <v>0</v>
      </c>
      <c r="T10" s="48">
        <v>2</v>
      </c>
      <c r="U10" s="49">
        <v>0</v>
      </c>
      <c r="V10" s="49">
        <v>0.004739</v>
      </c>
      <c r="W10" s="49">
        <v>0.010679</v>
      </c>
      <c r="X10" s="49">
        <v>0.701321</v>
      </c>
      <c r="Y10" s="49">
        <v>1</v>
      </c>
      <c r="Z10" s="49">
        <v>0</v>
      </c>
      <c r="AA10" s="71">
        <v>10</v>
      </c>
      <c r="AB10" s="71"/>
      <c r="AC10" s="72"/>
      <c r="AD10" s="78" t="s">
        <v>887</v>
      </c>
      <c r="AE10" s="78">
        <v>97</v>
      </c>
      <c r="AF10" s="78">
        <v>225</v>
      </c>
      <c r="AG10" s="78">
        <v>68420</v>
      </c>
      <c r="AH10" s="78">
        <v>92075</v>
      </c>
      <c r="AI10" s="78"/>
      <c r="AJ10" s="78" t="s">
        <v>987</v>
      </c>
      <c r="AK10" s="78" t="s">
        <v>1079</v>
      </c>
      <c r="AL10" s="78"/>
      <c r="AM10" s="78"/>
      <c r="AN10" s="80">
        <v>40227.200370370374</v>
      </c>
      <c r="AO10" s="83" t="s">
        <v>1203</v>
      </c>
      <c r="AP10" s="78" t="b">
        <v>0</v>
      </c>
      <c r="AQ10" s="78" t="b">
        <v>0</v>
      </c>
      <c r="AR10" s="78" t="b">
        <v>0</v>
      </c>
      <c r="AS10" s="78"/>
      <c r="AT10" s="78">
        <v>31</v>
      </c>
      <c r="AU10" s="83" t="s">
        <v>1288</v>
      </c>
      <c r="AV10" s="78" t="b">
        <v>0</v>
      </c>
      <c r="AW10" s="78" t="s">
        <v>1373</v>
      </c>
      <c r="AX10" s="83" t="s">
        <v>1381</v>
      </c>
      <c r="AY10" s="78" t="s">
        <v>66</v>
      </c>
      <c r="AZ10" s="78" t="str">
        <f>REPLACE(INDEX(GroupVertices[Group],MATCH(Vertices[[#This Row],[Vertex]],GroupVertices[Vertex],0)),1,1,"")</f>
        <v>2</v>
      </c>
      <c r="BA10" s="48" t="s">
        <v>422</v>
      </c>
      <c r="BB10" s="48" t="s">
        <v>422</v>
      </c>
      <c r="BC10" s="48" t="s">
        <v>433</v>
      </c>
      <c r="BD10" s="48" t="s">
        <v>433</v>
      </c>
      <c r="BE10" s="48"/>
      <c r="BF10" s="48"/>
      <c r="BG10" s="116" t="s">
        <v>1859</v>
      </c>
      <c r="BH10" s="116" t="s">
        <v>1859</v>
      </c>
      <c r="BI10" s="116" t="s">
        <v>1898</v>
      </c>
      <c r="BJ10" s="116" t="s">
        <v>1898</v>
      </c>
      <c r="BK10" s="116">
        <v>0</v>
      </c>
      <c r="BL10" s="120">
        <v>0</v>
      </c>
      <c r="BM10" s="116">
        <v>1</v>
      </c>
      <c r="BN10" s="120">
        <v>7.142857142857143</v>
      </c>
      <c r="BO10" s="116">
        <v>0</v>
      </c>
      <c r="BP10" s="120">
        <v>0</v>
      </c>
      <c r="BQ10" s="116">
        <v>13</v>
      </c>
      <c r="BR10" s="120">
        <v>92.85714285714286</v>
      </c>
      <c r="BS10" s="116">
        <v>14</v>
      </c>
      <c r="BT10" s="2"/>
      <c r="BU10" s="3"/>
      <c r="BV10" s="3"/>
      <c r="BW10" s="3"/>
      <c r="BX10" s="3"/>
    </row>
    <row r="11" spans="1:76" ht="15">
      <c r="A11" s="64" t="s">
        <v>239</v>
      </c>
      <c r="B11" s="65"/>
      <c r="C11" s="65" t="s">
        <v>64</v>
      </c>
      <c r="D11" s="66">
        <v>165.4007006200127</v>
      </c>
      <c r="E11" s="68"/>
      <c r="F11" s="100" t="s">
        <v>468</v>
      </c>
      <c r="G11" s="65"/>
      <c r="H11" s="69" t="s">
        <v>239</v>
      </c>
      <c r="I11" s="70"/>
      <c r="J11" s="70"/>
      <c r="K11" s="69" t="s">
        <v>1483</v>
      </c>
      <c r="L11" s="73">
        <v>82.38861444976513</v>
      </c>
      <c r="M11" s="74">
        <v>6751.056640625</v>
      </c>
      <c r="N11" s="74">
        <v>7261.90576171875</v>
      </c>
      <c r="O11" s="75"/>
      <c r="P11" s="76"/>
      <c r="Q11" s="76"/>
      <c r="R11" s="86"/>
      <c r="S11" s="48">
        <v>7</v>
      </c>
      <c r="T11" s="48">
        <v>1</v>
      </c>
      <c r="U11" s="49">
        <v>78</v>
      </c>
      <c r="V11" s="49">
        <v>0.005128</v>
      </c>
      <c r="W11" s="49">
        <v>0.015863</v>
      </c>
      <c r="X11" s="49">
        <v>2.19232</v>
      </c>
      <c r="Y11" s="49">
        <v>0.19047619047619047</v>
      </c>
      <c r="Z11" s="49">
        <v>0.14285714285714285</v>
      </c>
      <c r="AA11" s="71">
        <v>11</v>
      </c>
      <c r="AB11" s="71"/>
      <c r="AC11" s="72"/>
      <c r="AD11" s="78" t="s">
        <v>888</v>
      </c>
      <c r="AE11" s="78">
        <v>285</v>
      </c>
      <c r="AF11" s="78">
        <v>9360</v>
      </c>
      <c r="AG11" s="78">
        <v>2729</v>
      </c>
      <c r="AH11" s="78">
        <v>5701</v>
      </c>
      <c r="AI11" s="78"/>
      <c r="AJ11" s="78" t="s">
        <v>988</v>
      </c>
      <c r="AK11" s="78" t="s">
        <v>1076</v>
      </c>
      <c r="AL11" s="83" t="s">
        <v>1130</v>
      </c>
      <c r="AM11" s="78"/>
      <c r="AN11" s="80">
        <v>41069.85445601852</v>
      </c>
      <c r="AO11" s="83" t="s">
        <v>1204</v>
      </c>
      <c r="AP11" s="78" t="b">
        <v>0</v>
      </c>
      <c r="AQ11" s="78" t="b">
        <v>0</v>
      </c>
      <c r="AR11" s="78" t="b">
        <v>1</v>
      </c>
      <c r="AS11" s="78"/>
      <c r="AT11" s="78">
        <v>32</v>
      </c>
      <c r="AU11" s="83" t="s">
        <v>1290</v>
      </c>
      <c r="AV11" s="78" t="b">
        <v>1</v>
      </c>
      <c r="AW11" s="78" t="s">
        <v>1373</v>
      </c>
      <c r="AX11" s="83" t="s">
        <v>1382</v>
      </c>
      <c r="AY11" s="78" t="s">
        <v>66</v>
      </c>
      <c r="AZ11" s="78" t="str">
        <f>REPLACE(INDEX(GroupVertices[Group],MATCH(Vertices[[#This Row],[Vertex]],GroupVertices[Vertex],0)),1,1,"")</f>
        <v>2</v>
      </c>
      <c r="BA11" s="48"/>
      <c r="BB11" s="48"/>
      <c r="BC11" s="48"/>
      <c r="BD11" s="48"/>
      <c r="BE11" s="48"/>
      <c r="BF11" s="48"/>
      <c r="BG11" s="116" t="s">
        <v>1860</v>
      </c>
      <c r="BH11" s="116" t="s">
        <v>1887</v>
      </c>
      <c r="BI11" s="116" t="s">
        <v>1899</v>
      </c>
      <c r="BJ11" s="116" t="s">
        <v>1926</v>
      </c>
      <c r="BK11" s="116">
        <v>2</v>
      </c>
      <c r="BL11" s="120">
        <v>9.523809523809524</v>
      </c>
      <c r="BM11" s="116">
        <v>0</v>
      </c>
      <c r="BN11" s="120">
        <v>0</v>
      </c>
      <c r="BO11" s="116">
        <v>0</v>
      </c>
      <c r="BP11" s="120">
        <v>0</v>
      </c>
      <c r="BQ11" s="116">
        <v>19</v>
      </c>
      <c r="BR11" s="120">
        <v>90.47619047619048</v>
      </c>
      <c r="BS11" s="116">
        <v>21</v>
      </c>
      <c r="BT11" s="2"/>
      <c r="BU11" s="3"/>
      <c r="BV11" s="3"/>
      <c r="BW11" s="3"/>
      <c r="BX11" s="3"/>
    </row>
    <row r="12" spans="1:76" ht="15">
      <c r="A12" s="64" t="s">
        <v>218</v>
      </c>
      <c r="B12" s="65"/>
      <c r="C12" s="65" t="s">
        <v>64</v>
      </c>
      <c r="D12" s="66">
        <v>162.03197581521115</v>
      </c>
      <c r="E12" s="68"/>
      <c r="F12" s="100" t="s">
        <v>449</v>
      </c>
      <c r="G12" s="65"/>
      <c r="H12" s="69" t="s">
        <v>218</v>
      </c>
      <c r="I12" s="70"/>
      <c r="J12" s="70"/>
      <c r="K12" s="69" t="s">
        <v>1484</v>
      </c>
      <c r="L12" s="73">
        <v>1</v>
      </c>
      <c r="M12" s="74">
        <v>8592.3837890625</v>
      </c>
      <c r="N12" s="74">
        <v>2764.429443359375</v>
      </c>
      <c r="O12" s="75"/>
      <c r="P12" s="76"/>
      <c r="Q12" s="76"/>
      <c r="R12" s="86"/>
      <c r="S12" s="48">
        <v>0</v>
      </c>
      <c r="T12" s="48">
        <v>2</v>
      </c>
      <c r="U12" s="49">
        <v>0</v>
      </c>
      <c r="V12" s="49">
        <v>0.004739</v>
      </c>
      <c r="W12" s="49">
        <v>0.010125</v>
      </c>
      <c r="X12" s="49">
        <v>0.756714</v>
      </c>
      <c r="Y12" s="49">
        <v>0.5</v>
      </c>
      <c r="Z12" s="49">
        <v>0</v>
      </c>
      <c r="AA12" s="71">
        <v>12</v>
      </c>
      <c r="AB12" s="71"/>
      <c r="AC12" s="72"/>
      <c r="AD12" s="78" t="s">
        <v>889</v>
      </c>
      <c r="AE12" s="78">
        <v>564</v>
      </c>
      <c r="AF12" s="78">
        <v>89</v>
      </c>
      <c r="AG12" s="78">
        <v>8390</v>
      </c>
      <c r="AH12" s="78">
        <v>17827</v>
      </c>
      <c r="AI12" s="78"/>
      <c r="AJ12" s="78" t="s">
        <v>989</v>
      </c>
      <c r="AK12" s="78" t="s">
        <v>818</v>
      </c>
      <c r="AL12" s="78"/>
      <c r="AM12" s="78"/>
      <c r="AN12" s="80">
        <v>41783.70300925926</v>
      </c>
      <c r="AO12" s="78"/>
      <c r="AP12" s="78" t="b">
        <v>1</v>
      </c>
      <c r="AQ12" s="78" t="b">
        <v>0</v>
      </c>
      <c r="AR12" s="78" t="b">
        <v>1</v>
      </c>
      <c r="AS12" s="78"/>
      <c r="AT12" s="78">
        <v>0</v>
      </c>
      <c r="AU12" s="83" t="s">
        <v>1288</v>
      </c>
      <c r="AV12" s="78" t="b">
        <v>0</v>
      </c>
      <c r="AW12" s="78" t="s">
        <v>1373</v>
      </c>
      <c r="AX12" s="83" t="s">
        <v>1383</v>
      </c>
      <c r="AY12" s="78" t="s">
        <v>66</v>
      </c>
      <c r="AZ12" s="78" t="str">
        <f>REPLACE(INDEX(GroupVertices[Group],MATCH(Vertices[[#This Row],[Vertex]],GroupVertices[Vertex],0)),1,1,"")</f>
        <v>11</v>
      </c>
      <c r="BA12" s="48"/>
      <c r="BB12" s="48"/>
      <c r="BC12" s="48"/>
      <c r="BD12" s="48"/>
      <c r="BE12" s="48"/>
      <c r="BF12" s="48"/>
      <c r="BG12" s="116" t="s">
        <v>1861</v>
      </c>
      <c r="BH12" s="116" t="s">
        <v>1861</v>
      </c>
      <c r="BI12" s="116" t="s">
        <v>1900</v>
      </c>
      <c r="BJ12" s="116" t="s">
        <v>1900</v>
      </c>
      <c r="BK12" s="116">
        <v>0</v>
      </c>
      <c r="BL12" s="120">
        <v>0</v>
      </c>
      <c r="BM12" s="116">
        <v>0</v>
      </c>
      <c r="BN12" s="120">
        <v>0</v>
      </c>
      <c r="BO12" s="116">
        <v>0</v>
      </c>
      <c r="BP12" s="120">
        <v>0</v>
      </c>
      <c r="BQ12" s="116">
        <v>5</v>
      </c>
      <c r="BR12" s="120">
        <v>100</v>
      </c>
      <c r="BS12" s="116">
        <v>5</v>
      </c>
      <c r="BT12" s="2"/>
      <c r="BU12" s="3"/>
      <c r="BV12" s="3"/>
      <c r="BW12" s="3"/>
      <c r="BX12" s="3"/>
    </row>
    <row r="13" spans="1:76" ht="15">
      <c r="A13" s="64" t="s">
        <v>246</v>
      </c>
      <c r="B13" s="65"/>
      <c r="C13" s="65" t="s">
        <v>64</v>
      </c>
      <c r="D13" s="66">
        <v>162.70528474232768</v>
      </c>
      <c r="E13" s="68"/>
      <c r="F13" s="100" t="s">
        <v>1306</v>
      </c>
      <c r="G13" s="65"/>
      <c r="H13" s="69" t="s">
        <v>246</v>
      </c>
      <c r="I13" s="70"/>
      <c r="J13" s="70"/>
      <c r="K13" s="69" t="s">
        <v>1485</v>
      </c>
      <c r="L13" s="73">
        <v>1</v>
      </c>
      <c r="M13" s="74">
        <v>8592.3837890625</v>
      </c>
      <c r="N13" s="74">
        <v>1870.401123046875</v>
      </c>
      <c r="O13" s="75"/>
      <c r="P13" s="76"/>
      <c r="Q13" s="76"/>
      <c r="R13" s="86"/>
      <c r="S13" s="48">
        <v>2</v>
      </c>
      <c r="T13" s="48">
        <v>0</v>
      </c>
      <c r="U13" s="49">
        <v>0</v>
      </c>
      <c r="V13" s="49">
        <v>0.004739</v>
      </c>
      <c r="W13" s="49">
        <v>0.010125</v>
      </c>
      <c r="X13" s="49">
        <v>0.756714</v>
      </c>
      <c r="Y13" s="49">
        <v>0.5</v>
      </c>
      <c r="Z13" s="49">
        <v>0</v>
      </c>
      <c r="AA13" s="71">
        <v>13</v>
      </c>
      <c r="AB13" s="71"/>
      <c r="AC13" s="72"/>
      <c r="AD13" s="78" t="s">
        <v>890</v>
      </c>
      <c r="AE13" s="78">
        <v>4294</v>
      </c>
      <c r="AF13" s="78">
        <v>1942</v>
      </c>
      <c r="AG13" s="78">
        <v>3184</v>
      </c>
      <c r="AH13" s="78">
        <v>203</v>
      </c>
      <c r="AI13" s="78"/>
      <c r="AJ13" s="78" t="s">
        <v>990</v>
      </c>
      <c r="AK13" s="78" t="s">
        <v>823</v>
      </c>
      <c r="AL13" s="83" t="s">
        <v>1131</v>
      </c>
      <c r="AM13" s="78"/>
      <c r="AN13" s="80">
        <v>42230.9756712963</v>
      </c>
      <c r="AO13" s="83" t="s">
        <v>1205</v>
      </c>
      <c r="AP13" s="78" t="b">
        <v>1</v>
      </c>
      <c r="AQ13" s="78" t="b">
        <v>0</v>
      </c>
      <c r="AR13" s="78" t="b">
        <v>0</v>
      </c>
      <c r="AS13" s="78"/>
      <c r="AT13" s="78">
        <v>21</v>
      </c>
      <c r="AU13" s="83" t="s">
        <v>1288</v>
      </c>
      <c r="AV13" s="78" t="b">
        <v>0</v>
      </c>
      <c r="AW13" s="78" t="s">
        <v>1373</v>
      </c>
      <c r="AX13" s="83" t="s">
        <v>1384</v>
      </c>
      <c r="AY13" s="78" t="s">
        <v>65</v>
      </c>
      <c r="AZ13" s="78" t="str">
        <f>REPLACE(INDEX(GroupVertices[Group],MATCH(Vertices[[#This Row],[Vertex]],GroupVertices[Vertex],0)),1,1,"")</f>
        <v>11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219</v>
      </c>
      <c r="B14" s="65"/>
      <c r="C14" s="65" t="s">
        <v>64</v>
      </c>
      <c r="D14" s="66">
        <v>162.32048487518443</v>
      </c>
      <c r="E14" s="68"/>
      <c r="F14" s="100" t="s">
        <v>450</v>
      </c>
      <c r="G14" s="65"/>
      <c r="H14" s="69" t="s">
        <v>219</v>
      </c>
      <c r="I14" s="70"/>
      <c r="J14" s="70"/>
      <c r="K14" s="69" t="s">
        <v>1486</v>
      </c>
      <c r="L14" s="73">
        <v>412.1168473488136</v>
      </c>
      <c r="M14" s="74">
        <v>6275.89990234375</v>
      </c>
      <c r="N14" s="74">
        <v>6221.8623046875</v>
      </c>
      <c r="O14" s="75"/>
      <c r="P14" s="76"/>
      <c r="Q14" s="76"/>
      <c r="R14" s="86"/>
      <c r="S14" s="48">
        <v>0</v>
      </c>
      <c r="T14" s="48">
        <v>4</v>
      </c>
      <c r="U14" s="49">
        <v>394</v>
      </c>
      <c r="V14" s="49">
        <v>0.004831</v>
      </c>
      <c r="W14" s="49">
        <v>0.010883</v>
      </c>
      <c r="X14" s="49">
        <v>1.497174</v>
      </c>
      <c r="Y14" s="49">
        <v>0.16666666666666666</v>
      </c>
      <c r="Z14" s="49">
        <v>0</v>
      </c>
      <c r="AA14" s="71">
        <v>14</v>
      </c>
      <c r="AB14" s="71"/>
      <c r="AC14" s="72"/>
      <c r="AD14" s="78" t="s">
        <v>891</v>
      </c>
      <c r="AE14" s="78">
        <v>814</v>
      </c>
      <c r="AF14" s="78">
        <v>883</v>
      </c>
      <c r="AG14" s="78">
        <v>4063</v>
      </c>
      <c r="AH14" s="78">
        <v>14331</v>
      </c>
      <c r="AI14" s="78"/>
      <c r="AJ14" s="78" t="s">
        <v>991</v>
      </c>
      <c r="AK14" s="78" t="s">
        <v>1080</v>
      </c>
      <c r="AL14" s="78"/>
      <c r="AM14" s="78"/>
      <c r="AN14" s="80">
        <v>40405.717627314814</v>
      </c>
      <c r="AO14" s="83" t="s">
        <v>1206</v>
      </c>
      <c r="AP14" s="78" t="b">
        <v>1</v>
      </c>
      <c r="AQ14" s="78" t="b">
        <v>0</v>
      </c>
      <c r="AR14" s="78" t="b">
        <v>1</v>
      </c>
      <c r="AS14" s="78"/>
      <c r="AT14" s="78">
        <v>8</v>
      </c>
      <c r="AU14" s="83" t="s">
        <v>1288</v>
      </c>
      <c r="AV14" s="78" t="b">
        <v>0</v>
      </c>
      <c r="AW14" s="78" t="s">
        <v>1373</v>
      </c>
      <c r="AX14" s="83" t="s">
        <v>1385</v>
      </c>
      <c r="AY14" s="78" t="s">
        <v>66</v>
      </c>
      <c r="AZ14" s="78" t="str">
        <f>REPLACE(INDEX(GroupVertices[Group],MATCH(Vertices[[#This Row],[Vertex]],GroupVertices[Vertex],0)),1,1,"")</f>
        <v>2</v>
      </c>
      <c r="BA14" s="48" t="s">
        <v>423</v>
      </c>
      <c r="BB14" s="48" t="s">
        <v>423</v>
      </c>
      <c r="BC14" s="48" t="s">
        <v>433</v>
      </c>
      <c r="BD14" s="48" t="s">
        <v>433</v>
      </c>
      <c r="BE14" s="48"/>
      <c r="BF14" s="48"/>
      <c r="BG14" s="116" t="s">
        <v>1862</v>
      </c>
      <c r="BH14" s="116" t="s">
        <v>1862</v>
      </c>
      <c r="BI14" s="116" t="s">
        <v>1901</v>
      </c>
      <c r="BJ14" s="116" t="s">
        <v>1901</v>
      </c>
      <c r="BK14" s="116">
        <v>2</v>
      </c>
      <c r="BL14" s="120">
        <v>13.333333333333334</v>
      </c>
      <c r="BM14" s="116">
        <v>0</v>
      </c>
      <c r="BN14" s="120">
        <v>0</v>
      </c>
      <c r="BO14" s="116">
        <v>0</v>
      </c>
      <c r="BP14" s="120">
        <v>0</v>
      </c>
      <c r="BQ14" s="116">
        <v>13</v>
      </c>
      <c r="BR14" s="120">
        <v>86.66666666666667</v>
      </c>
      <c r="BS14" s="116">
        <v>15</v>
      </c>
      <c r="BT14" s="2"/>
      <c r="BU14" s="3"/>
      <c r="BV14" s="3"/>
      <c r="BW14" s="3"/>
      <c r="BX14" s="3"/>
    </row>
    <row r="15" spans="1:76" ht="15">
      <c r="A15" s="64" t="s">
        <v>247</v>
      </c>
      <c r="B15" s="65"/>
      <c r="C15" s="65" t="s">
        <v>64</v>
      </c>
      <c r="D15" s="66">
        <v>170.81987457522905</v>
      </c>
      <c r="E15" s="68"/>
      <c r="F15" s="100" t="s">
        <v>1307</v>
      </c>
      <c r="G15" s="65"/>
      <c r="H15" s="69" t="s">
        <v>247</v>
      </c>
      <c r="I15" s="70"/>
      <c r="J15" s="70"/>
      <c r="K15" s="69" t="s">
        <v>1487</v>
      </c>
      <c r="L15" s="73">
        <v>1</v>
      </c>
      <c r="M15" s="74">
        <v>5145.68408203125</v>
      </c>
      <c r="N15" s="74">
        <v>5497.7646484375</v>
      </c>
      <c r="O15" s="75"/>
      <c r="P15" s="76"/>
      <c r="Q15" s="76"/>
      <c r="R15" s="86"/>
      <c r="S15" s="48">
        <v>1</v>
      </c>
      <c r="T15" s="48">
        <v>0</v>
      </c>
      <c r="U15" s="49">
        <v>0</v>
      </c>
      <c r="V15" s="49">
        <v>0.003268</v>
      </c>
      <c r="W15" s="49">
        <v>0.001052</v>
      </c>
      <c r="X15" s="49">
        <v>0.468149</v>
      </c>
      <c r="Y15" s="49">
        <v>0</v>
      </c>
      <c r="Z15" s="49">
        <v>0</v>
      </c>
      <c r="AA15" s="71">
        <v>15</v>
      </c>
      <c r="AB15" s="71"/>
      <c r="AC15" s="72"/>
      <c r="AD15" s="78" t="s">
        <v>892</v>
      </c>
      <c r="AE15" s="78">
        <v>528</v>
      </c>
      <c r="AF15" s="78">
        <v>24274</v>
      </c>
      <c r="AG15" s="78">
        <v>4476</v>
      </c>
      <c r="AH15" s="78">
        <v>782</v>
      </c>
      <c r="AI15" s="78">
        <v>-18000</v>
      </c>
      <c r="AJ15" s="78" t="s">
        <v>992</v>
      </c>
      <c r="AK15" s="78" t="s">
        <v>1081</v>
      </c>
      <c r="AL15" s="83" t="s">
        <v>1132</v>
      </c>
      <c r="AM15" s="78" t="s">
        <v>1192</v>
      </c>
      <c r="AN15" s="80">
        <v>39661.68898148148</v>
      </c>
      <c r="AO15" s="83" t="s">
        <v>1207</v>
      </c>
      <c r="AP15" s="78" t="b">
        <v>0</v>
      </c>
      <c r="AQ15" s="78" t="b">
        <v>0</v>
      </c>
      <c r="AR15" s="78" t="b">
        <v>0</v>
      </c>
      <c r="AS15" s="78" t="s">
        <v>793</v>
      </c>
      <c r="AT15" s="78">
        <v>533</v>
      </c>
      <c r="AU15" s="83" t="s">
        <v>1291</v>
      </c>
      <c r="AV15" s="78" t="b">
        <v>1</v>
      </c>
      <c r="AW15" s="78" t="s">
        <v>1373</v>
      </c>
      <c r="AX15" s="83" t="s">
        <v>1386</v>
      </c>
      <c r="AY15" s="78" t="s">
        <v>65</v>
      </c>
      <c r="AZ15" s="78"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248</v>
      </c>
      <c r="B16" s="65"/>
      <c r="C16" s="65" t="s">
        <v>64</v>
      </c>
      <c r="D16" s="66">
        <v>162</v>
      </c>
      <c r="E16" s="68"/>
      <c r="F16" s="100" t="s">
        <v>451</v>
      </c>
      <c r="G16" s="65"/>
      <c r="H16" s="69" t="s">
        <v>248</v>
      </c>
      <c r="I16" s="70"/>
      <c r="J16" s="70"/>
      <c r="K16" s="69" t="s">
        <v>1488</v>
      </c>
      <c r="L16" s="73">
        <v>1</v>
      </c>
      <c r="M16" s="74">
        <v>6763.13720703125</v>
      </c>
      <c r="N16" s="74">
        <v>5175.953125</v>
      </c>
      <c r="O16" s="75"/>
      <c r="P16" s="76"/>
      <c r="Q16" s="76"/>
      <c r="R16" s="86"/>
      <c r="S16" s="48">
        <v>1</v>
      </c>
      <c r="T16" s="48">
        <v>0</v>
      </c>
      <c r="U16" s="49">
        <v>0</v>
      </c>
      <c r="V16" s="49">
        <v>0.003268</v>
      </c>
      <c r="W16" s="49">
        <v>0.001052</v>
      </c>
      <c r="X16" s="49">
        <v>0.468149</v>
      </c>
      <c r="Y16" s="49">
        <v>0</v>
      </c>
      <c r="Z16" s="49">
        <v>0</v>
      </c>
      <c r="AA16" s="71">
        <v>16</v>
      </c>
      <c r="AB16" s="71"/>
      <c r="AC16" s="72"/>
      <c r="AD16" s="78" t="s">
        <v>893</v>
      </c>
      <c r="AE16" s="78">
        <v>22</v>
      </c>
      <c r="AF16" s="78">
        <v>1</v>
      </c>
      <c r="AG16" s="78">
        <v>14</v>
      </c>
      <c r="AH16" s="78">
        <v>0</v>
      </c>
      <c r="AI16" s="78"/>
      <c r="AJ16" s="78"/>
      <c r="AK16" s="78"/>
      <c r="AL16" s="78"/>
      <c r="AM16" s="78"/>
      <c r="AN16" s="80">
        <v>42823.010567129626</v>
      </c>
      <c r="AO16" s="78"/>
      <c r="AP16" s="78" t="b">
        <v>1</v>
      </c>
      <c r="AQ16" s="78" t="b">
        <v>1</v>
      </c>
      <c r="AR16" s="78" t="b">
        <v>0</v>
      </c>
      <c r="AS16" s="78"/>
      <c r="AT16" s="78">
        <v>0</v>
      </c>
      <c r="AU16" s="78"/>
      <c r="AV16" s="78" t="b">
        <v>0</v>
      </c>
      <c r="AW16" s="78" t="s">
        <v>1373</v>
      </c>
      <c r="AX16" s="83" t="s">
        <v>1387</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220</v>
      </c>
      <c r="B17" s="65"/>
      <c r="C17" s="65" t="s">
        <v>64</v>
      </c>
      <c r="D17" s="66">
        <v>162.00072672307297</v>
      </c>
      <c r="E17" s="68"/>
      <c r="F17" s="100" t="s">
        <v>451</v>
      </c>
      <c r="G17" s="65"/>
      <c r="H17" s="69" t="s">
        <v>220</v>
      </c>
      <c r="I17" s="70"/>
      <c r="J17" s="70"/>
      <c r="K17" s="69" t="s">
        <v>1489</v>
      </c>
      <c r="L17" s="73">
        <v>207.60186744940378</v>
      </c>
      <c r="M17" s="74">
        <v>9466.240234375</v>
      </c>
      <c r="N17" s="74">
        <v>1870.401123046875</v>
      </c>
      <c r="O17" s="75"/>
      <c r="P17" s="76"/>
      <c r="Q17" s="76"/>
      <c r="R17" s="86"/>
      <c r="S17" s="48">
        <v>0</v>
      </c>
      <c r="T17" s="48">
        <v>2</v>
      </c>
      <c r="U17" s="49">
        <v>198</v>
      </c>
      <c r="V17" s="49">
        <v>0.004762</v>
      </c>
      <c r="W17" s="49">
        <v>0.009232</v>
      </c>
      <c r="X17" s="49">
        <v>0.880799</v>
      </c>
      <c r="Y17" s="49">
        <v>0</v>
      </c>
      <c r="Z17" s="49">
        <v>0</v>
      </c>
      <c r="AA17" s="71">
        <v>17</v>
      </c>
      <c r="AB17" s="71"/>
      <c r="AC17" s="72"/>
      <c r="AD17" s="78" t="s">
        <v>894</v>
      </c>
      <c r="AE17" s="78">
        <v>28</v>
      </c>
      <c r="AF17" s="78">
        <v>3</v>
      </c>
      <c r="AG17" s="78">
        <v>2620</v>
      </c>
      <c r="AH17" s="78">
        <v>5</v>
      </c>
      <c r="AI17" s="78"/>
      <c r="AJ17" s="78"/>
      <c r="AK17" s="78"/>
      <c r="AL17" s="78"/>
      <c r="AM17" s="78"/>
      <c r="AN17" s="80">
        <v>43158.02520833333</v>
      </c>
      <c r="AO17" s="78"/>
      <c r="AP17" s="78" t="b">
        <v>1</v>
      </c>
      <c r="AQ17" s="78" t="b">
        <v>0</v>
      </c>
      <c r="AR17" s="78" t="b">
        <v>0</v>
      </c>
      <c r="AS17" s="78"/>
      <c r="AT17" s="78">
        <v>0</v>
      </c>
      <c r="AU17" s="78"/>
      <c r="AV17" s="78" t="b">
        <v>0</v>
      </c>
      <c r="AW17" s="78" t="s">
        <v>1373</v>
      </c>
      <c r="AX17" s="83" t="s">
        <v>1388</v>
      </c>
      <c r="AY17" s="78" t="s">
        <v>66</v>
      </c>
      <c r="AZ17" s="78" t="str">
        <f>REPLACE(INDEX(GroupVertices[Group],MATCH(Vertices[[#This Row],[Vertex]],GroupVertices[Vertex],0)),1,1,"")</f>
        <v>10</v>
      </c>
      <c r="BA17" s="48"/>
      <c r="BB17" s="48"/>
      <c r="BC17" s="48"/>
      <c r="BD17" s="48"/>
      <c r="BE17" s="48"/>
      <c r="BF17" s="48"/>
      <c r="BG17" s="116" t="s">
        <v>1863</v>
      </c>
      <c r="BH17" s="116" t="s">
        <v>1863</v>
      </c>
      <c r="BI17" s="116" t="s">
        <v>1902</v>
      </c>
      <c r="BJ17" s="116" t="s">
        <v>1902</v>
      </c>
      <c r="BK17" s="116">
        <v>0</v>
      </c>
      <c r="BL17" s="120">
        <v>0</v>
      </c>
      <c r="BM17" s="116">
        <v>1</v>
      </c>
      <c r="BN17" s="120">
        <v>6.25</v>
      </c>
      <c r="BO17" s="116">
        <v>0</v>
      </c>
      <c r="BP17" s="120">
        <v>0</v>
      </c>
      <c r="BQ17" s="116">
        <v>15</v>
      </c>
      <c r="BR17" s="120">
        <v>93.75</v>
      </c>
      <c r="BS17" s="116">
        <v>16</v>
      </c>
      <c r="BT17" s="2"/>
      <c r="BU17" s="3"/>
      <c r="BV17" s="3"/>
      <c r="BW17" s="3"/>
      <c r="BX17" s="3"/>
    </row>
    <row r="18" spans="1:76" ht="15">
      <c r="A18" s="64" t="s">
        <v>249</v>
      </c>
      <c r="B18" s="65"/>
      <c r="C18" s="65" t="s">
        <v>64</v>
      </c>
      <c r="D18" s="66">
        <v>169.75195501948406</v>
      </c>
      <c r="E18" s="68"/>
      <c r="F18" s="100" t="s">
        <v>1308</v>
      </c>
      <c r="G18" s="65"/>
      <c r="H18" s="69" t="s">
        <v>249</v>
      </c>
      <c r="I18" s="70"/>
      <c r="J18" s="70"/>
      <c r="K18" s="69" t="s">
        <v>1490</v>
      </c>
      <c r="L18" s="73">
        <v>1</v>
      </c>
      <c r="M18" s="74">
        <v>9466.240234375</v>
      </c>
      <c r="N18" s="74">
        <v>2764.429443359375</v>
      </c>
      <c r="O18" s="75"/>
      <c r="P18" s="76"/>
      <c r="Q18" s="76"/>
      <c r="R18" s="86"/>
      <c r="S18" s="48">
        <v>1</v>
      </c>
      <c r="T18" s="48">
        <v>0</v>
      </c>
      <c r="U18" s="49">
        <v>0</v>
      </c>
      <c r="V18" s="49">
        <v>0.003236</v>
      </c>
      <c r="W18" s="49">
        <v>0.000893</v>
      </c>
      <c r="X18" s="49">
        <v>0.524339</v>
      </c>
      <c r="Y18" s="49">
        <v>0</v>
      </c>
      <c r="Z18" s="49">
        <v>0</v>
      </c>
      <c r="AA18" s="71">
        <v>18</v>
      </c>
      <c r="AB18" s="71"/>
      <c r="AC18" s="72"/>
      <c r="AD18" s="78" t="s">
        <v>895</v>
      </c>
      <c r="AE18" s="78">
        <v>2</v>
      </c>
      <c r="AF18" s="78">
        <v>21335</v>
      </c>
      <c r="AG18" s="78">
        <v>6441</v>
      </c>
      <c r="AH18" s="78">
        <v>4704</v>
      </c>
      <c r="AI18" s="78"/>
      <c r="AJ18" s="78" t="s">
        <v>993</v>
      </c>
      <c r="AK18" s="78"/>
      <c r="AL18" s="78"/>
      <c r="AM18" s="78"/>
      <c r="AN18" s="80">
        <v>40194.11609953704</v>
      </c>
      <c r="AO18" s="83" t="s">
        <v>1208</v>
      </c>
      <c r="AP18" s="78" t="b">
        <v>0</v>
      </c>
      <c r="AQ18" s="78" t="b">
        <v>0</v>
      </c>
      <c r="AR18" s="78" t="b">
        <v>1</v>
      </c>
      <c r="AS18" s="78" t="s">
        <v>793</v>
      </c>
      <c r="AT18" s="78">
        <v>153</v>
      </c>
      <c r="AU18" s="83" t="s">
        <v>1288</v>
      </c>
      <c r="AV18" s="78" t="b">
        <v>1</v>
      </c>
      <c r="AW18" s="78" t="s">
        <v>1373</v>
      </c>
      <c r="AX18" s="83" t="s">
        <v>1389</v>
      </c>
      <c r="AY18" s="78" t="s">
        <v>65</v>
      </c>
      <c r="AZ18" s="78" t="str">
        <f>REPLACE(INDEX(GroupVertices[Group],MATCH(Vertices[[#This Row],[Vertex]],GroupVertices[Vertex],0)),1,1,"")</f>
        <v>10</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221</v>
      </c>
      <c r="B19" s="65"/>
      <c r="C19" s="65" t="s">
        <v>64</v>
      </c>
      <c r="D19" s="66">
        <v>162.0672218842507</v>
      </c>
      <c r="E19" s="68"/>
      <c r="F19" s="100" t="s">
        <v>452</v>
      </c>
      <c r="G19" s="65"/>
      <c r="H19" s="69" t="s">
        <v>221</v>
      </c>
      <c r="I19" s="70"/>
      <c r="J19" s="70"/>
      <c r="K19" s="69" t="s">
        <v>1491</v>
      </c>
      <c r="L19" s="73">
        <v>1.4173775099987955</v>
      </c>
      <c r="M19" s="74">
        <v>6207.8955078125</v>
      </c>
      <c r="N19" s="74">
        <v>2282.124755859375</v>
      </c>
      <c r="O19" s="75"/>
      <c r="P19" s="76"/>
      <c r="Q19" s="76"/>
      <c r="R19" s="86"/>
      <c r="S19" s="48">
        <v>0</v>
      </c>
      <c r="T19" s="48">
        <v>3</v>
      </c>
      <c r="U19" s="49">
        <v>0.4</v>
      </c>
      <c r="V19" s="49">
        <v>0.004762</v>
      </c>
      <c r="W19" s="49">
        <v>0.011848</v>
      </c>
      <c r="X19" s="49">
        <v>0.934609</v>
      </c>
      <c r="Y19" s="49">
        <v>0.3333333333333333</v>
      </c>
      <c r="Z19" s="49">
        <v>0</v>
      </c>
      <c r="AA19" s="71">
        <v>19</v>
      </c>
      <c r="AB19" s="71"/>
      <c r="AC19" s="72"/>
      <c r="AD19" s="78" t="s">
        <v>896</v>
      </c>
      <c r="AE19" s="78">
        <v>156</v>
      </c>
      <c r="AF19" s="78">
        <v>186</v>
      </c>
      <c r="AG19" s="78">
        <v>3149</v>
      </c>
      <c r="AH19" s="78">
        <v>5069</v>
      </c>
      <c r="AI19" s="78"/>
      <c r="AJ19" s="78" t="s">
        <v>994</v>
      </c>
      <c r="AK19" s="78"/>
      <c r="AL19" s="78"/>
      <c r="AM19" s="78"/>
      <c r="AN19" s="80">
        <v>43252.12619212963</v>
      </c>
      <c r="AO19" s="83" t="s">
        <v>1209</v>
      </c>
      <c r="AP19" s="78" t="b">
        <v>1</v>
      </c>
      <c r="AQ19" s="78" t="b">
        <v>0</v>
      </c>
      <c r="AR19" s="78" t="b">
        <v>1</v>
      </c>
      <c r="AS19" s="78"/>
      <c r="AT19" s="78">
        <v>0</v>
      </c>
      <c r="AU19" s="78"/>
      <c r="AV19" s="78" t="b">
        <v>0</v>
      </c>
      <c r="AW19" s="78" t="s">
        <v>1373</v>
      </c>
      <c r="AX19" s="83" t="s">
        <v>1390</v>
      </c>
      <c r="AY19" s="78" t="s">
        <v>66</v>
      </c>
      <c r="AZ19" s="78" t="str">
        <f>REPLACE(INDEX(GroupVertices[Group],MATCH(Vertices[[#This Row],[Vertex]],GroupVertices[Vertex],0)),1,1,"")</f>
        <v>4</v>
      </c>
      <c r="BA19" s="48"/>
      <c r="BB19" s="48"/>
      <c r="BC19" s="48"/>
      <c r="BD19" s="48"/>
      <c r="BE19" s="48"/>
      <c r="BF19" s="48"/>
      <c r="BG19" s="116" t="s">
        <v>1864</v>
      </c>
      <c r="BH19" s="116" t="s">
        <v>1864</v>
      </c>
      <c r="BI19" s="116" t="s">
        <v>1903</v>
      </c>
      <c r="BJ19" s="116" t="s">
        <v>1903</v>
      </c>
      <c r="BK19" s="116">
        <v>1</v>
      </c>
      <c r="BL19" s="120">
        <v>14.285714285714286</v>
      </c>
      <c r="BM19" s="116">
        <v>0</v>
      </c>
      <c r="BN19" s="120">
        <v>0</v>
      </c>
      <c r="BO19" s="116">
        <v>0</v>
      </c>
      <c r="BP19" s="120">
        <v>0</v>
      </c>
      <c r="BQ19" s="116">
        <v>6</v>
      </c>
      <c r="BR19" s="120">
        <v>85.71428571428571</v>
      </c>
      <c r="BS19" s="116">
        <v>7</v>
      </c>
      <c r="BT19" s="2"/>
      <c r="BU19" s="3"/>
      <c r="BV19" s="3"/>
      <c r="BW19" s="3"/>
      <c r="BX19" s="3"/>
    </row>
    <row r="20" spans="1:76" ht="15">
      <c r="A20" s="64" t="s">
        <v>250</v>
      </c>
      <c r="B20" s="65"/>
      <c r="C20" s="65" t="s">
        <v>64</v>
      </c>
      <c r="D20" s="66">
        <v>314.97884047778143</v>
      </c>
      <c r="E20" s="68"/>
      <c r="F20" s="100" t="s">
        <v>1309</v>
      </c>
      <c r="G20" s="65"/>
      <c r="H20" s="69" t="s">
        <v>250</v>
      </c>
      <c r="I20" s="70"/>
      <c r="J20" s="70"/>
      <c r="K20" s="69" t="s">
        <v>1492</v>
      </c>
      <c r="L20" s="73">
        <v>4.478145568842038</v>
      </c>
      <c r="M20" s="74">
        <v>6445.51611328125</v>
      </c>
      <c r="N20" s="74">
        <v>3289.322265625</v>
      </c>
      <c r="O20" s="75"/>
      <c r="P20" s="76"/>
      <c r="Q20" s="76"/>
      <c r="R20" s="86"/>
      <c r="S20" s="48">
        <v>5</v>
      </c>
      <c r="T20" s="48">
        <v>0</v>
      </c>
      <c r="U20" s="49">
        <v>3.333333</v>
      </c>
      <c r="V20" s="49">
        <v>0.004808</v>
      </c>
      <c r="W20" s="49">
        <v>0.013973</v>
      </c>
      <c r="X20" s="49">
        <v>1.469114</v>
      </c>
      <c r="Y20" s="49">
        <v>0.25</v>
      </c>
      <c r="Z20" s="49">
        <v>0</v>
      </c>
      <c r="AA20" s="71">
        <v>20</v>
      </c>
      <c r="AB20" s="71"/>
      <c r="AC20" s="72"/>
      <c r="AD20" s="78" t="s">
        <v>897</v>
      </c>
      <c r="AE20" s="78">
        <v>344221</v>
      </c>
      <c r="AF20" s="78">
        <v>421011</v>
      </c>
      <c r="AG20" s="78">
        <v>68843</v>
      </c>
      <c r="AH20" s="78">
        <v>46900</v>
      </c>
      <c r="AI20" s="78"/>
      <c r="AJ20" s="78" t="s">
        <v>995</v>
      </c>
      <c r="AK20" s="78" t="s">
        <v>1082</v>
      </c>
      <c r="AL20" s="83" t="s">
        <v>1133</v>
      </c>
      <c r="AM20" s="78"/>
      <c r="AN20" s="80">
        <v>39889.64319444444</v>
      </c>
      <c r="AO20" s="83" t="s">
        <v>1210</v>
      </c>
      <c r="AP20" s="78" t="b">
        <v>0</v>
      </c>
      <c r="AQ20" s="78" t="b">
        <v>0</v>
      </c>
      <c r="AR20" s="78" t="b">
        <v>1</v>
      </c>
      <c r="AS20" s="78"/>
      <c r="AT20" s="78">
        <v>4754</v>
      </c>
      <c r="AU20" s="83" t="s">
        <v>1290</v>
      </c>
      <c r="AV20" s="78" t="b">
        <v>1</v>
      </c>
      <c r="AW20" s="78" t="s">
        <v>1373</v>
      </c>
      <c r="AX20" s="83" t="s">
        <v>1391</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251</v>
      </c>
      <c r="B21" s="65"/>
      <c r="C21" s="65" t="s">
        <v>64</v>
      </c>
      <c r="D21" s="66">
        <v>162.0599546535209</v>
      </c>
      <c r="E21" s="68"/>
      <c r="F21" s="100" t="s">
        <v>1310</v>
      </c>
      <c r="G21" s="65"/>
      <c r="H21" s="69" t="s">
        <v>251</v>
      </c>
      <c r="I21" s="70"/>
      <c r="J21" s="70"/>
      <c r="K21" s="69" t="s">
        <v>1493</v>
      </c>
      <c r="L21" s="73">
        <v>4.478145568842038</v>
      </c>
      <c r="M21" s="74">
        <v>5773.68896484375</v>
      </c>
      <c r="N21" s="74">
        <v>3938.364013671875</v>
      </c>
      <c r="O21" s="75"/>
      <c r="P21" s="76"/>
      <c r="Q21" s="76"/>
      <c r="R21" s="86"/>
      <c r="S21" s="48">
        <v>5</v>
      </c>
      <c r="T21" s="48">
        <v>0</v>
      </c>
      <c r="U21" s="49">
        <v>3.333333</v>
      </c>
      <c r="V21" s="49">
        <v>0.004808</v>
      </c>
      <c r="W21" s="49">
        <v>0.013973</v>
      </c>
      <c r="X21" s="49">
        <v>1.469114</v>
      </c>
      <c r="Y21" s="49">
        <v>0.25</v>
      </c>
      <c r="Z21" s="49">
        <v>0</v>
      </c>
      <c r="AA21" s="71">
        <v>21</v>
      </c>
      <c r="AB21" s="71"/>
      <c r="AC21" s="72"/>
      <c r="AD21" s="78" t="s">
        <v>898</v>
      </c>
      <c r="AE21" s="78">
        <v>165</v>
      </c>
      <c r="AF21" s="78">
        <v>166</v>
      </c>
      <c r="AG21" s="78">
        <v>22271</v>
      </c>
      <c r="AH21" s="78">
        <v>28192</v>
      </c>
      <c r="AI21" s="78"/>
      <c r="AJ21" s="78" t="s">
        <v>996</v>
      </c>
      <c r="AK21" s="78" t="s">
        <v>844</v>
      </c>
      <c r="AL21" s="78"/>
      <c r="AM21" s="78"/>
      <c r="AN21" s="80">
        <v>41032.961388888885</v>
      </c>
      <c r="AO21" s="83" t="s">
        <v>1211</v>
      </c>
      <c r="AP21" s="78" t="b">
        <v>0</v>
      </c>
      <c r="AQ21" s="78" t="b">
        <v>0</v>
      </c>
      <c r="AR21" s="78" t="b">
        <v>1</v>
      </c>
      <c r="AS21" s="78"/>
      <c r="AT21" s="78">
        <v>1</v>
      </c>
      <c r="AU21" s="83" t="s">
        <v>1288</v>
      </c>
      <c r="AV21" s="78" t="b">
        <v>0</v>
      </c>
      <c r="AW21" s="78" t="s">
        <v>1373</v>
      </c>
      <c r="AX21" s="83" t="s">
        <v>1392</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222</v>
      </c>
      <c r="B22" s="65"/>
      <c r="C22" s="65" t="s">
        <v>64</v>
      </c>
      <c r="D22" s="66">
        <v>162.08684340722118</v>
      </c>
      <c r="E22" s="68"/>
      <c r="F22" s="100" t="s">
        <v>453</v>
      </c>
      <c r="G22" s="65"/>
      <c r="H22" s="69" t="s">
        <v>222</v>
      </c>
      <c r="I22" s="70"/>
      <c r="J22" s="70"/>
      <c r="K22" s="69" t="s">
        <v>1494</v>
      </c>
      <c r="L22" s="73">
        <v>1.4173775099987955</v>
      </c>
      <c r="M22" s="74">
        <v>6302.46728515625</v>
      </c>
      <c r="N22" s="74">
        <v>4823.046875</v>
      </c>
      <c r="O22" s="75"/>
      <c r="P22" s="76"/>
      <c r="Q22" s="76"/>
      <c r="R22" s="86"/>
      <c r="S22" s="48">
        <v>1</v>
      </c>
      <c r="T22" s="48">
        <v>3</v>
      </c>
      <c r="U22" s="49">
        <v>0.4</v>
      </c>
      <c r="V22" s="49">
        <v>0.004785</v>
      </c>
      <c r="W22" s="49">
        <v>0.013116</v>
      </c>
      <c r="X22" s="49">
        <v>1.186805</v>
      </c>
      <c r="Y22" s="49">
        <v>0.4166666666666667</v>
      </c>
      <c r="Z22" s="49">
        <v>0</v>
      </c>
      <c r="AA22" s="71">
        <v>22</v>
      </c>
      <c r="AB22" s="71"/>
      <c r="AC22" s="72"/>
      <c r="AD22" s="78" t="s">
        <v>899</v>
      </c>
      <c r="AE22" s="78">
        <v>490</v>
      </c>
      <c r="AF22" s="78">
        <v>240</v>
      </c>
      <c r="AG22" s="78">
        <v>6097</v>
      </c>
      <c r="AH22" s="78">
        <v>2950</v>
      </c>
      <c r="AI22" s="78"/>
      <c r="AJ22" s="78" t="s">
        <v>997</v>
      </c>
      <c r="AK22" s="78" t="s">
        <v>1083</v>
      </c>
      <c r="AL22" s="78"/>
      <c r="AM22" s="78"/>
      <c r="AN22" s="80">
        <v>40021.98898148148</v>
      </c>
      <c r="AO22" s="83" t="s">
        <v>1212</v>
      </c>
      <c r="AP22" s="78" t="b">
        <v>0</v>
      </c>
      <c r="AQ22" s="78" t="b">
        <v>0</v>
      </c>
      <c r="AR22" s="78" t="b">
        <v>1</v>
      </c>
      <c r="AS22" s="78"/>
      <c r="AT22" s="78">
        <v>2</v>
      </c>
      <c r="AU22" s="83" t="s">
        <v>1286</v>
      </c>
      <c r="AV22" s="78" t="b">
        <v>0</v>
      </c>
      <c r="AW22" s="78" t="s">
        <v>1373</v>
      </c>
      <c r="AX22" s="83" t="s">
        <v>1393</v>
      </c>
      <c r="AY22" s="78" t="s">
        <v>66</v>
      </c>
      <c r="AZ22" s="78" t="str">
        <f>REPLACE(INDEX(GroupVertices[Group],MATCH(Vertices[[#This Row],[Vertex]],GroupVertices[Vertex],0)),1,1,"")</f>
        <v>4</v>
      </c>
      <c r="BA22" s="48"/>
      <c r="BB22" s="48"/>
      <c r="BC22" s="48"/>
      <c r="BD22" s="48"/>
      <c r="BE22" s="48"/>
      <c r="BF22" s="48"/>
      <c r="BG22" s="116" t="s">
        <v>1865</v>
      </c>
      <c r="BH22" s="116" t="s">
        <v>1865</v>
      </c>
      <c r="BI22" s="116" t="s">
        <v>1904</v>
      </c>
      <c r="BJ22" s="116" t="s">
        <v>1904</v>
      </c>
      <c r="BK22" s="116">
        <v>0</v>
      </c>
      <c r="BL22" s="120">
        <v>0</v>
      </c>
      <c r="BM22" s="116">
        <v>0</v>
      </c>
      <c r="BN22" s="120">
        <v>0</v>
      </c>
      <c r="BO22" s="116">
        <v>0</v>
      </c>
      <c r="BP22" s="120">
        <v>0</v>
      </c>
      <c r="BQ22" s="116">
        <v>4</v>
      </c>
      <c r="BR22" s="120">
        <v>100</v>
      </c>
      <c r="BS22" s="116">
        <v>4</v>
      </c>
      <c r="BT22" s="2"/>
      <c r="BU22" s="3"/>
      <c r="BV22" s="3"/>
      <c r="BW22" s="3"/>
      <c r="BX22" s="3"/>
    </row>
    <row r="23" spans="1:76" ht="15">
      <c r="A23" s="64" t="s">
        <v>223</v>
      </c>
      <c r="B23" s="65"/>
      <c r="C23" s="65" t="s">
        <v>64</v>
      </c>
      <c r="D23" s="66">
        <v>162.05741112276547</v>
      </c>
      <c r="E23" s="68"/>
      <c r="F23" s="100" t="s">
        <v>454</v>
      </c>
      <c r="G23" s="65"/>
      <c r="H23" s="69" t="s">
        <v>223</v>
      </c>
      <c r="I23" s="70"/>
      <c r="J23" s="70"/>
      <c r="K23" s="69" t="s">
        <v>1495</v>
      </c>
      <c r="L23" s="73">
        <v>1.4173775099987955</v>
      </c>
      <c r="M23" s="74">
        <v>6893.3974609375</v>
      </c>
      <c r="N23" s="74">
        <v>4252.37109375</v>
      </c>
      <c r="O23" s="75"/>
      <c r="P23" s="76"/>
      <c r="Q23" s="76"/>
      <c r="R23" s="86"/>
      <c r="S23" s="48">
        <v>0</v>
      </c>
      <c r="T23" s="48">
        <v>4</v>
      </c>
      <c r="U23" s="49">
        <v>0.4</v>
      </c>
      <c r="V23" s="49">
        <v>0.004785</v>
      </c>
      <c r="W23" s="49">
        <v>0.013116</v>
      </c>
      <c r="X23" s="49">
        <v>1.186805</v>
      </c>
      <c r="Y23" s="49">
        <v>0.4166666666666667</v>
      </c>
      <c r="Z23" s="49">
        <v>0</v>
      </c>
      <c r="AA23" s="71">
        <v>23</v>
      </c>
      <c r="AB23" s="71"/>
      <c r="AC23" s="72"/>
      <c r="AD23" s="78" t="s">
        <v>900</v>
      </c>
      <c r="AE23" s="78">
        <v>199</v>
      </c>
      <c r="AF23" s="78">
        <v>159</v>
      </c>
      <c r="AG23" s="78">
        <v>27949</v>
      </c>
      <c r="AH23" s="78">
        <v>8047</v>
      </c>
      <c r="AI23" s="78"/>
      <c r="AJ23" s="78" t="s">
        <v>998</v>
      </c>
      <c r="AK23" s="78" t="s">
        <v>1084</v>
      </c>
      <c r="AL23" s="78"/>
      <c r="AM23" s="78"/>
      <c r="AN23" s="80">
        <v>39914.8572337963</v>
      </c>
      <c r="AO23" s="83" t="s">
        <v>1213</v>
      </c>
      <c r="AP23" s="78" t="b">
        <v>0</v>
      </c>
      <c r="AQ23" s="78" t="b">
        <v>0</v>
      </c>
      <c r="AR23" s="78" t="b">
        <v>1</v>
      </c>
      <c r="AS23" s="78"/>
      <c r="AT23" s="78">
        <v>3</v>
      </c>
      <c r="AU23" s="83" t="s">
        <v>1287</v>
      </c>
      <c r="AV23" s="78" t="b">
        <v>0</v>
      </c>
      <c r="AW23" s="78" t="s">
        <v>1373</v>
      </c>
      <c r="AX23" s="83" t="s">
        <v>1394</v>
      </c>
      <c r="AY23" s="78" t="s">
        <v>66</v>
      </c>
      <c r="AZ23" s="78" t="str">
        <f>REPLACE(INDEX(GroupVertices[Group],MATCH(Vertices[[#This Row],[Vertex]],GroupVertices[Vertex],0)),1,1,"")</f>
        <v>4</v>
      </c>
      <c r="BA23" s="48"/>
      <c r="BB23" s="48"/>
      <c r="BC23" s="48"/>
      <c r="BD23" s="48"/>
      <c r="BE23" s="48"/>
      <c r="BF23" s="48"/>
      <c r="BG23" s="116" t="s">
        <v>1866</v>
      </c>
      <c r="BH23" s="116" t="s">
        <v>1866</v>
      </c>
      <c r="BI23" s="116" t="s">
        <v>1905</v>
      </c>
      <c r="BJ23" s="116" t="s">
        <v>1905</v>
      </c>
      <c r="BK23" s="116">
        <v>0</v>
      </c>
      <c r="BL23" s="120">
        <v>0</v>
      </c>
      <c r="BM23" s="116">
        <v>1</v>
      </c>
      <c r="BN23" s="120">
        <v>6.25</v>
      </c>
      <c r="BO23" s="116">
        <v>1</v>
      </c>
      <c r="BP23" s="120">
        <v>6.25</v>
      </c>
      <c r="BQ23" s="116">
        <v>14</v>
      </c>
      <c r="BR23" s="120">
        <v>87.5</v>
      </c>
      <c r="BS23" s="116">
        <v>16</v>
      </c>
      <c r="BT23" s="2"/>
      <c r="BU23" s="3"/>
      <c r="BV23" s="3"/>
      <c r="BW23" s="3"/>
      <c r="BX23" s="3"/>
    </row>
    <row r="24" spans="1:76" ht="15">
      <c r="A24" s="64" t="s">
        <v>224</v>
      </c>
      <c r="B24" s="65"/>
      <c r="C24" s="65" t="s">
        <v>64</v>
      </c>
      <c r="D24" s="66">
        <v>162.25544316015268</v>
      </c>
      <c r="E24" s="68"/>
      <c r="F24" s="100" t="s">
        <v>455</v>
      </c>
      <c r="G24" s="65"/>
      <c r="H24" s="69" t="s">
        <v>224</v>
      </c>
      <c r="I24" s="70"/>
      <c r="J24" s="70"/>
      <c r="K24" s="69" t="s">
        <v>1496</v>
      </c>
      <c r="L24" s="73">
        <v>1.4173775099987955</v>
      </c>
      <c r="M24" s="74">
        <v>5145.68408203125</v>
      </c>
      <c r="N24" s="74">
        <v>3309.07275390625</v>
      </c>
      <c r="O24" s="75"/>
      <c r="P24" s="76"/>
      <c r="Q24" s="76"/>
      <c r="R24" s="86"/>
      <c r="S24" s="48">
        <v>0</v>
      </c>
      <c r="T24" s="48">
        <v>3</v>
      </c>
      <c r="U24" s="49">
        <v>0.4</v>
      </c>
      <c r="V24" s="49">
        <v>0.004762</v>
      </c>
      <c r="W24" s="49">
        <v>0.011848</v>
      </c>
      <c r="X24" s="49">
        <v>0.934609</v>
      </c>
      <c r="Y24" s="49">
        <v>0.3333333333333333</v>
      </c>
      <c r="Z24" s="49">
        <v>0</v>
      </c>
      <c r="AA24" s="71">
        <v>24</v>
      </c>
      <c r="AB24" s="71"/>
      <c r="AC24" s="72"/>
      <c r="AD24" s="78" t="s">
        <v>901</v>
      </c>
      <c r="AE24" s="78">
        <v>926</v>
      </c>
      <c r="AF24" s="78">
        <v>704</v>
      </c>
      <c r="AG24" s="78">
        <v>23485</v>
      </c>
      <c r="AH24" s="78">
        <v>18744</v>
      </c>
      <c r="AI24" s="78"/>
      <c r="AJ24" s="78" t="s">
        <v>999</v>
      </c>
      <c r="AK24" s="78" t="s">
        <v>1085</v>
      </c>
      <c r="AL24" s="83" t="s">
        <v>1134</v>
      </c>
      <c r="AM24" s="78"/>
      <c r="AN24" s="80">
        <v>40572.96506944444</v>
      </c>
      <c r="AO24" s="83" t="s">
        <v>1214</v>
      </c>
      <c r="AP24" s="78" t="b">
        <v>0</v>
      </c>
      <c r="AQ24" s="78" t="b">
        <v>0</v>
      </c>
      <c r="AR24" s="78" t="b">
        <v>1</v>
      </c>
      <c r="AS24" s="78"/>
      <c r="AT24" s="78">
        <v>5</v>
      </c>
      <c r="AU24" s="83" t="s">
        <v>1288</v>
      </c>
      <c r="AV24" s="78" t="b">
        <v>0</v>
      </c>
      <c r="AW24" s="78" t="s">
        <v>1373</v>
      </c>
      <c r="AX24" s="83" t="s">
        <v>1395</v>
      </c>
      <c r="AY24" s="78" t="s">
        <v>66</v>
      </c>
      <c r="AZ24" s="78" t="str">
        <f>REPLACE(INDEX(GroupVertices[Group],MATCH(Vertices[[#This Row],[Vertex]],GroupVertices[Vertex],0)),1,1,"")</f>
        <v>4</v>
      </c>
      <c r="BA24" s="48"/>
      <c r="BB24" s="48"/>
      <c r="BC24" s="48"/>
      <c r="BD24" s="48"/>
      <c r="BE24" s="48"/>
      <c r="BF24" s="48"/>
      <c r="BG24" s="116" t="s">
        <v>1867</v>
      </c>
      <c r="BH24" s="116" t="s">
        <v>1867</v>
      </c>
      <c r="BI24" s="116" t="s">
        <v>1906</v>
      </c>
      <c r="BJ24" s="116" t="s">
        <v>1906</v>
      </c>
      <c r="BK24" s="116">
        <v>0</v>
      </c>
      <c r="BL24" s="120">
        <v>0</v>
      </c>
      <c r="BM24" s="116">
        <v>0</v>
      </c>
      <c r="BN24" s="120">
        <v>0</v>
      </c>
      <c r="BO24" s="116">
        <v>0</v>
      </c>
      <c r="BP24" s="120">
        <v>0</v>
      </c>
      <c r="BQ24" s="116">
        <v>9</v>
      </c>
      <c r="BR24" s="120">
        <v>100</v>
      </c>
      <c r="BS24" s="116">
        <v>9</v>
      </c>
      <c r="BT24" s="2"/>
      <c r="BU24" s="3"/>
      <c r="BV24" s="3"/>
      <c r="BW24" s="3"/>
      <c r="BX24" s="3"/>
    </row>
    <row r="25" spans="1:76" ht="15">
      <c r="A25" s="64" t="s">
        <v>225</v>
      </c>
      <c r="B25" s="65"/>
      <c r="C25" s="65" t="s">
        <v>64</v>
      </c>
      <c r="D25" s="66">
        <v>162.33974303661844</v>
      </c>
      <c r="E25" s="68"/>
      <c r="F25" s="100" t="s">
        <v>456</v>
      </c>
      <c r="G25" s="65"/>
      <c r="H25" s="69" t="s">
        <v>225</v>
      </c>
      <c r="I25" s="70"/>
      <c r="J25" s="70"/>
      <c r="K25" s="69" t="s">
        <v>1497</v>
      </c>
      <c r="L25" s="73">
        <v>1</v>
      </c>
      <c r="M25" s="74">
        <v>3857.94384765625</v>
      </c>
      <c r="N25" s="74">
        <v>8842.8837890625</v>
      </c>
      <c r="O25" s="75"/>
      <c r="P25" s="76"/>
      <c r="Q25" s="76"/>
      <c r="R25" s="86"/>
      <c r="S25" s="48">
        <v>0</v>
      </c>
      <c r="T25" s="48">
        <v>1</v>
      </c>
      <c r="U25" s="49">
        <v>0</v>
      </c>
      <c r="V25" s="49">
        <v>0.004717</v>
      </c>
      <c r="W25" s="49">
        <v>0.009146</v>
      </c>
      <c r="X25" s="49">
        <v>0.435111</v>
      </c>
      <c r="Y25" s="49">
        <v>0</v>
      </c>
      <c r="Z25" s="49">
        <v>0</v>
      </c>
      <c r="AA25" s="71">
        <v>25</v>
      </c>
      <c r="AB25" s="71"/>
      <c r="AC25" s="72"/>
      <c r="AD25" s="78" t="s">
        <v>902</v>
      </c>
      <c r="AE25" s="78">
        <v>1736</v>
      </c>
      <c r="AF25" s="78">
        <v>936</v>
      </c>
      <c r="AG25" s="78">
        <v>62527</v>
      </c>
      <c r="AH25" s="78">
        <v>3813</v>
      </c>
      <c r="AI25" s="78"/>
      <c r="AJ25" s="78" t="s">
        <v>1000</v>
      </c>
      <c r="AK25" s="78" t="s">
        <v>1086</v>
      </c>
      <c r="AL25" s="83" t="s">
        <v>1135</v>
      </c>
      <c r="AM25" s="78"/>
      <c r="AN25" s="80">
        <v>40712.581458333334</v>
      </c>
      <c r="AO25" s="83" t="s">
        <v>1215</v>
      </c>
      <c r="AP25" s="78" t="b">
        <v>0</v>
      </c>
      <c r="AQ25" s="78" t="b">
        <v>0</v>
      </c>
      <c r="AR25" s="78" t="b">
        <v>1</v>
      </c>
      <c r="AS25" s="78"/>
      <c r="AT25" s="78">
        <v>17</v>
      </c>
      <c r="AU25" s="83" t="s">
        <v>1288</v>
      </c>
      <c r="AV25" s="78" t="b">
        <v>0</v>
      </c>
      <c r="AW25" s="78" t="s">
        <v>1373</v>
      </c>
      <c r="AX25" s="83" t="s">
        <v>1396</v>
      </c>
      <c r="AY25" s="78" t="s">
        <v>66</v>
      </c>
      <c r="AZ25" s="78" t="str">
        <f>REPLACE(INDEX(GroupVertices[Group],MATCH(Vertices[[#This Row],[Vertex]],GroupVertices[Vertex],0)),1,1,"")</f>
        <v>1</v>
      </c>
      <c r="BA25" s="48"/>
      <c r="BB25" s="48"/>
      <c r="BC25" s="48"/>
      <c r="BD25" s="48"/>
      <c r="BE25" s="48"/>
      <c r="BF25" s="48"/>
      <c r="BG25" s="116" t="s">
        <v>1868</v>
      </c>
      <c r="BH25" s="116" t="s">
        <v>1868</v>
      </c>
      <c r="BI25" s="116" t="s">
        <v>1907</v>
      </c>
      <c r="BJ25" s="116" t="s">
        <v>1907</v>
      </c>
      <c r="BK25" s="116">
        <v>1</v>
      </c>
      <c r="BL25" s="120">
        <v>2.857142857142857</v>
      </c>
      <c r="BM25" s="116">
        <v>0</v>
      </c>
      <c r="BN25" s="120">
        <v>0</v>
      </c>
      <c r="BO25" s="116">
        <v>0</v>
      </c>
      <c r="BP25" s="120">
        <v>0</v>
      </c>
      <c r="BQ25" s="116">
        <v>34</v>
      </c>
      <c r="BR25" s="120">
        <v>97.14285714285714</v>
      </c>
      <c r="BS25" s="116">
        <v>35</v>
      </c>
      <c r="BT25" s="2"/>
      <c r="BU25" s="3"/>
      <c r="BV25" s="3"/>
      <c r="BW25" s="3"/>
      <c r="BX25" s="3"/>
    </row>
    <row r="26" spans="1:76" ht="15">
      <c r="A26" s="64" t="s">
        <v>226</v>
      </c>
      <c r="B26" s="65"/>
      <c r="C26" s="65" t="s">
        <v>64</v>
      </c>
      <c r="D26" s="66">
        <v>162.1616958837382</v>
      </c>
      <c r="E26" s="68"/>
      <c r="F26" s="100" t="s">
        <v>457</v>
      </c>
      <c r="G26" s="65"/>
      <c r="H26" s="69" t="s">
        <v>226</v>
      </c>
      <c r="I26" s="70"/>
      <c r="J26" s="70"/>
      <c r="K26" s="69" t="s">
        <v>1498</v>
      </c>
      <c r="L26" s="73">
        <v>1395.040883395977</v>
      </c>
      <c r="M26" s="74">
        <v>6808.63916015625</v>
      </c>
      <c r="N26" s="74">
        <v>8489.435546875</v>
      </c>
      <c r="O26" s="75"/>
      <c r="P26" s="76"/>
      <c r="Q26" s="76"/>
      <c r="R26" s="86"/>
      <c r="S26" s="48">
        <v>1</v>
      </c>
      <c r="T26" s="48">
        <v>12</v>
      </c>
      <c r="U26" s="49">
        <v>1336</v>
      </c>
      <c r="V26" s="49">
        <v>0.005208</v>
      </c>
      <c r="W26" s="49">
        <v>0.013562</v>
      </c>
      <c r="X26" s="49">
        <v>3.981577</v>
      </c>
      <c r="Y26" s="49">
        <v>0.06060606060606061</v>
      </c>
      <c r="Z26" s="49">
        <v>0.08333333333333333</v>
      </c>
      <c r="AA26" s="71">
        <v>26</v>
      </c>
      <c r="AB26" s="71"/>
      <c r="AC26" s="72"/>
      <c r="AD26" s="78" t="s">
        <v>903</v>
      </c>
      <c r="AE26" s="78">
        <v>925</v>
      </c>
      <c r="AF26" s="78">
        <v>446</v>
      </c>
      <c r="AG26" s="78">
        <v>1514</v>
      </c>
      <c r="AH26" s="78">
        <v>3069</v>
      </c>
      <c r="AI26" s="78"/>
      <c r="AJ26" s="78" t="s">
        <v>1001</v>
      </c>
      <c r="AK26" s="78" t="s">
        <v>1087</v>
      </c>
      <c r="AL26" s="78"/>
      <c r="AM26" s="78"/>
      <c r="AN26" s="80">
        <v>43643.91813657407</v>
      </c>
      <c r="AO26" s="83" t="s">
        <v>1216</v>
      </c>
      <c r="AP26" s="78" t="b">
        <v>1</v>
      </c>
      <c r="AQ26" s="78" t="b">
        <v>0</v>
      </c>
      <c r="AR26" s="78" t="b">
        <v>0</v>
      </c>
      <c r="AS26" s="78"/>
      <c r="AT26" s="78">
        <v>0</v>
      </c>
      <c r="AU26" s="78"/>
      <c r="AV26" s="78" t="b">
        <v>0</v>
      </c>
      <c r="AW26" s="78" t="s">
        <v>1373</v>
      </c>
      <c r="AX26" s="83" t="s">
        <v>1397</v>
      </c>
      <c r="AY26" s="78" t="s">
        <v>66</v>
      </c>
      <c r="AZ26" s="78" t="str">
        <f>REPLACE(INDEX(GroupVertices[Group],MATCH(Vertices[[#This Row],[Vertex]],GroupVertices[Vertex],0)),1,1,"")</f>
        <v>2</v>
      </c>
      <c r="BA26" s="48"/>
      <c r="BB26" s="48"/>
      <c r="BC26" s="48"/>
      <c r="BD26" s="48"/>
      <c r="BE26" s="48" t="s">
        <v>1850</v>
      </c>
      <c r="BF26" s="48" t="s">
        <v>1850</v>
      </c>
      <c r="BG26" s="116" t="s">
        <v>1869</v>
      </c>
      <c r="BH26" s="116" t="s">
        <v>1888</v>
      </c>
      <c r="BI26" s="116" t="s">
        <v>1908</v>
      </c>
      <c r="BJ26" s="116" t="s">
        <v>1927</v>
      </c>
      <c r="BK26" s="116">
        <v>1</v>
      </c>
      <c r="BL26" s="120">
        <v>1.492537313432836</v>
      </c>
      <c r="BM26" s="116">
        <v>3</v>
      </c>
      <c r="BN26" s="120">
        <v>4.477611940298507</v>
      </c>
      <c r="BO26" s="116">
        <v>0</v>
      </c>
      <c r="BP26" s="120">
        <v>0</v>
      </c>
      <c r="BQ26" s="116">
        <v>63</v>
      </c>
      <c r="BR26" s="120">
        <v>94.02985074626865</v>
      </c>
      <c r="BS26" s="116">
        <v>67</v>
      </c>
      <c r="BT26" s="2"/>
      <c r="BU26" s="3"/>
      <c r="BV26" s="3"/>
      <c r="BW26" s="3"/>
      <c r="BX26" s="3"/>
    </row>
    <row r="27" spans="1:76" ht="15">
      <c r="A27" s="64" t="s">
        <v>252</v>
      </c>
      <c r="B27" s="65"/>
      <c r="C27" s="65" t="s">
        <v>64</v>
      </c>
      <c r="D27" s="66">
        <v>250.44510487403107</v>
      </c>
      <c r="E27" s="68"/>
      <c r="F27" s="100" t="s">
        <v>1311</v>
      </c>
      <c r="G27" s="65"/>
      <c r="H27" s="69" t="s">
        <v>252</v>
      </c>
      <c r="I27" s="70"/>
      <c r="J27" s="70"/>
      <c r="K27" s="69" t="s">
        <v>1499</v>
      </c>
      <c r="L27" s="73">
        <v>1</v>
      </c>
      <c r="M27" s="74">
        <v>5906.080078125</v>
      </c>
      <c r="N27" s="74">
        <v>9576.9609375</v>
      </c>
      <c r="O27" s="75"/>
      <c r="P27" s="76"/>
      <c r="Q27" s="76"/>
      <c r="R27" s="86"/>
      <c r="S27" s="48">
        <v>1</v>
      </c>
      <c r="T27" s="48">
        <v>0</v>
      </c>
      <c r="U27" s="49">
        <v>0</v>
      </c>
      <c r="V27" s="49">
        <v>0.003436</v>
      </c>
      <c r="W27" s="49">
        <v>0.001311</v>
      </c>
      <c r="X27" s="49">
        <v>0.432028</v>
      </c>
      <c r="Y27" s="49">
        <v>0</v>
      </c>
      <c r="Z27" s="49">
        <v>0</v>
      </c>
      <c r="AA27" s="71">
        <v>27</v>
      </c>
      <c r="AB27" s="71"/>
      <c r="AC27" s="72"/>
      <c r="AD27" s="78" t="s">
        <v>904</v>
      </c>
      <c r="AE27" s="78">
        <v>3074</v>
      </c>
      <c r="AF27" s="78">
        <v>243409</v>
      </c>
      <c r="AG27" s="78">
        <v>14727</v>
      </c>
      <c r="AH27" s="78">
        <v>3255</v>
      </c>
      <c r="AI27" s="78"/>
      <c r="AJ27" s="78" t="s">
        <v>1002</v>
      </c>
      <c r="AK27" s="78"/>
      <c r="AL27" s="83" t="s">
        <v>1136</v>
      </c>
      <c r="AM27" s="78"/>
      <c r="AN27" s="80">
        <v>39754.975023148145</v>
      </c>
      <c r="AO27" s="83" t="s">
        <v>1217</v>
      </c>
      <c r="AP27" s="78" t="b">
        <v>0</v>
      </c>
      <c r="AQ27" s="78" t="b">
        <v>0</v>
      </c>
      <c r="AR27" s="78" t="b">
        <v>1</v>
      </c>
      <c r="AS27" s="78" t="s">
        <v>793</v>
      </c>
      <c r="AT27" s="78">
        <v>2276</v>
      </c>
      <c r="AU27" s="83" t="s">
        <v>1292</v>
      </c>
      <c r="AV27" s="78" t="b">
        <v>1</v>
      </c>
      <c r="AW27" s="78" t="s">
        <v>1373</v>
      </c>
      <c r="AX27" s="83" t="s">
        <v>1398</v>
      </c>
      <c r="AY27" s="78" t="s">
        <v>65</v>
      </c>
      <c r="AZ27" s="78" t="str">
        <f>REPLACE(INDEX(GroupVertices[Group],MATCH(Vertices[[#This Row],[Vertex]],GroupVertices[Vertex],0)),1,1,"")</f>
        <v>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253</v>
      </c>
      <c r="B28" s="65"/>
      <c r="C28" s="65" t="s">
        <v>64</v>
      </c>
      <c r="D28" s="66">
        <v>239.24811912708245</v>
      </c>
      <c r="E28" s="68"/>
      <c r="F28" s="100" t="s">
        <v>1312</v>
      </c>
      <c r="G28" s="65"/>
      <c r="H28" s="69" t="s">
        <v>253</v>
      </c>
      <c r="I28" s="70"/>
      <c r="J28" s="70"/>
      <c r="K28" s="69" t="s">
        <v>1500</v>
      </c>
      <c r="L28" s="73">
        <v>1</v>
      </c>
      <c r="M28" s="74">
        <v>7594.88671875</v>
      </c>
      <c r="N28" s="74">
        <v>9448.837890625</v>
      </c>
      <c r="O28" s="75"/>
      <c r="P28" s="76"/>
      <c r="Q28" s="76"/>
      <c r="R28" s="86"/>
      <c r="S28" s="48">
        <v>1</v>
      </c>
      <c r="T28" s="48">
        <v>0</v>
      </c>
      <c r="U28" s="49">
        <v>0</v>
      </c>
      <c r="V28" s="49">
        <v>0.003436</v>
      </c>
      <c r="W28" s="49">
        <v>0.001311</v>
      </c>
      <c r="X28" s="49">
        <v>0.432028</v>
      </c>
      <c r="Y28" s="49">
        <v>0</v>
      </c>
      <c r="Z28" s="49">
        <v>0</v>
      </c>
      <c r="AA28" s="71">
        <v>28</v>
      </c>
      <c r="AB28" s="71"/>
      <c r="AC28" s="72"/>
      <c r="AD28" s="78" t="s">
        <v>905</v>
      </c>
      <c r="AE28" s="78">
        <v>100857</v>
      </c>
      <c r="AF28" s="78">
        <v>212594</v>
      </c>
      <c r="AG28" s="78">
        <v>20053</v>
      </c>
      <c r="AH28" s="78">
        <v>44</v>
      </c>
      <c r="AI28" s="78">
        <v>-28800</v>
      </c>
      <c r="AJ28" s="78" t="s">
        <v>1003</v>
      </c>
      <c r="AK28" s="78" t="s">
        <v>1088</v>
      </c>
      <c r="AL28" s="83" t="s">
        <v>1137</v>
      </c>
      <c r="AM28" s="78" t="s">
        <v>1193</v>
      </c>
      <c r="AN28" s="80">
        <v>39936.92488425926</v>
      </c>
      <c r="AO28" s="83" t="s">
        <v>1218</v>
      </c>
      <c r="AP28" s="78" t="b">
        <v>0</v>
      </c>
      <c r="AQ28" s="78" t="b">
        <v>0</v>
      </c>
      <c r="AR28" s="78" t="b">
        <v>0</v>
      </c>
      <c r="AS28" s="78" t="s">
        <v>793</v>
      </c>
      <c r="AT28" s="78">
        <v>1314</v>
      </c>
      <c r="AU28" s="83" t="s">
        <v>1293</v>
      </c>
      <c r="AV28" s="78" t="b">
        <v>1</v>
      </c>
      <c r="AW28" s="78" t="s">
        <v>1373</v>
      </c>
      <c r="AX28" s="83" t="s">
        <v>1399</v>
      </c>
      <c r="AY28" s="78" t="s">
        <v>65</v>
      </c>
      <c r="AZ28" s="78" t="str">
        <f>REPLACE(INDEX(GroupVertices[Group],MATCH(Vertices[[#This Row],[Vertex]],GroupVertices[Vertex],0)),1,1,"")</f>
        <v>2</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254</v>
      </c>
      <c r="B29" s="65"/>
      <c r="C29" s="65" t="s">
        <v>64</v>
      </c>
      <c r="D29" s="66">
        <v>162.34337665198333</v>
      </c>
      <c r="E29" s="68"/>
      <c r="F29" s="100" t="s">
        <v>1313</v>
      </c>
      <c r="G29" s="65"/>
      <c r="H29" s="69" t="s">
        <v>254</v>
      </c>
      <c r="I29" s="70"/>
      <c r="J29" s="70"/>
      <c r="K29" s="69" t="s">
        <v>1501</v>
      </c>
      <c r="L29" s="73">
        <v>1</v>
      </c>
      <c r="M29" s="74">
        <v>6853.52978515625</v>
      </c>
      <c r="N29" s="74">
        <v>9646.09375</v>
      </c>
      <c r="O29" s="75"/>
      <c r="P29" s="76"/>
      <c r="Q29" s="76"/>
      <c r="R29" s="86"/>
      <c r="S29" s="48">
        <v>1</v>
      </c>
      <c r="T29" s="48">
        <v>0</v>
      </c>
      <c r="U29" s="49">
        <v>0</v>
      </c>
      <c r="V29" s="49">
        <v>0.003436</v>
      </c>
      <c r="W29" s="49">
        <v>0.001311</v>
      </c>
      <c r="X29" s="49">
        <v>0.432028</v>
      </c>
      <c r="Y29" s="49">
        <v>0</v>
      </c>
      <c r="Z29" s="49">
        <v>0</v>
      </c>
      <c r="AA29" s="71">
        <v>29</v>
      </c>
      <c r="AB29" s="71"/>
      <c r="AC29" s="72"/>
      <c r="AD29" s="78" t="s">
        <v>906</v>
      </c>
      <c r="AE29" s="78">
        <v>826</v>
      </c>
      <c r="AF29" s="78">
        <v>946</v>
      </c>
      <c r="AG29" s="78">
        <v>122</v>
      </c>
      <c r="AH29" s="78">
        <v>182</v>
      </c>
      <c r="AI29" s="78"/>
      <c r="AJ29" s="78" t="s">
        <v>1004</v>
      </c>
      <c r="AK29" s="78" t="s">
        <v>1089</v>
      </c>
      <c r="AL29" s="83" t="s">
        <v>1138</v>
      </c>
      <c r="AM29" s="78"/>
      <c r="AN29" s="80">
        <v>43726.47949074074</v>
      </c>
      <c r="AO29" s="83" t="s">
        <v>1219</v>
      </c>
      <c r="AP29" s="78" t="b">
        <v>1</v>
      </c>
      <c r="AQ29" s="78" t="b">
        <v>0</v>
      </c>
      <c r="AR29" s="78" t="b">
        <v>0</v>
      </c>
      <c r="AS29" s="78"/>
      <c r="AT29" s="78">
        <v>2</v>
      </c>
      <c r="AU29" s="78"/>
      <c r="AV29" s="78" t="b">
        <v>0</v>
      </c>
      <c r="AW29" s="78" t="s">
        <v>1373</v>
      </c>
      <c r="AX29" s="83" t="s">
        <v>1400</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255</v>
      </c>
      <c r="B30" s="65"/>
      <c r="C30" s="65" t="s">
        <v>64</v>
      </c>
      <c r="D30" s="66">
        <v>162.41859249003681</v>
      </c>
      <c r="E30" s="68"/>
      <c r="F30" s="100" t="s">
        <v>1314</v>
      </c>
      <c r="G30" s="65"/>
      <c r="H30" s="69" t="s">
        <v>255</v>
      </c>
      <c r="I30" s="70"/>
      <c r="J30" s="70"/>
      <c r="K30" s="69" t="s">
        <v>1502</v>
      </c>
      <c r="L30" s="73">
        <v>1</v>
      </c>
      <c r="M30" s="74">
        <v>8446.19921875</v>
      </c>
      <c r="N30" s="74">
        <v>8454.216796875</v>
      </c>
      <c r="O30" s="75"/>
      <c r="P30" s="76"/>
      <c r="Q30" s="76"/>
      <c r="R30" s="86"/>
      <c r="S30" s="48">
        <v>1</v>
      </c>
      <c r="T30" s="48">
        <v>0</v>
      </c>
      <c r="U30" s="49">
        <v>0</v>
      </c>
      <c r="V30" s="49">
        <v>0.003436</v>
      </c>
      <c r="W30" s="49">
        <v>0.001311</v>
      </c>
      <c r="X30" s="49">
        <v>0.432028</v>
      </c>
      <c r="Y30" s="49">
        <v>0</v>
      </c>
      <c r="Z30" s="49">
        <v>0</v>
      </c>
      <c r="AA30" s="71">
        <v>30</v>
      </c>
      <c r="AB30" s="71"/>
      <c r="AC30" s="72"/>
      <c r="AD30" s="78" t="s">
        <v>907</v>
      </c>
      <c r="AE30" s="78">
        <v>1647</v>
      </c>
      <c r="AF30" s="78">
        <v>1153</v>
      </c>
      <c r="AG30" s="78">
        <v>17201</v>
      </c>
      <c r="AH30" s="78">
        <v>52461</v>
      </c>
      <c r="AI30" s="78"/>
      <c r="AJ30" s="78" t="s">
        <v>1005</v>
      </c>
      <c r="AK30" s="78" t="s">
        <v>1090</v>
      </c>
      <c r="AL30" s="83" t="s">
        <v>1139</v>
      </c>
      <c r="AM30" s="78"/>
      <c r="AN30" s="80">
        <v>43486.73814814815</v>
      </c>
      <c r="AO30" s="83" t="s">
        <v>1220</v>
      </c>
      <c r="AP30" s="78" t="b">
        <v>1</v>
      </c>
      <c r="AQ30" s="78" t="b">
        <v>0</v>
      </c>
      <c r="AR30" s="78" t="b">
        <v>0</v>
      </c>
      <c r="AS30" s="78"/>
      <c r="AT30" s="78">
        <v>8</v>
      </c>
      <c r="AU30" s="78"/>
      <c r="AV30" s="78" t="b">
        <v>0</v>
      </c>
      <c r="AW30" s="78" t="s">
        <v>1373</v>
      </c>
      <c r="AX30" s="83" t="s">
        <v>1401</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256</v>
      </c>
      <c r="B31" s="65"/>
      <c r="C31" s="65" t="s">
        <v>64</v>
      </c>
      <c r="D31" s="66">
        <v>162.00109008460947</v>
      </c>
      <c r="E31" s="68"/>
      <c r="F31" s="100" t="s">
        <v>1315</v>
      </c>
      <c r="G31" s="65"/>
      <c r="H31" s="69" t="s">
        <v>256</v>
      </c>
      <c r="I31" s="70"/>
      <c r="J31" s="70"/>
      <c r="K31" s="69" t="s">
        <v>1503</v>
      </c>
      <c r="L31" s="73">
        <v>1</v>
      </c>
      <c r="M31" s="74">
        <v>8190.78759765625</v>
      </c>
      <c r="N31" s="74">
        <v>9060.7724609375</v>
      </c>
      <c r="O31" s="75"/>
      <c r="P31" s="76"/>
      <c r="Q31" s="76"/>
      <c r="R31" s="86"/>
      <c r="S31" s="48">
        <v>1</v>
      </c>
      <c r="T31" s="48">
        <v>0</v>
      </c>
      <c r="U31" s="49">
        <v>0</v>
      </c>
      <c r="V31" s="49">
        <v>0.003436</v>
      </c>
      <c r="W31" s="49">
        <v>0.001311</v>
      </c>
      <c r="X31" s="49">
        <v>0.432028</v>
      </c>
      <c r="Y31" s="49">
        <v>0</v>
      </c>
      <c r="Z31" s="49">
        <v>0</v>
      </c>
      <c r="AA31" s="71">
        <v>31</v>
      </c>
      <c r="AB31" s="71"/>
      <c r="AC31" s="72"/>
      <c r="AD31" s="78" t="s">
        <v>908</v>
      </c>
      <c r="AE31" s="78">
        <v>51</v>
      </c>
      <c r="AF31" s="78">
        <v>4</v>
      </c>
      <c r="AG31" s="78">
        <v>27</v>
      </c>
      <c r="AH31" s="78">
        <v>1</v>
      </c>
      <c r="AI31" s="78"/>
      <c r="AJ31" s="78"/>
      <c r="AK31" s="78"/>
      <c r="AL31" s="78"/>
      <c r="AM31" s="78"/>
      <c r="AN31" s="80">
        <v>43206.646006944444</v>
      </c>
      <c r="AO31" s="78"/>
      <c r="AP31" s="78" t="b">
        <v>1</v>
      </c>
      <c r="AQ31" s="78" t="b">
        <v>0</v>
      </c>
      <c r="AR31" s="78" t="b">
        <v>0</v>
      </c>
      <c r="AS31" s="78"/>
      <c r="AT31" s="78">
        <v>0</v>
      </c>
      <c r="AU31" s="78"/>
      <c r="AV31" s="78" t="b">
        <v>0</v>
      </c>
      <c r="AW31" s="78" t="s">
        <v>1373</v>
      </c>
      <c r="AX31" s="83" t="s">
        <v>1402</v>
      </c>
      <c r="AY31" s="78" t="s">
        <v>65</v>
      </c>
      <c r="AZ31" s="78" t="str">
        <f>REPLACE(INDEX(GroupVertices[Group],MATCH(Vertices[[#This Row],[Vertex]],GroupVertices[Vertex],0)),1,1,"")</f>
        <v>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257</v>
      </c>
      <c r="B32" s="65"/>
      <c r="C32" s="65" t="s">
        <v>64</v>
      </c>
      <c r="D32" s="66">
        <v>162.00145344614597</v>
      </c>
      <c r="E32" s="68"/>
      <c r="F32" s="100" t="s">
        <v>1316</v>
      </c>
      <c r="G32" s="65"/>
      <c r="H32" s="69" t="s">
        <v>257</v>
      </c>
      <c r="I32" s="70"/>
      <c r="J32" s="70"/>
      <c r="K32" s="69" t="s">
        <v>1504</v>
      </c>
      <c r="L32" s="73">
        <v>1</v>
      </c>
      <c r="M32" s="74">
        <v>5318.43701171875</v>
      </c>
      <c r="N32" s="74">
        <v>8871.0361328125</v>
      </c>
      <c r="O32" s="75"/>
      <c r="P32" s="76"/>
      <c r="Q32" s="76"/>
      <c r="R32" s="86"/>
      <c r="S32" s="48">
        <v>2</v>
      </c>
      <c r="T32" s="48">
        <v>0</v>
      </c>
      <c r="U32" s="49">
        <v>0</v>
      </c>
      <c r="V32" s="49">
        <v>0.003448</v>
      </c>
      <c r="W32" s="49">
        <v>0.002567</v>
      </c>
      <c r="X32" s="49">
        <v>0.694877</v>
      </c>
      <c r="Y32" s="49">
        <v>1</v>
      </c>
      <c r="Z32" s="49">
        <v>0</v>
      </c>
      <c r="AA32" s="71">
        <v>32</v>
      </c>
      <c r="AB32" s="71"/>
      <c r="AC32" s="72"/>
      <c r="AD32" s="78" t="s">
        <v>909</v>
      </c>
      <c r="AE32" s="78">
        <v>73</v>
      </c>
      <c r="AF32" s="78">
        <v>5</v>
      </c>
      <c r="AG32" s="78">
        <v>4</v>
      </c>
      <c r="AH32" s="78">
        <v>39</v>
      </c>
      <c r="AI32" s="78"/>
      <c r="AJ32" s="78" t="s">
        <v>1006</v>
      </c>
      <c r="AK32" s="78" t="s">
        <v>1087</v>
      </c>
      <c r="AL32" s="78"/>
      <c r="AM32" s="78"/>
      <c r="AN32" s="80">
        <v>43127.076053240744</v>
      </c>
      <c r="AO32" s="83" t="s">
        <v>1221</v>
      </c>
      <c r="AP32" s="78" t="b">
        <v>1</v>
      </c>
      <c r="AQ32" s="78" t="b">
        <v>0</v>
      </c>
      <c r="AR32" s="78" t="b">
        <v>0</v>
      </c>
      <c r="AS32" s="78"/>
      <c r="AT32" s="78">
        <v>0</v>
      </c>
      <c r="AU32" s="78"/>
      <c r="AV32" s="78" t="b">
        <v>0</v>
      </c>
      <c r="AW32" s="78" t="s">
        <v>1373</v>
      </c>
      <c r="AX32" s="83" t="s">
        <v>1403</v>
      </c>
      <c r="AY32" s="78" t="s">
        <v>65</v>
      </c>
      <c r="AZ32" s="78" t="str">
        <f>REPLACE(INDEX(GroupVertices[Group],MATCH(Vertices[[#This Row],[Vertex]],GroupVertices[Vertex],0)),1,1,"")</f>
        <v>2</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227</v>
      </c>
      <c r="B33" s="65"/>
      <c r="C33" s="65" t="s">
        <v>64</v>
      </c>
      <c r="D33" s="66">
        <v>162.47127991282792</v>
      </c>
      <c r="E33" s="68"/>
      <c r="F33" s="100" t="s">
        <v>458</v>
      </c>
      <c r="G33" s="65"/>
      <c r="H33" s="69" t="s">
        <v>227</v>
      </c>
      <c r="I33" s="70"/>
      <c r="J33" s="70"/>
      <c r="K33" s="69" t="s">
        <v>1505</v>
      </c>
      <c r="L33" s="73">
        <v>382.9004216488979</v>
      </c>
      <c r="M33" s="74">
        <v>6262.8388671875</v>
      </c>
      <c r="N33" s="74">
        <v>8011.61669921875</v>
      </c>
      <c r="O33" s="75"/>
      <c r="P33" s="76"/>
      <c r="Q33" s="76"/>
      <c r="R33" s="86"/>
      <c r="S33" s="48">
        <v>1</v>
      </c>
      <c r="T33" s="48">
        <v>7</v>
      </c>
      <c r="U33" s="49">
        <v>366</v>
      </c>
      <c r="V33" s="49">
        <v>0.005076</v>
      </c>
      <c r="W33" s="49">
        <v>0.012983</v>
      </c>
      <c r="X33" s="49">
        <v>2.164639</v>
      </c>
      <c r="Y33" s="49">
        <v>0.19047619047619047</v>
      </c>
      <c r="Z33" s="49">
        <v>0.14285714285714285</v>
      </c>
      <c r="AA33" s="71">
        <v>33</v>
      </c>
      <c r="AB33" s="71"/>
      <c r="AC33" s="72"/>
      <c r="AD33" s="78" t="s">
        <v>910</v>
      </c>
      <c r="AE33" s="78">
        <v>394</v>
      </c>
      <c r="AF33" s="78">
        <v>1298</v>
      </c>
      <c r="AG33" s="78">
        <v>76553</v>
      </c>
      <c r="AH33" s="78">
        <v>154337</v>
      </c>
      <c r="AI33" s="78"/>
      <c r="AJ33" s="78" t="s">
        <v>1007</v>
      </c>
      <c r="AK33" s="78" t="s">
        <v>1091</v>
      </c>
      <c r="AL33" s="78"/>
      <c r="AM33" s="78"/>
      <c r="AN33" s="80">
        <v>41691.77789351852</v>
      </c>
      <c r="AO33" s="83" t="s">
        <v>1222</v>
      </c>
      <c r="AP33" s="78" t="b">
        <v>1</v>
      </c>
      <c r="AQ33" s="78" t="b">
        <v>0</v>
      </c>
      <c r="AR33" s="78" t="b">
        <v>1</v>
      </c>
      <c r="AS33" s="78"/>
      <c r="AT33" s="78">
        <v>13</v>
      </c>
      <c r="AU33" s="83" t="s">
        <v>1288</v>
      </c>
      <c r="AV33" s="78" t="b">
        <v>0</v>
      </c>
      <c r="AW33" s="78" t="s">
        <v>1373</v>
      </c>
      <c r="AX33" s="83" t="s">
        <v>1404</v>
      </c>
      <c r="AY33" s="78" t="s">
        <v>66</v>
      </c>
      <c r="AZ33" s="78" t="str">
        <f>REPLACE(INDEX(GroupVertices[Group],MATCH(Vertices[[#This Row],[Vertex]],GroupVertices[Vertex],0)),1,1,"")</f>
        <v>2</v>
      </c>
      <c r="BA33" s="48" t="s">
        <v>424</v>
      </c>
      <c r="BB33" s="48" t="s">
        <v>424</v>
      </c>
      <c r="BC33" s="48" t="s">
        <v>433</v>
      </c>
      <c r="BD33" s="48" t="s">
        <v>433</v>
      </c>
      <c r="BE33" s="48"/>
      <c r="BF33" s="48"/>
      <c r="BG33" s="116" t="s">
        <v>1870</v>
      </c>
      <c r="BH33" s="116" t="s">
        <v>1870</v>
      </c>
      <c r="BI33" s="116" t="s">
        <v>1909</v>
      </c>
      <c r="BJ33" s="116" t="s">
        <v>1909</v>
      </c>
      <c r="BK33" s="116">
        <v>0</v>
      </c>
      <c r="BL33" s="120">
        <v>0</v>
      </c>
      <c r="BM33" s="116">
        <v>0</v>
      </c>
      <c r="BN33" s="120">
        <v>0</v>
      </c>
      <c r="BO33" s="116">
        <v>0</v>
      </c>
      <c r="BP33" s="120">
        <v>0</v>
      </c>
      <c r="BQ33" s="116">
        <v>7</v>
      </c>
      <c r="BR33" s="120">
        <v>100</v>
      </c>
      <c r="BS33" s="116">
        <v>7</v>
      </c>
      <c r="BT33" s="2"/>
      <c r="BU33" s="3"/>
      <c r="BV33" s="3"/>
      <c r="BW33" s="3"/>
      <c r="BX33" s="3"/>
    </row>
    <row r="34" spans="1:76" ht="15">
      <c r="A34" s="64" t="s">
        <v>258</v>
      </c>
      <c r="B34" s="65"/>
      <c r="C34" s="65" t="s">
        <v>64</v>
      </c>
      <c r="D34" s="66">
        <v>168.5786606181569</v>
      </c>
      <c r="E34" s="68"/>
      <c r="F34" s="100" t="s">
        <v>1317</v>
      </c>
      <c r="G34" s="65"/>
      <c r="H34" s="69" t="s">
        <v>258</v>
      </c>
      <c r="I34" s="70"/>
      <c r="J34" s="70"/>
      <c r="K34" s="69" t="s">
        <v>1506</v>
      </c>
      <c r="L34" s="73">
        <v>1</v>
      </c>
      <c r="M34" s="74">
        <v>6145.82763671875</v>
      </c>
      <c r="N34" s="74">
        <v>8938.4140625</v>
      </c>
      <c r="O34" s="75"/>
      <c r="P34" s="76"/>
      <c r="Q34" s="76"/>
      <c r="R34" s="86"/>
      <c r="S34" s="48">
        <v>2</v>
      </c>
      <c r="T34" s="48">
        <v>0</v>
      </c>
      <c r="U34" s="49">
        <v>0</v>
      </c>
      <c r="V34" s="49">
        <v>0.003448</v>
      </c>
      <c r="W34" s="49">
        <v>0.002567</v>
      </c>
      <c r="X34" s="49">
        <v>0.694877</v>
      </c>
      <c r="Y34" s="49">
        <v>1</v>
      </c>
      <c r="Z34" s="49">
        <v>0</v>
      </c>
      <c r="AA34" s="71">
        <v>34</v>
      </c>
      <c r="AB34" s="71"/>
      <c r="AC34" s="72"/>
      <c r="AD34" s="78" t="s">
        <v>911</v>
      </c>
      <c r="AE34" s="78">
        <v>18251</v>
      </c>
      <c r="AF34" s="78">
        <v>18106</v>
      </c>
      <c r="AG34" s="78">
        <v>42582</v>
      </c>
      <c r="AH34" s="78">
        <v>98199</v>
      </c>
      <c r="AI34" s="78"/>
      <c r="AJ34" s="78" t="s">
        <v>1008</v>
      </c>
      <c r="AK34" s="78" t="s">
        <v>1092</v>
      </c>
      <c r="AL34" s="78"/>
      <c r="AM34" s="78"/>
      <c r="AN34" s="80">
        <v>40750.94079861111</v>
      </c>
      <c r="AO34" s="83" t="s">
        <v>1223</v>
      </c>
      <c r="AP34" s="78" t="b">
        <v>1</v>
      </c>
      <c r="AQ34" s="78" t="b">
        <v>0</v>
      </c>
      <c r="AR34" s="78" t="b">
        <v>1</v>
      </c>
      <c r="AS34" s="78"/>
      <c r="AT34" s="78">
        <v>6</v>
      </c>
      <c r="AU34" s="83" t="s">
        <v>1288</v>
      </c>
      <c r="AV34" s="78" t="b">
        <v>0</v>
      </c>
      <c r="AW34" s="78" t="s">
        <v>1373</v>
      </c>
      <c r="AX34" s="83" t="s">
        <v>1405</v>
      </c>
      <c r="AY34" s="78" t="s">
        <v>65</v>
      </c>
      <c r="AZ34" s="78"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259</v>
      </c>
      <c r="B35" s="65"/>
      <c r="C35" s="65" t="s">
        <v>64</v>
      </c>
      <c r="D35" s="66">
        <v>168.52997017226718</v>
      </c>
      <c r="E35" s="68"/>
      <c r="F35" s="100" t="s">
        <v>1318</v>
      </c>
      <c r="G35" s="65"/>
      <c r="H35" s="69" t="s">
        <v>259</v>
      </c>
      <c r="I35" s="70"/>
      <c r="J35" s="70"/>
      <c r="K35" s="69" t="s">
        <v>1507</v>
      </c>
      <c r="L35" s="73">
        <v>1</v>
      </c>
      <c r="M35" s="74">
        <v>7573.681640625</v>
      </c>
      <c r="N35" s="74">
        <v>8347.1396484375</v>
      </c>
      <c r="O35" s="75"/>
      <c r="P35" s="76"/>
      <c r="Q35" s="76"/>
      <c r="R35" s="86"/>
      <c r="S35" s="48">
        <v>2</v>
      </c>
      <c r="T35" s="48">
        <v>0</v>
      </c>
      <c r="U35" s="49">
        <v>0</v>
      </c>
      <c r="V35" s="49">
        <v>0.003448</v>
      </c>
      <c r="W35" s="49">
        <v>0.002567</v>
      </c>
      <c r="X35" s="49">
        <v>0.694877</v>
      </c>
      <c r="Y35" s="49">
        <v>1</v>
      </c>
      <c r="Z35" s="49">
        <v>0</v>
      </c>
      <c r="AA35" s="71">
        <v>35</v>
      </c>
      <c r="AB35" s="71"/>
      <c r="AC35" s="72"/>
      <c r="AD35" s="78" t="s">
        <v>912</v>
      </c>
      <c r="AE35" s="78">
        <v>1212</v>
      </c>
      <c r="AF35" s="78">
        <v>17972</v>
      </c>
      <c r="AG35" s="78">
        <v>121144</v>
      </c>
      <c r="AH35" s="78">
        <v>468036</v>
      </c>
      <c r="AI35" s="78"/>
      <c r="AJ35" s="78" t="s">
        <v>1009</v>
      </c>
      <c r="AK35" s="78"/>
      <c r="AL35" s="83" t="s">
        <v>1140</v>
      </c>
      <c r="AM35" s="78"/>
      <c r="AN35" s="80">
        <v>39839.963472222225</v>
      </c>
      <c r="AO35" s="83" t="s">
        <v>1224</v>
      </c>
      <c r="AP35" s="78" t="b">
        <v>0</v>
      </c>
      <c r="AQ35" s="78" t="b">
        <v>0</v>
      </c>
      <c r="AR35" s="78" t="b">
        <v>1</v>
      </c>
      <c r="AS35" s="78"/>
      <c r="AT35" s="78">
        <v>205</v>
      </c>
      <c r="AU35" s="83" t="s">
        <v>1294</v>
      </c>
      <c r="AV35" s="78" t="b">
        <v>0</v>
      </c>
      <c r="AW35" s="78" t="s">
        <v>1373</v>
      </c>
      <c r="AX35" s="83" t="s">
        <v>1406</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260</v>
      </c>
      <c r="B36" s="65"/>
      <c r="C36" s="65" t="s">
        <v>64</v>
      </c>
      <c r="D36" s="66">
        <v>163.60860152204256</v>
      </c>
      <c r="E36" s="68"/>
      <c r="F36" s="100" t="s">
        <v>1319</v>
      </c>
      <c r="G36" s="65"/>
      <c r="H36" s="69" t="s">
        <v>260</v>
      </c>
      <c r="I36" s="70"/>
      <c r="J36" s="70"/>
      <c r="K36" s="69" t="s">
        <v>1508</v>
      </c>
      <c r="L36" s="73">
        <v>1</v>
      </c>
      <c r="M36" s="74">
        <v>5308.14111328125</v>
      </c>
      <c r="N36" s="74">
        <v>8356.255859375</v>
      </c>
      <c r="O36" s="75"/>
      <c r="P36" s="76"/>
      <c r="Q36" s="76"/>
      <c r="R36" s="86"/>
      <c r="S36" s="48">
        <v>2</v>
      </c>
      <c r="T36" s="48">
        <v>0</v>
      </c>
      <c r="U36" s="49">
        <v>0</v>
      </c>
      <c r="V36" s="49">
        <v>0.003448</v>
      </c>
      <c r="W36" s="49">
        <v>0.002567</v>
      </c>
      <c r="X36" s="49">
        <v>0.694877</v>
      </c>
      <c r="Y36" s="49">
        <v>1</v>
      </c>
      <c r="Z36" s="49">
        <v>0</v>
      </c>
      <c r="AA36" s="71">
        <v>36</v>
      </c>
      <c r="AB36" s="71"/>
      <c r="AC36" s="72"/>
      <c r="AD36" s="78" t="s">
        <v>913</v>
      </c>
      <c r="AE36" s="78">
        <v>294</v>
      </c>
      <c r="AF36" s="78">
        <v>4428</v>
      </c>
      <c r="AG36" s="78">
        <v>1580</v>
      </c>
      <c r="AH36" s="78">
        <v>2825</v>
      </c>
      <c r="AI36" s="78"/>
      <c r="AJ36" s="78" t="s">
        <v>1010</v>
      </c>
      <c r="AK36" s="78" t="s">
        <v>1093</v>
      </c>
      <c r="AL36" s="83" t="s">
        <v>1141</v>
      </c>
      <c r="AM36" s="78"/>
      <c r="AN36" s="80">
        <v>41792.244988425926</v>
      </c>
      <c r="AO36" s="83" t="s">
        <v>1225</v>
      </c>
      <c r="AP36" s="78" t="b">
        <v>0</v>
      </c>
      <c r="AQ36" s="78" t="b">
        <v>0</v>
      </c>
      <c r="AR36" s="78" t="b">
        <v>0</v>
      </c>
      <c r="AS36" s="78"/>
      <c r="AT36" s="78">
        <v>82</v>
      </c>
      <c r="AU36" s="83" t="s">
        <v>1288</v>
      </c>
      <c r="AV36" s="78" t="b">
        <v>0</v>
      </c>
      <c r="AW36" s="78" t="s">
        <v>1373</v>
      </c>
      <c r="AX36" s="83" t="s">
        <v>1407</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228</v>
      </c>
      <c r="B37" s="65"/>
      <c r="C37" s="65" t="s">
        <v>64</v>
      </c>
      <c r="D37" s="66">
        <v>162.11554896860392</v>
      </c>
      <c r="E37" s="68"/>
      <c r="F37" s="100" t="s">
        <v>459</v>
      </c>
      <c r="G37" s="65"/>
      <c r="H37" s="69" t="s">
        <v>228</v>
      </c>
      <c r="I37" s="70"/>
      <c r="J37" s="70"/>
      <c r="K37" s="69" t="s">
        <v>1509</v>
      </c>
      <c r="L37" s="73">
        <v>1</v>
      </c>
      <c r="M37" s="74">
        <v>5272.50732421875</v>
      </c>
      <c r="N37" s="74">
        <v>6914.2470703125</v>
      </c>
      <c r="O37" s="75"/>
      <c r="P37" s="76"/>
      <c r="Q37" s="76"/>
      <c r="R37" s="86"/>
      <c r="S37" s="48">
        <v>0</v>
      </c>
      <c r="T37" s="48">
        <v>2</v>
      </c>
      <c r="U37" s="49">
        <v>0</v>
      </c>
      <c r="V37" s="49">
        <v>0.004739</v>
      </c>
      <c r="W37" s="49">
        <v>0.010679</v>
      </c>
      <c r="X37" s="49">
        <v>0.701321</v>
      </c>
      <c r="Y37" s="49">
        <v>1</v>
      </c>
      <c r="Z37" s="49">
        <v>0</v>
      </c>
      <c r="AA37" s="71">
        <v>37</v>
      </c>
      <c r="AB37" s="71"/>
      <c r="AC37" s="72"/>
      <c r="AD37" s="78" t="s">
        <v>914</v>
      </c>
      <c r="AE37" s="78">
        <v>164</v>
      </c>
      <c r="AF37" s="78">
        <v>319</v>
      </c>
      <c r="AG37" s="78">
        <v>3765</v>
      </c>
      <c r="AH37" s="78">
        <v>301</v>
      </c>
      <c r="AI37" s="78"/>
      <c r="AJ37" s="78" t="s">
        <v>1011</v>
      </c>
      <c r="AK37" s="78" t="s">
        <v>1094</v>
      </c>
      <c r="AL37" s="78"/>
      <c r="AM37" s="78"/>
      <c r="AN37" s="80">
        <v>39147.59782407407</v>
      </c>
      <c r="AO37" s="83" t="s">
        <v>1226</v>
      </c>
      <c r="AP37" s="78" t="b">
        <v>0</v>
      </c>
      <c r="AQ37" s="78" t="b">
        <v>0</v>
      </c>
      <c r="AR37" s="78" t="b">
        <v>1</v>
      </c>
      <c r="AS37" s="78"/>
      <c r="AT37" s="78">
        <v>8</v>
      </c>
      <c r="AU37" s="83" t="s">
        <v>1295</v>
      </c>
      <c r="AV37" s="78" t="b">
        <v>0</v>
      </c>
      <c r="AW37" s="78" t="s">
        <v>1373</v>
      </c>
      <c r="AX37" s="83" t="s">
        <v>1408</v>
      </c>
      <c r="AY37" s="78" t="s">
        <v>66</v>
      </c>
      <c r="AZ37" s="78" t="str">
        <f>REPLACE(INDEX(GroupVertices[Group],MATCH(Vertices[[#This Row],[Vertex]],GroupVertices[Vertex],0)),1,1,"")</f>
        <v>2</v>
      </c>
      <c r="BA37" s="48"/>
      <c r="BB37" s="48"/>
      <c r="BC37" s="48"/>
      <c r="BD37" s="48"/>
      <c r="BE37" s="48"/>
      <c r="BF37" s="48"/>
      <c r="BG37" s="116" t="s">
        <v>1871</v>
      </c>
      <c r="BH37" s="116" t="s">
        <v>1871</v>
      </c>
      <c r="BI37" s="116" t="s">
        <v>1910</v>
      </c>
      <c r="BJ37" s="116" t="s">
        <v>1910</v>
      </c>
      <c r="BK37" s="116">
        <v>0</v>
      </c>
      <c r="BL37" s="120">
        <v>0</v>
      </c>
      <c r="BM37" s="116">
        <v>0</v>
      </c>
      <c r="BN37" s="120">
        <v>0</v>
      </c>
      <c r="BO37" s="116">
        <v>0</v>
      </c>
      <c r="BP37" s="120">
        <v>0</v>
      </c>
      <c r="BQ37" s="116">
        <v>14</v>
      </c>
      <c r="BR37" s="120">
        <v>100</v>
      </c>
      <c r="BS37" s="116">
        <v>14</v>
      </c>
      <c r="BT37" s="2"/>
      <c r="BU37" s="3"/>
      <c r="BV37" s="3"/>
      <c r="BW37" s="3"/>
      <c r="BX37" s="3"/>
    </row>
    <row r="38" spans="1:76" ht="15">
      <c r="A38" s="64" t="s">
        <v>229</v>
      </c>
      <c r="B38" s="65"/>
      <c r="C38" s="65" t="s">
        <v>64</v>
      </c>
      <c r="D38" s="66">
        <v>162.05523095354653</v>
      </c>
      <c r="E38" s="68"/>
      <c r="F38" s="100" t="s">
        <v>451</v>
      </c>
      <c r="G38" s="65"/>
      <c r="H38" s="69" t="s">
        <v>229</v>
      </c>
      <c r="I38" s="70"/>
      <c r="J38" s="70"/>
      <c r="K38" s="69" t="s">
        <v>1510</v>
      </c>
      <c r="L38" s="73">
        <v>1</v>
      </c>
      <c r="M38" s="74">
        <v>7614.4697265625</v>
      </c>
      <c r="N38" s="74">
        <v>6538.59814453125</v>
      </c>
      <c r="O38" s="75"/>
      <c r="P38" s="76"/>
      <c r="Q38" s="76"/>
      <c r="R38" s="86"/>
      <c r="S38" s="48">
        <v>0</v>
      </c>
      <c r="T38" s="48">
        <v>2</v>
      </c>
      <c r="U38" s="49">
        <v>0</v>
      </c>
      <c r="V38" s="49">
        <v>0.004739</v>
      </c>
      <c r="W38" s="49">
        <v>0.010679</v>
      </c>
      <c r="X38" s="49">
        <v>0.701321</v>
      </c>
      <c r="Y38" s="49">
        <v>1</v>
      </c>
      <c r="Z38" s="49">
        <v>0</v>
      </c>
      <c r="AA38" s="71">
        <v>38</v>
      </c>
      <c r="AB38" s="71"/>
      <c r="AC38" s="72"/>
      <c r="AD38" s="78" t="s">
        <v>229</v>
      </c>
      <c r="AE38" s="78">
        <v>1547</v>
      </c>
      <c r="AF38" s="78">
        <v>153</v>
      </c>
      <c r="AG38" s="78">
        <v>1925</v>
      </c>
      <c r="AH38" s="78">
        <v>74612</v>
      </c>
      <c r="AI38" s="78"/>
      <c r="AJ38" s="78" t="s">
        <v>1012</v>
      </c>
      <c r="AK38" s="78" t="s">
        <v>1095</v>
      </c>
      <c r="AL38" s="78"/>
      <c r="AM38" s="78"/>
      <c r="AN38" s="80">
        <v>43539.062210648146</v>
      </c>
      <c r="AO38" s="78"/>
      <c r="AP38" s="78" t="b">
        <v>1</v>
      </c>
      <c r="AQ38" s="78" t="b">
        <v>0</v>
      </c>
      <c r="AR38" s="78" t="b">
        <v>0</v>
      </c>
      <c r="AS38" s="78"/>
      <c r="AT38" s="78">
        <v>0</v>
      </c>
      <c r="AU38" s="78"/>
      <c r="AV38" s="78" t="b">
        <v>0</v>
      </c>
      <c r="AW38" s="78" t="s">
        <v>1373</v>
      </c>
      <c r="AX38" s="83" t="s">
        <v>1409</v>
      </c>
      <c r="AY38" s="78" t="s">
        <v>66</v>
      </c>
      <c r="AZ38" s="78" t="str">
        <f>REPLACE(INDEX(GroupVertices[Group],MATCH(Vertices[[#This Row],[Vertex]],GroupVertices[Vertex],0)),1,1,"")</f>
        <v>2</v>
      </c>
      <c r="BA38" s="48" t="s">
        <v>425</v>
      </c>
      <c r="BB38" s="48" t="s">
        <v>425</v>
      </c>
      <c r="BC38" s="48" t="s">
        <v>433</v>
      </c>
      <c r="BD38" s="48" t="s">
        <v>433</v>
      </c>
      <c r="BE38" s="48"/>
      <c r="BF38" s="48"/>
      <c r="BG38" s="116" t="s">
        <v>1872</v>
      </c>
      <c r="BH38" s="116" t="s">
        <v>1872</v>
      </c>
      <c r="BI38" s="116" t="s">
        <v>1911</v>
      </c>
      <c r="BJ38" s="116" t="s">
        <v>1911</v>
      </c>
      <c r="BK38" s="116">
        <v>1</v>
      </c>
      <c r="BL38" s="120">
        <v>5.555555555555555</v>
      </c>
      <c r="BM38" s="116">
        <v>0</v>
      </c>
      <c r="BN38" s="120">
        <v>0</v>
      </c>
      <c r="BO38" s="116">
        <v>0</v>
      </c>
      <c r="BP38" s="120">
        <v>0</v>
      </c>
      <c r="BQ38" s="116">
        <v>17</v>
      </c>
      <c r="BR38" s="120">
        <v>94.44444444444444</v>
      </c>
      <c r="BS38" s="116">
        <v>18</v>
      </c>
      <c r="BT38" s="2"/>
      <c r="BU38" s="3"/>
      <c r="BV38" s="3"/>
      <c r="BW38" s="3"/>
      <c r="BX38" s="3"/>
    </row>
    <row r="39" spans="1:76" ht="15">
      <c r="A39" s="64" t="s">
        <v>230</v>
      </c>
      <c r="B39" s="65"/>
      <c r="C39" s="65" t="s">
        <v>64</v>
      </c>
      <c r="D39" s="66">
        <v>162.0341559844301</v>
      </c>
      <c r="E39" s="68"/>
      <c r="F39" s="100" t="s">
        <v>460</v>
      </c>
      <c r="G39" s="65"/>
      <c r="H39" s="69" t="s">
        <v>230</v>
      </c>
      <c r="I39" s="70"/>
      <c r="J39" s="70"/>
      <c r="K39" s="69" t="s">
        <v>1511</v>
      </c>
      <c r="L39" s="73">
        <v>2.043443774996989</v>
      </c>
      <c r="M39" s="74">
        <v>7330.326171875</v>
      </c>
      <c r="N39" s="74">
        <v>3279.083740234375</v>
      </c>
      <c r="O39" s="75"/>
      <c r="P39" s="76"/>
      <c r="Q39" s="76"/>
      <c r="R39" s="86"/>
      <c r="S39" s="48">
        <v>0</v>
      </c>
      <c r="T39" s="48">
        <v>3</v>
      </c>
      <c r="U39" s="49">
        <v>1</v>
      </c>
      <c r="V39" s="49">
        <v>0.004762</v>
      </c>
      <c r="W39" s="49">
        <v>0.011122</v>
      </c>
      <c r="X39" s="49">
        <v>1.060313</v>
      </c>
      <c r="Y39" s="49">
        <v>0.3333333333333333</v>
      </c>
      <c r="Z39" s="49">
        <v>0</v>
      </c>
      <c r="AA39" s="71">
        <v>39</v>
      </c>
      <c r="AB39" s="71"/>
      <c r="AC39" s="72"/>
      <c r="AD39" s="78" t="s">
        <v>915</v>
      </c>
      <c r="AE39" s="78">
        <v>155</v>
      </c>
      <c r="AF39" s="78">
        <v>95</v>
      </c>
      <c r="AG39" s="78">
        <v>8810</v>
      </c>
      <c r="AH39" s="78">
        <v>11313</v>
      </c>
      <c r="AI39" s="78"/>
      <c r="AJ39" s="78" t="s">
        <v>1013</v>
      </c>
      <c r="AK39" s="78"/>
      <c r="AL39" s="78"/>
      <c r="AM39" s="78"/>
      <c r="AN39" s="80">
        <v>40760.56423611111</v>
      </c>
      <c r="AO39" s="83" t="s">
        <v>1227</v>
      </c>
      <c r="AP39" s="78" t="b">
        <v>1</v>
      </c>
      <c r="AQ39" s="78" t="b">
        <v>0</v>
      </c>
      <c r="AR39" s="78" t="b">
        <v>0</v>
      </c>
      <c r="AS39" s="78"/>
      <c r="AT39" s="78">
        <v>1</v>
      </c>
      <c r="AU39" s="83" t="s">
        <v>1288</v>
      </c>
      <c r="AV39" s="78" t="b">
        <v>0</v>
      </c>
      <c r="AW39" s="78" t="s">
        <v>1373</v>
      </c>
      <c r="AX39" s="83" t="s">
        <v>1410</v>
      </c>
      <c r="AY39" s="78" t="s">
        <v>66</v>
      </c>
      <c r="AZ39" s="78" t="str">
        <f>REPLACE(INDEX(GroupVertices[Group],MATCH(Vertices[[#This Row],[Vertex]],GroupVertices[Vertex],0)),1,1,"")</f>
        <v>8</v>
      </c>
      <c r="BA39" s="48"/>
      <c r="BB39" s="48"/>
      <c r="BC39" s="48"/>
      <c r="BD39" s="48"/>
      <c r="BE39" s="48"/>
      <c r="BF39" s="48"/>
      <c r="BG39" s="116" t="s">
        <v>1873</v>
      </c>
      <c r="BH39" s="116" t="s">
        <v>1873</v>
      </c>
      <c r="BI39" s="116" t="s">
        <v>1912</v>
      </c>
      <c r="BJ39" s="116" t="s">
        <v>1912</v>
      </c>
      <c r="BK39" s="116">
        <v>0</v>
      </c>
      <c r="BL39" s="120">
        <v>0</v>
      </c>
      <c r="BM39" s="116">
        <v>0</v>
      </c>
      <c r="BN39" s="120">
        <v>0</v>
      </c>
      <c r="BO39" s="116">
        <v>0</v>
      </c>
      <c r="BP39" s="120">
        <v>0</v>
      </c>
      <c r="BQ39" s="116">
        <v>4</v>
      </c>
      <c r="BR39" s="120">
        <v>100</v>
      </c>
      <c r="BS39" s="116">
        <v>4</v>
      </c>
      <c r="BT39" s="2"/>
      <c r="BU39" s="3"/>
      <c r="BV39" s="3"/>
      <c r="BW39" s="3"/>
      <c r="BX39" s="3"/>
    </row>
    <row r="40" spans="1:76" ht="15">
      <c r="A40" s="64" t="s">
        <v>261</v>
      </c>
      <c r="B40" s="65"/>
      <c r="C40" s="65" t="s">
        <v>64</v>
      </c>
      <c r="D40" s="66">
        <v>1000</v>
      </c>
      <c r="E40" s="68"/>
      <c r="F40" s="100" t="s">
        <v>1320</v>
      </c>
      <c r="G40" s="65"/>
      <c r="H40" s="69" t="s">
        <v>261</v>
      </c>
      <c r="I40" s="70"/>
      <c r="J40" s="70"/>
      <c r="K40" s="69" t="s">
        <v>1512</v>
      </c>
      <c r="L40" s="73">
        <v>1</v>
      </c>
      <c r="M40" s="74">
        <v>7330.326171875</v>
      </c>
      <c r="N40" s="74">
        <v>4308.392578125</v>
      </c>
      <c r="O40" s="75"/>
      <c r="P40" s="76"/>
      <c r="Q40" s="76"/>
      <c r="R40" s="86"/>
      <c r="S40" s="48">
        <v>2</v>
      </c>
      <c r="T40" s="48">
        <v>0</v>
      </c>
      <c r="U40" s="49">
        <v>0</v>
      </c>
      <c r="V40" s="49">
        <v>0.004739</v>
      </c>
      <c r="W40" s="49">
        <v>0.010221</v>
      </c>
      <c r="X40" s="49">
        <v>0.735533</v>
      </c>
      <c r="Y40" s="49">
        <v>0.5</v>
      </c>
      <c r="Z40" s="49">
        <v>0</v>
      </c>
      <c r="AA40" s="71">
        <v>40</v>
      </c>
      <c r="AB40" s="71"/>
      <c r="AC40" s="72"/>
      <c r="AD40" s="78" t="s">
        <v>916</v>
      </c>
      <c r="AE40" s="78">
        <v>1638</v>
      </c>
      <c r="AF40" s="78">
        <v>2306244</v>
      </c>
      <c r="AG40" s="78">
        <v>38978</v>
      </c>
      <c r="AH40" s="78">
        <v>45</v>
      </c>
      <c r="AI40" s="78">
        <v>-25200</v>
      </c>
      <c r="AJ40" s="78" t="s">
        <v>1014</v>
      </c>
      <c r="AK40" s="78" t="s">
        <v>1096</v>
      </c>
      <c r="AL40" s="83" t="s">
        <v>1142</v>
      </c>
      <c r="AM40" s="78" t="s">
        <v>1193</v>
      </c>
      <c r="AN40" s="80">
        <v>39652.91474537037</v>
      </c>
      <c r="AO40" s="83" t="s">
        <v>1228</v>
      </c>
      <c r="AP40" s="78" t="b">
        <v>0</v>
      </c>
      <c r="AQ40" s="78" t="b">
        <v>0</v>
      </c>
      <c r="AR40" s="78" t="b">
        <v>1</v>
      </c>
      <c r="AS40" s="78" t="s">
        <v>793</v>
      </c>
      <c r="AT40" s="78">
        <v>4129</v>
      </c>
      <c r="AU40" s="83" t="s">
        <v>1296</v>
      </c>
      <c r="AV40" s="78" t="b">
        <v>1</v>
      </c>
      <c r="AW40" s="78" t="s">
        <v>1373</v>
      </c>
      <c r="AX40" s="83" t="s">
        <v>1411</v>
      </c>
      <c r="AY40" s="78" t="s">
        <v>65</v>
      </c>
      <c r="AZ40" s="78" t="str">
        <f>REPLACE(INDEX(GroupVertices[Group],MATCH(Vertices[[#This Row],[Vertex]],GroupVertices[Vertex],0)),1,1,"")</f>
        <v>8</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262</v>
      </c>
      <c r="B41" s="65"/>
      <c r="C41" s="65" t="s">
        <v>64</v>
      </c>
      <c r="D41" s="66">
        <v>461.5167343597357</v>
      </c>
      <c r="E41" s="68"/>
      <c r="F41" s="100" t="s">
        <v>1321</v>
      </c>
      <c r="G41" s="65"/>
      <c r="H41" s="69" t="s">
        <v>262</v>
      </c>
      <c r="I41" s="70"/>
      <c r="J41" s="70"/>
      <c r="K41" s="69" t="s">
        <v>1513</v>
      </c>
      <c r="L41" s="73">
        <v>1</v>
      </c>
      <c r="M41" s="74">
        <v>7814.35791015625</v>
      </c>
      <c r="N41" s="74">
        <v>4308.392578125</v>
      </c>
      <c r="O41" s="75"/>
      <c r="P41" s="76"/>
      <c r="Q41" s="76"/>
      <c r="R41" s="86"/>
      <c r="S41" s="48">
        <v>2</v>
      </c>
      <c r="T41" s="48">
        <v>0</v>
      </c>
      <c r="U41" s="49">
        <v>0</v>
      </c>
      <c r="V41" s="49">
        <v>0.004739</v>
      </c>
      <c r="W41" s="49">
        <v>0.010221</v>
      </c>
      <c r="X41" s="49">
        <v>0.735533</v>
      </c>
      <c r="Y41" s="49">
        <v>0.5</v>
      </c>
      <c r="Z41" s="49">
        <v>0</v>
      </c>
      <c r="AA41" s="71">
        <v>41</v>
      </c>
      <c r="AB41" s="71"/>
      <c r="AC41" s="72"/>
      <c r="AD41" s="78" t="s">
        <v>917</v>
      </c>
      <c r="AE41" s="78">
        <v>1507</v>
      </c>
      <c r="AF41" s="78">
        <v>824295</v>
      </c>
      <c r="AG41" s="78">
        <v>670</v>
      </c>
      <c r="AH41" s="78">
        <v>21966</v>
      </c>
      <c r="AI41" s="78"/>
      <c r="AJ41" s="78" t="s">
        <v>1015</v>
      </c>
      <c r="AK41" s="78" t="s">
        <v>1076</v>
      </c>
      <c r="AL41" s="83" t="s">
        <v>1143</v>
      </c>
      <c r="AM41" s="78"/>
      <c r="AN41" s="80">
        <v>39233.795335648145</v>
      </c>
      <c r="AO41" s="83" t="s">
        <v>1229</v>
      </c>
      <c r="AP41" s="78" t="b">
        <v>0</v>
      </c>
      <c r="AQ41" s="78" t="b">
        <v>0</v>
      </c>
      <c r="AR41" s="78" t="b">
        <v>0</v>
      </c>
      <c r="AS41" s="78" t="s">
        <v>793</v>
      </c>
      <c r="AT41" s="78">
        <v>6751</v>
      </c>
      <c r="AU41" s="83" t="s">
        <v>1292</v>
      </c>
      <c r="AV41" s="78" t="b">
        <v>1</v>
      </c>
      <c r="AW41" s="78" t="s">
        <v>1373</v>
      </c>
      <c r="AX41" s="83" t="s">
        <v>1412</v>
      </c>
      <c r="AY41" s="78" t="s">
        <v>65</v>
      </c>
      <c r="AZ41" s="78" t="str">
        <f>REPLACE(INDEX(GroupVertices[Group],MATCH(Vertices[[#This Row],[Vertex]],GroupVertices[Vertex],0)),1,1,"")</f>
        <v>8</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231</v>
      </c>
      <c r="B42" s="65"/>
      <c r="C42" s="65" t="s">
        <v>64</v>
      </c>
      <c r="D42" s="66">
        <v>162.19621522970476</v>
      </c>
      <c r="E42" s="68"/>
      <c r="F42" s="100" t="s">
        <v>461</v>
      </c>
      <c r="G42" s="65"/>
      <c r="H42" s="69" t="s">
        <v>231</v>
      </c>
      <c r="I42" s="70"/>
      <c r="J42" s="70"/>
      <c r="K42" s="69" t="s">
        <v>1514</v>
      </c>
      <c r="L42" s="73">
        <v>103.2574899497049</v>
      </c>
      <c r="M42" s="74">
        <v>7330.326171875</v>
      </c>
      <c r="N42" s="74">
        <v>867.560302734375</v>
      </c>
      <c r="O42" s="75"/>
      <c r="P42" s="76"/>
      <c r="Q42" s="76"/>
      <c r="R42" s="86"/>
      <c r="S42" s="48">
        <v>1</v>
      </c>
      <c r="T42" s="48">
        <v>2</v>
      </c>
      <c r="U42" s="49">
        <v>98</v>
      </c>
      <c r="V42" s="49">
        <v>0.004785</v>
      </c>
      <c r="W42" s="49">
        <v>0.010339</v>
      </c>
      <c r="X42" s="49">
        <v>1.048393</v>
      </c>
      <c r="Y42" s="49">
        <v>0.3333333333333333</v>
      </c>
      <c r="Z42" s="49">
        <v>0</v>
      </c>
      <c r="AA42" s="71">
        <v>42</v>
      </c>
      <c r="AB42" s="71"/>
      <c r="AC42" s="72"/>
      <c r="AD42" s="78" t="s">
        <v>918</v>
      </c>
      <c r="AE42" s="78">
        <v>1418</v>
      </c>
      <c r="AF42" s="78">
        <v>541</v>
      </c>
      <c r="AG42" s="78">
        <v>14885</v>
      </c>
      <c r="AH42" s="78">
        <v>30615</v>
      </c>
      <c r="AI42" s="78"/>
      <c r="AJ42" s="78" t="s">
        <v>1016</v>
      </c>
      <c r="AK42" s="78" t="s">
        <v>1097</v>
      </c>
      <c r="AL42" s="78"/>
      <c r="AM42" s="78"/>
      <c r="AN42" s="80">
        <v>41011.12762731482</v>
      </c>
      <c r="AO42" s="83" t="s">
        <v>1230</v>
      </c>
      <c r="AP42" s="78" t="b">
        <v>0</v>
      </c>
      <c r="AQ42" s="78" t="b">
        <v>0</v>
      </c>
      <c r="AR42" s="78" t="b">
        <v>0</v>
      </c>
      <c r="AS42" s="78"/>
      <c r="AT42" s="78">
        <v>3</v>
      </c>
      <c r="AU42" s="83" t="s">
        <v>1286</v>
      </c>
      <c r="AV42" s="78" t="b">
        <v>0</v>
      </c>
      <c r="AW42" s="78" t="s">
        <v>1373</v>
      </c>
      <c r="AX42" s="83" t="s">
        <v>1413</v>
      </c>
      <c r="AY42" s="78" t="s">
        <v>66</v>
      </c>
      <c r="AZ42" s="78" t="str">
        <f>REPLACE(INDEX(GroupVertices[Group],MATCH(Vertices[[#This Row],[Vertex]],GroupVertices[Vertex],0)),1,1,"")</f>
        <v>7</v>
      </c>
      <c r="BA42" s="48" t="s">
        <v>426</v>
      </c>
      <c r="BB42" s="48" t="s">
        <v>426</v>
      </c>
      <c r="BC42" s="48" t="s">
        <v>433</v>
      </c>
      <c r="BD42" s="48" t="s">
        <v>433</v>
      </c>
      <c r="BE42" s="48"/>
      <c r="BF42" s="48"/>
      <c r="BG42" s="116" t="s">
        <v>1874</v>
      </c>
      <c r="BH42" s="116" t="s">
        <v>1874</v>
      </c>
      <c r="BI42" s="116" t="s">
        <v>1783</v>
      </c>
      <c r="BJ42" s="116" t="s">
        <v>1783</v>
      </c>
      <c r="BK42" s="116">
        <v>1</v>
      </c>
      <c r="BL42" s="120">
        <v>16.666666666666668</v>
      </c>
      <c r="BM42" s="116">
        <v>1</v>
      </c>
      <c r="BN42" s="120">
        <v>16.666666666666668</v>
      </c>
      <c r="BO42" s="116">
        <v>0</v>
      </c>
      <c r="BP42" s="120">
        <v>0</v>
      </c>
      <c r="BQ42" s="116">
        <v>4</v>
      </c>
      <c r="BR42" s="120">
        <v>66.66666666666667</v>
      </c>
      <c r="BS42" s="116">
        <v>6</v>
      </c>
      <c r="BT42" s="2"/>
      <c r="BU42" s="3"/>
      <c r="BV42" s="3"/>
      <c r="BW42" s="3"/>
      <c r="BX42" s="3"/>
    </row>
    <row r="43" spans="1:76" ht="15">
      <c r="A43" s="64" t="s">
        <v>263</v>
      </c>
      <c r="B43" s="65"/>
      <c r="C43" s="65" t="s">
        <v>64</v>
      </c>
      <c r="D43" s="66">
        <v>164.69832276997698</v>
      </c>
      <c r="E43" s="68"/>
      <c r="F43" s="100" t="s">
        <v>1322</v>
      </c>
      <c r="G43" s="65"/>
      <c r="H43" s="69" t="s">
        <v>263</v>
      </c>
      <c r="I43" s="70"/>
      <c r="J43" s="70"/>
      <c r="K43" s="69" t="s">
        <v>1515</v>
      </c>
      <c r="L43" s="73">
        <v>1</v>
      </c>
      <c r="M43" s="74">
        <v>7330.326171875</v>
      </c>
      <c r="N43" s="74">
        <v>1896.869140625</v>
      </c>
      <c r="O43" s="75"/>
      <c r="P43" s="76"/>
      <c r="Q43" s="76"/>
      <c r="R43" s="86"/>
      <c r="S43" s="48">
        <v>2</v>
      </c>
      <c r="T43" s="48">
        <v>0</v>
      </c>
      <c r="U43" s="49">
        <v>0</v>
      </c>
      <c r="V43" s="49">
        <v>0.003257</v>
      </c>
      <c r="W43" s="49">
        <v>0.001999</v>
      </c>
      <c r="X43" s="49">
        <v>0.744089</v>
      </c>
      <c r="Y43" s="49">
        <v>0.5</v>
      </c>
      <c r="Z43" s="49">
        <v>0</v>
      </c>
      <c r="AA43" s="71">
        <v>43</v>
      </c>
      <c r="AB43" s="71"/>
      <c r="AC43" s="72"/>
      <c r="AD43" s="78" t="s">
        <v>919</v>
      </c>
      <c r="AE43" s="78">
        <v>123</v>
      </c>
      <c r="AF43" s="78">
        <v>7427</v>
      </c>
      <c r="AG43" s="78">
        <v>1008</v>
      </c>
      <c r="AH43" s="78">
        <v>322</v>
      </c>
      <c r="AI43" s="78"/>
      <c r="AJ43" s="78" t="s">
        <v>1017</v>
      </c>
      <c r="AK43" s="78" t="s">
        <v>1082</v>
      </c>
      <c r="AL43" s="83" t="s">
        <v>1144</v>
      </c>
      <c r="AM43" s="78"/>
      <c r="AN43" s="80">
        <v>43082.79037037037</v>
      </c>
      <c r="AO43" s="83" t="s">
        <v>1231</v>
      </c>
      <c r="AP43" s="78" t="b">
        <v>1</v>
      </c>
      <c r="AQ43" s="78" t="b">
        <v>0</v>
      </c>
      <c r="AR43" s="78" t="b">
        <v>0</v>
      </c>
      <c r="AS43" s="78"/>
      <c r="AT43" s="78">
        <v>79</v>
      </c>
      <c r="AU43" s="78"/>
      <c r="AV43" s="78" t="b">
        <v>0</v>
      </c>
      <c r="AW43" s="78" t="s">
        <v>1373</v>
      </c>
      <c r="AX43" s="83" t="s">
        <v>1414</v>
      </c>
      <c r="AY43" s="78" t="s">
        <v>65</v>
      </c>
      <c r="AZ43" s="78" t="str">
        <f>REPLACE(INDEX(GroupVertices[Group],MATCH(Vertices[[#This Row],[Vertex]],GroupVertices[Vertex],0)),1,1,"")</f>
        <v>7</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232</v>
      </c>
      <c r="B44" s="65"/>
      <c r="C44" s="65" t="s">
        <v>64</v>
      </c>
      <c r="D44" s="66">
        <v>162.07339903037104</v>
      </c>
      <c r="E44" s="68"/>
      <c r="F44" s="100" t="s">
        <v>462</v>
      </c>
      <c r="G44" s="65"/>
      <c r="H44" s="69" t="s">
        <v>232</v>
      </c>
      <c r="I44" s="70"/>
      <c r="J44" s="70"/>
      <c r="K44" s="69" t="s">
        <v>1516</v>
      </c>
      <c r="L44" s="73">
        <v>103.2574899497049</v>
      </c>
      <c r="M44" s="74">
        <v>7814.35791015625</v>
      </c>
      <c r="N44" s="74">
        <v>1896.869140625</v>
      </c>
      <c r="O44" s="75"/>
      <c r="P44" s="76"/>
      <c r="Q44" s="76"/>
      <c r="R44" s="86"/>
      <c r="S44" s="48">
        <v>0</v>
      </c>
      <c r="T44" s="48">
        <v>3</v>
      </c>
      <c r="U44" s="49">
        <v>98</v>
      </c>
      <c r="V44" s="49">
        <v>0.004785</v>
      </c>
      <c r="W44" s="49">
        <v>0.010339</v>
      </c>
      <c r="X44" s="49">
        <v>1.048393</v>
      </c>
      <c r="Y44" s="49">
        <v>0.3333333333333333</v>
      </c>
      <c r="Z44" s="49">
        <v>0</v>
      </c>
      <c r="AA44" s="71">
        <v>44</v>
      </c>
      <c r="AB44" s="71"/>
      <c r="AC44" s="72"/>
      <c r="AD44" s="78" t="s">
        <v>920</v>
      </c>
      <c r="AE44" s="78">
        <v>358</v>
      </c>
      <c r="AF44" s="78">
        <v>203</v>
      </c>
      <c r="AG44" s="78">
        <v>1756</v>
      </c>
      <c r="AH44" s="78">
        <v>3311</v>
      </c>
      <c r="AI44" s="78"/>
      <c r="AJ44" s="78"/>
      <c r="AK44" s="78"/>
      <c r="AL44" s="78"/>
      <c r="AM44" s="78"/>
      <c r="AN44" s="80">
        <v>42844.85400462963</v>
      </c>
      <c r="AO44" s="78"/>
      <c r="AP44" s="78" t="b">
        <v>1</v>
      </c>
      <c r="AQ44" s="78" t="b">
        <v>0</v>
      </c>
      <c r="AR44" s="78" t="b">
        <v>0</v>
      </c>
      <c r="AS44" s="78"/>
      <c r="AT44" s="78">
        <v>2</v>
      </c>
      <c r="AU44" s="78"/>
      <c r="AV44" s="78" t="b">
        <v>0</v>
      </c>
      <c r="AW44" s="78" t="s">
        <v>1373</v>
      </c>
      <c r="AX44" s="83" t="s">
        <v>1415</v>
      </c>
      <c r="AY44" s="78" t="s">
        <v>66</v>
      </c>
      <c r="AZ44" s="78" t="str">
        <f>REPLACE(INDEX(GroupVertices[Group],MATCH(Vertices[[#This Row],[Vertex]],GroupVertices[Vertex],0)),1,1,"")</f>
        <v>7</v>
      </c>
      <c r="BA44" s="48" t="s">
        <v>426</v>
      </c>
      <c r="BB44" s="48" t="s">
        <v>426</v>
      </c>
      <c r="BC44" s="48" t="s">
        <v>433</v>
      </c>
      <c r="BD44" s="48" t="s">
        <v>433</v>
      </c>
      <c r="BE44" s="48"/>
      <c r="BF44" s="48"/>
      <c r="BG44" s="116" t="s">
        <v>1875</v>
      </c>
      <c r="BH44" s="116" t="s">
        <v>1875</v>
      </c>
      <c r="BI44" s="116" t="s">
        <v>1913</v>
      </c>
      <c r="BJ44" s="116" t="s">
        <v>1913</v>
      </c>
      <c r="BK44" s="116">
        <v>1</v>
      </c>
      <c r="BL44" s="120">
        <v>12.5</v>
      </c>
      <c r="BM44" s="116">
        <v>1</v>
      </c>
      <c r="BN44" s="120">
        <v>12.5</v>
      </c>
      <c r="BO44" s="116">
        <v>0</v>
      </c>
      <c r="BP44" s="120">
        <v>0</v>
      </c>
      <c r="BQ44" s="116">
        <v>6</v>
      </c>
      <c r="BR44" s="120">
        <v>75</v>
      </c>
      <c r="BS44" s="116">
        <v>8</v>
      </c>
      <c r="BT44" s="2"/>
      <c r="BU44" s="3"/>
      <c r="BV44" s="3"/>
      <c r="BW44" s="3"/>
      <c r="BX44" s="3"/>
    </row>
    <row r="45" spans="1:76" ht="15">
      <c r="A45" s="64" t="s">
        <v>264</v>
      </c>
      <c r="B45" s="65"/>
      <c r="C45" s="65" t="s">
        <v>64</v>
      </c>
      <c r="D45" s="66">
        <v>164.56787597837695</v>
      </c>
      <c r="E45" s="68"/>
      <c r="F45" s="100" t="s">
        <v>1323</v>
      </c>
      <c r="G45" s="65"/>
      <c r="H45" s="69" t="s">
        <v>264</v>
      </c>
      <c r="I45" s="70"/>
      <c r="J45" s="70"/>
      <c r="K45" s="69" t="s">
        <v>1517</v>
      </c>
      <c r="L45" s="73">
        <v>1</v>
      </c>
      <c r="M45" s="74">
        <v>3324.77001953125</v>
      </c>
      <c r="N45" s="74">
        <v>5569.61572265625</v>
      </c>
      <c r="O45" s="75"/>
      <c r="P45" s="76"/>
      <c r="Q45" s="76"/>
      <c r="R45" s="86"/>
      <c r="S45" s="48">
        <v>1</v>
      </c>
      <c r="T45" s="48">
        <v>0</v>
      </c>
      <c r="U45" s="49">
        <v>0</v>
      </c>
      <c r="V45" s="49">
        <v>0.004717</v>
      </c>
      <c r="W45" s="49">
        <v>0.009146</v>
      </c>
      <c r="X45" s="49">
        <v>0.435111</v>
      </c>
      <c r="Y45" s="49">
        <v>0</v>
      </c>
      <c r="Z45" s="49">
        <v>0</v>
      </c>
      <c r="AA45" s="71">
        <v>45</v>
      </c>
      <c r="AB45" s="71"/>
      <c r="AC45" s="72"/>
      <c r="AD45" s="78" t="s">
        <v>921</v>
      </c>
      <c r="AE45" s="78">
        <v>1106</v>
      </c>
      <c r="AF45" s="78">
        <v>7068</v>
      </c>
      <c r="AG45" s="78">
        <v>7772</v>
      </c>
      <c r="AH45" s="78">
        <v>21864</v>
      </c>
      <c r="AI45" s="78"/>
      <c r="AJ45" s="78" t="s">
        <v>1018</v>
      </c>
      <c r="AK45" s="78" t="s">
        <v>1098</v>
      </c>
      <c r="AL45" s="83" t="s">
        <v>1145</v>
      </c>
      <c r="AM45" s="78"/>
      <c r="AN45" s="80">
        <v>39901.15498842593</v>
      </c>
      <c r="AO45" s="83" t="s">
        <v>1232</v>
      </c>
      <c r="AP45" s="78" t="b">
        <v>0</v>
      </c>
      <c r="AQ45" s="78" t="b">
        <v>0</v>
      </c>
      <c r="AR45" s="78" t="b">
        <v>1</v>
      </c>
      <c r="AS45" s="78"/>
      <c r="AT45" s="78">
        <v>96</v>
      </c>
      <c r="AU45" s="83" t="s">
        <v>1288</v>
      </c>
      <c r="AV45" s="78" t="b">
        <v>1</v>
      </c>
      <c r="AW45" s="78" t="s">
        <v>1373</v>
      </c>
      <c r="AX45" s="83" t="s">
        <v>1416</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265</v>
      </c>
      <c r="B46" s="65"/>
      <c r="C46" s="65" t="s">
        <v>64</v>
      </c>
      <c r="D46" s="66">
        <v>162.20093892967913</v>
      </c>
      <c r="E46" s="68"/>
      <c r="F46" s="100" t="s">
        <v>1324</v>
      </c>
      <c r="G46" s="65"/>
      <c r="H46" s="69" t="s">
        <v>265</v>
      </c>
      <c r="I46" s="70"/>
      <c r="J46" s="70"/>
      <c r="K46" s="69" t="s">
        <v>1518</v>
      </c>
      <c r="L46" s="73">
        <v>1</v>
      </c>
      <c r="M46" s="74">
        <v>470.7077331542969</v>
      </c>
      <c r="N46" s="74">
        <v>7305.84423828125</v>
      </c>
      <c r="O46" s="75"/>
      <c r="P46" s="76"/>
      <c r="Q46" s="76"/>
      <c r="R46" s="86"/>
      <c r="S46" s="48">
        <v>1</v>
      </c>
      <c r="T46" s="48">
        <v>0</v>
      </c>
      <c r="U46" s="49">
        <v>0</v>
      </c>
      <c r="V46" s="49">
        <v>0.004717</v>
      </c>
      <c r="W46" s="49">
        <v>0.009146</v>
      </c>
      <c r="X46" s="49">
        <v>0.435111</v>
      </c>
      <c r="Y46" s="49">
        <v>0</v>
      </c>
      <c r="Z46" s="49">
        <v>0</v>
      </c>
      <c r="AA46" s="71">
        <v>46</v>
      </c>
      <c r="AB46" s="71"/>
      <c r="AC46" s="72"/>
      <c r="AD46" s="78" t="s">
        <v>922</v>
      </c>
      <c r="AE46" s="78">
        <v>14</v>
      </c>
      <c r="AF46" s="78">
        <v>554</v>
      </c>
      <c r="AG46" s="78">
        <v>74</v>
      </c>
      <c r="AH46" s="78">
        <v>140</v>
      </c>
      <c r="AI46" s="78"/>
      <c r="AJ46" s="78"/>
      <c r="AK46" s="78" t="s">
        <v>1099</v>
      </c>
      <c r="AL46" s="83" t="s">
        <v>1146</v>
      </c>
      <c r="AM46" s="78"/>
      <c r="AN46" s="80">
        <v>42824.85181712963</v>
      </c>
      <c r="AO46" s="83" t="s">
        <v>1233</v>
      </c>
      <c r="AP46" s="78" t="b">
        <v>0</v>
      </c>
      <c r="AQ46" s="78" t="b">
        <v>0</v>
      </c>
      <c r="AR46" s="78" t="b">
        <v>0</v>
      </c>
      <c r="AS46" s="78" t="s">
        <v>793</v>
      </c>
      <c r="AT46" s="78">
        <v>1</v>
      </c>
      <c r="AU46" s="83" t="s">
        <v>1288</v>
      </c>
      <c r="AV46" s="78" t="b">
        <v>0</v>
      </c>
      <c r="AW46" s="78" t="s">
        <v>1373</v>
      </c>
      <c r="AX46" s="83" t="s">
        <v>1417</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266</v>
      </c>
      <c r="B47" s="65"/>
      <c r="C47" s="65" t="s">
        <v>64</v>
      </c>
      <c r="D47" s="66">
        <v>175.6961863949289</v>
      </c>
      <c r="E47" s="68"/>
      <c r="F47" s="100" t="s">
        <v>1325</v>
      </c>
      <c r="G47" s="65"/>
      <c r="H47" s="69" t="s">
        <v>266</v>
      </c>
      <c r="I47" s="70"/>
      <c r="J47" s="70"/>
      <c r="K47" s="69" t="s">
        <v>1519</v>
      </c>
      <c r="L47" s="73">
        <v>1</v>
      </c>
      <c r="M47" s="74">
        <v>4908.9892578125</v>
      </c>
      <c r="N47" s="74">
        <v>4392.4833984375</v>
      </c>
      <c r="O47" s="75"/>
      <c r="P47" s="76"/>
      <c r="Q47" s="76"/>
      <c r="R47" s="86"/>
      <c r="S47" s="48">
        <v>1</v>
      </c>
      <c r="T47" s="48">
        <v>0</v>
      </c>
      <c r="U47" s="49">
        <v>0</v>
      </c>
      <c r="V47" s="49">
        <v>0.004717</v>
      </c>
      <c r="W47" s="49">
        <v>0.009146</v>
      </c>
      <c r="X47" s="49">
        <v>0.435111</v>
      </c>
      <c r="Y47" s="49">
        <v>0</v>
      </c>
      <c r="Z47" s="49">
        <v>0</v>
      </c>
      <c r="AA47" s="71">
        <v>47</v>
      </c>
      <c r="AB47" s="71"/>
      <c r="AC47" s="72"/>
      <c r="AD47" s="78" t="s">
        <v>923</v>
      </c>
      <c r="AE47" s="78">
        <v>1306</v>
      </c>
      <c r="AF47" s="78">
        <v>37694</v>
      </c>
      <c r="AG47" s="78">
        <v>42955</v>
      </c>
      <c r="AH47" s="78">
        <v>17377</v>
      </c>
      <c r="AI47" s="78"/>
      <c r="AJ47" s="78" t="s">
        <v>1019</v>
      </c>
      <c r="AK47" s="78" t="s">
        <v>1100</v>
      </c>
      <c r="AL47" s="83" t="s">
        <v>1147</v>
      </c>
      <c r="AM47" s="78"/>
      <c r="AN47" s="80">
        <v>39836.71497685185</v>
      </c>
      <c r="AO47" s="83" t="s">
        <v>1234</v>
      </c>
      <c r="AP47" s="78" t="b">
        <v>0</v>
      </c>
      <c r="AQ47" s="78" t="b">
        <v>0</v>
      </c>
      <c r="AR47" s="78" t="b">
        <v>1</v>
      </c>
      <c r="AS47" s="78"/>
      <c r="AT47" s="78">
        <v>666</v>
      </c>
      <c r="AU47" s="83" t="s">
        <v>1288</v>
      </c>
      <c r="AV47" s="78" t="b">
        <v>1</v>
      </c>
      <c r="AW47" s="78" t="s">
        <v>1373</v>
      </c>
      <c r="AX47" s="83" t="s">
        <v>1418</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267</v>
      </c>
      <c r="B48" s="65"/>
      <c r="C48" s="65" t="s">
        <v>64</v>
      </c>
      <c r="D48" s="66">
        <v>1000</v>
      </c>
      <c r="E48" s="68"/>
      <c r="F48" s="100" t="s">
        <v>1326</v>
      </c>
      <c r="G48" s="65"/>
      <c r="H48" s="69" t="s">
        <v>267</v>
      </c>
      <c r="I48" s="70"/>
      <c r="J48" s="70"/>
      <c r="K48" s="69" t="s">
        <v>1520</v>
      </c>
      <c r="L48" s="73">
        <v>1</v>
      </c>
      <c r="M48" s="74">
        <v>3416.565185546875</v>
      </c>
      <c r="N48" s="74">
        <v>9372.0927734375</v>
      </c>
      <c r="O48" s="75"/>
      <c r="P48" s="76"/>
      <c r="Q48" s="76"/>
      <c r="R48" s="86"/>
      <c r="S48" s="48">
        <v>1</v>
      </c>
      <c r="T48" s="48">
        <v>0</v>
      </c>
      <c r="U48" s="49">
        <v>0</v>
      </c>
      <c r="V48" s="49">
        <v>0.004717</v>
      </c>
      <c r="W48" s="49">
        <v>0.009146</v>
      </c>
      <c r="X48" s="49">
        <v>0.435111</v>
      </c>
      <c r="Y48" s="49">
        <v>0</v>
      </c>
      <c r="Z48" s="49">
        <v>0</v>
      </c>
      <c r="AA48" s="71">
        <v>48</v>
      </c>
      <c r="AB48" s="71"/>
      <c r="AC48" s="72"/>
      <c r="AD48" s="78" t="s">
        <v>924</v>
      </c>
      <c r="AE48" s="78">
        <v>107</v>
      </c>
      <c r="AF48" s="78">
        <v>5512487</v>
      </c>
      <c r="AG48" s="78">
        <v>3794</v>
      </c>
      <c r="AH48" s="78">
        <v>20</v>
      </c>
      <c r="AI48" s="78"/>
      <c r="AJ48" s="78" t="s">
        <v>1020</v>
      </c>
      <c r="AK48" s="78"/>
      <c r="AL48" s="83" t="s">
        <v>1148</v>
      </c>
      <c r="AM48" s="78"/>
      <c r="AN48" s="80">
        <v>41614.64346064815</v>
      </c>
      <c r="AO48" s="78"/>
      <c r="AP48" s="78" t="b">
        <v>1</v>
      </c>
      <c r="AQ48" s="78" t="b">
        <v>0</v>
      </c>
      <c r="AR48" s="78" t="b">
        <v>0</v>
      </c>
      <c r="AS48" s="78"/>
      <c r="AT48" s="78">
        <v>15663</v>
      </c>
      <c r="AU48" s="83" t="s">
        <v>1288</v>
      </c>
      <c r="AV48" s="78" t="b">
        <v>1</v>
      </c>
      <c r="AW48" s="78" t="s">
        <v>1373</v>
      </c>
      <c r="AX48" s="83" t="s">
        <v>1419</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268</v>
      </c>
      <c r="B49" s="65"/>
      <c r="C49" s="65" t="s">
        <v>64</v>
      </c>
      <c r="D49" s="66">
        <v>162.96036454094386</v>
      </c>
      <c r="E49" s="68"/>
      <c r="F49" s="100" t="s">
        <v>1327</v>
      </c>
      <c r="G49" s="65"/>
      <c r="H49" s="69" t="s">
        <v>268</v>
      </c>
      <c r="I49" s="70"/>
      <c r="J49" s="70"/>
      <c r="K49" s="69" t="s">
        <v>1521</v>
      </c>
      <c r="L49" s="73">
        <v>1</v>
      </c>
      <c r="M49" s="74">
        <v>3804.10400390625</v>
      </c>
      <c r="N49" s="74">
        <v>2639.041259765625</v>
      </c>
      <c r="O49" s="75"/>
      <c r="P49" s="76"/>
      <c r="Q49" s="76"/>
      <c r="R49" s="86"/>
      <c r="S49" s="48">
        <v>1</v>
      </c>
      <c r="T49" s="48">
        <v>0</v>
      </c>
      <c r="U49" s="49">
        <v>0</v>
      </c>
      <c r="V49" s="49">
        <v>0.004717</v>
      </c>
      <c r="W49" s="49">
        <v>0.009146</v>
      </c>
      <c r="X49" s="49">
        <v>0.435111</v>
      </c>
      <c r="Y49" s="49">
        <v>0</v>
      </c>
      <c r="Z49" s="49">
        <v>0</v>
      </c>
      <c r="AA49" s="71">
        <v>49</v>
      </c>
      <c r="AB49" s="71"/>
      <c r="AC49" s="72"/>
      <c r="AD49" s="78" t="s">
        <v>925</v>
      </c>
      <c r="AE49" s="78">
        <v>990</v>
      </c>
      <c r="AF49" s="78">
        <v>2644</v>
      </c>
      <c r="AG49" s="78">
        <v>2985</v>
      </c>
      <c r="AH49" s="78">
        <v>41886</v>
      </c>
      <c r="AI49" s="78"/>
      <c r="AJ49" s="78" t="s">
        <v>1021</v>
      </c>
      <c r="AK49" s="78" t="s">
        <v>1101</v>
      </c>
      <c r="AL49" s="78"/>
      <c r="AM49" s="78"/>
      <c r="AN49" s="80">
        <v>41912.20400462963</v>
      </c>
      <c r="AO49" s="83" t="s">
        <v>1235</v>
      </c>
      <c r="AP49" s="78" t="b">
        <v>0</v>
      </c>
      <c r="AQ49" s="78" t="b">
        <v>0</v>
      </c>
      <c r="AR49" s="78" t="b">
        <v>0</v>
      </c>
      <c r="AS49" s="78"/>
      <c r="AT49" s="78">
        <v>39</v>
      </c>
      <c r="AU49" s="83" t="s">
        <v>1288</v>
      </c>
      <c r="AV49" s="78" t="b">
        <v>1</v>
      </c>
      <c r="AW49" s="78" t="s">
        <v>1373</v>
      </c>
      <c r="AX49" s="83" t="s">
        <v>1420</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269</v>
      </c>
      <c r="B50" s="65"/>
      <c r="C50" s="65" t="s">
        <v>64</v>
      </c>
      <c r="D50" s="66">
        <v>162.08393651492926</v>
      </c>
      <c r="E50" s="68"/>
      <c r="F50" s="100" t="s">
        <v>1328</v>
      </c>
      <c r="G50" s="65"/>
      <c r="H50" s="69" t="s">
        <v>269</v>
      </c>
      <c r="I50" s="70"/>
      <c r="J50" s="70"/>
      <c r="K50" s="69" t="s">
        <v>1522</v>
      </c>
      <c r="L50" s="73">
        <v>1</v>
      </c>
      <c r="M50" s="74">
        <v>3871.178466796875</v>
      </c>
      <c r="N50" s="74">
        <v>1165.3173828125</v>
      </c>
      <c r="O50" s="75"/>
      <c r="P50" s="76"/>
      <c r="Q50" s="76"/>
      <c r="R50" s="86"/>
      <c r="S50" s="48">
        <v>1</v>
      </c>
      <c r="T50" s="48">
        <v>0</v>
      </c>
      <c r="U50" s="49">
        <v>0</v>
      </c>
      <c r="V50" s="49">
        <v>0.004717</v>
      </c>
      <c r="W50" s="49">
        <v>0.009146</v>
      </c>
      <c r="X50" s="49">
        <v>0.435111</v>
      </c>
      <c r="Y50" s="49">
        <v>0</v>
      </c>
      <c r="Z50" s="49">
        <v>0</v>
      </c>
      <c r="AA50" s="71">
        <v>50</v>
      </c>
      <c r="AB50" s="71"/>
      <c r="AC50" s="72"/>
      <c r="AD50" s="78" t="s">
        <v>926</v>
      </c>
      <c r="AE50" s="78">
        <v>326</v>
      </c>
      <c r="AF50" s="78">
        <v>232</v>
      </c>
      <c r="AG50" s="78">
        <v>13581</v>
      </c>
      <c r="AH50" s="78">
        <v>4186</v>
      </c>
      <c r="AI50" s="78"/>
      <c r="AJ50" s="78" t="s">
        <v>1022</v>
      </c>
      <c r="AK50" s="78"/>
      <c r="AL50" s="78"/>
      <c r="AM50" s="78"/>
      <c r="AN50" s="80">
        <v>41759.846921296295</v>
      </c>
      <c r="AO50" s="78"/>
      <c r="AP50" s="78" t="b">
        <v>1</v>
      </c>
      <c r="AQ50" s="78" t="b">
        <v>0</v>
      </c>
      <c r="AR50" s="78" t="b">
        <v>0</v>
      </c>
      <c r="AS50" s="78"/>
      <c r="AT50" s="78">
        <v>8</v>
      </c>
      <c r="AU50" s="83" t="s">
        <v>1288</v>
      </c>
      <c r="AV50" s="78" t="b">
        <v>0</v>
      </c>
      <c r="AW50" s="78" t="s">
        <v>1373</v>
      </c>
      <c r="AX50" s="83" t="s">
        <v>1421</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270</v>
      </c>
      <c r="B51" s="65"/>
      <c r="C51" s="65" t="s">
        <v>64</v>
      </c>
      <c r="D51" s="66">
        <v>286.6221061700784</v>
      </c>
      <c r="E51" s="68"/>
      <c r="F51" s="100" t="s">
        <v>1329</v>
      </c>
      <c r="G51" s="65"/>
      <c r="H51" s="69" t="s">
        <v>270</v>
      </c>
      <c r="I51" s="70"/>
      <c r="J51" s="70"/>
      <c r="K51" s="69" t="s">
        <v>1523</v>
      </c>
      <c r="L51" s="73">
        <v>1</v>
      </c>
      <c r="M51" s="74">
        <v>4273.7353515625</v>
      </c>
      <c r="N51" s="74">
        <v>1758.6884765625</v>
      </c>
      <c r="O51" s="75"/>
      <c r="P51" s="76"/>
      <c r="Q51" s="76"/>
      <c r="R51" s="86"/>
      <c r="S51" s="48">
        <v>1</v>
      </c>
      <c r="T51" s="48">
        <v>0</v>
      </c>
      <c r="U51" s="49">
        <v>0</v>
      </c>
      <c r="V51" s="49">
        <v>0.004717</v>
      </c>
      <c r="W51" s="49">
        <v>0.009146</v>
      </c>
      <c r="X51" s="49">
        <v>0.435111</v>
      </c>
      <c r="Y51" s="49">
        <v>0</v>
      </c>
      <c r="Z51" s="49">
        <v>0</v>
      </c>
      <c r="AA51" s="71">
        <v>51</v>
      </c>
      <c r="AB51" s="71"/>
      <c r="AC51" s="72"/>
      <c r="AD51" s="78" t="s">
        <v>927</v>
      </c>
      <c r="AE51" s="78">
        <v>1033</v>
      </c>
      <c r="AF51" s="78">
        <v>342971</v>
      </c>
      <c r="AG51" s="78">
        <v>14914</v>
      </c>
      <c r="AH51" s="78">
        <v>66072</v>
      </c>
      <c r="AI51" s="78"/>
      <c r="AJ51" s="78" t="s">
        <v>1023</v>
      </c>
      <c r="AK51" s="78"/>
      <c r="AL51" s="83" t="s">
        <v>1149</v>
      </c>
      <c r="AM51" s="78"/>
      <c r="AN51" s="80">
        <v>40582.897361111114</v>
      </c>
      <c r="AO51" s="83" t="s">
        <v>1236</v>
      </c>
      <c r="AP51" s="78" t="b">
        <v>0</v>
      </c>
      <c r="AQ51" s="78" t="b">
        <v>0</v>
      </c>
      <c r="AR51" s="78" t="b">
        <v>0</v>
      </c>
      <c r="AS51" s="78"/>
      <c r="AT51" s="78">
        <v>1783</v>
      </c>
      <c r="AU51" s="83" t="s">
        <v>1286</v>
      </c>
      <c r="AV51" s="78" t="b">
        <v>1</v>
      </c>
      <c r="AW51" s="78" t="s">
        <v>1373</v>
      </c>
      <c r="AX51" s="83" t="s">
        <v>1422</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271</v>
      </c>
      <c r="B52" s="65"/>
      <c r="C52" s="65" t="s">
        <v>64</v>
      </c>
      <c r="D52" s="66">
        <v>185.7104303406016</v>
      </c>
      <c r="E52" s="68"/>
      <c r="F52" s="100" t="s">
        <v>1330</v>
      </c>
      <c r="G52" s="65"/>
      <c r="H52" s="69" t="s">
        <v>271</v>
      </c>
      <c r="I52" s="70"/>
      <c r="J52" s="70"/>
      <c r="K52" s="69" t="s">
        <v>1524</v>
      </c>
      <c r="L52" s="73">
        <v>1</v>
      </c>
      <c r="M52" s="74">
        <v>829.9248046875</v>
      </c>
      <c r="N52" s="74">
        <v>8054.009765625</v>
      </c>
      <c r="O52" s="75"/>
      <c r="P52" s="76"/>
      <c r="Q52" s="76"/>
      <c r="R52" s="86"/>
      <c r="S52" s="48">
        <v>1</v>
      </c>
      <c r="T52" s="48">
        <v>0</v>
      </c>
      <c r="U52" s="49">
        <v>0</v>
      </c>
      <c r="V52" s="49">
        <v>0.004717</v>
      </c>
      <c r="W52" s="49">
        <v>0.009146</v>
      </c>
      <c r="X52" s="49">
        <v>0.435111</v>
      </c>
      <c r="Y52" s="49">
        <v>0</v>
      </c>
      <c r="Z52" s="49">
        <v>0</v>
      </c>
      <c r="AA52" s="71">
        <v>52</v>
      </c>
      <c r="AB52" s="71"/>
      <c r="AC52" s="72"/>
      <c r="AD52" s="78" t="s">
        <v>928</v>
      </c>
      <c r="AE52" s="78">
        <v>1778</v>
      </c>
      <c r="AF52" s="78">
        <v>65254</v>
      </c>
      <c r="AG52" s="78">
        <v>12610</v>
      </c>
      <c r="AH52" s="78">
        <v>64984</v>
      </c>
      <c r="AI52" s="78"/>
      <c r="AJ52" s="78" t="s">
        <v>1024</v>
      </c>
      <c r="AK52" s="78" t="s">
        <v>1102</v>
      </c>
      <c r="AL52" s="83" t="s">
        <v>1150</v>
      </c>
      <c r="AM52" s="78"/>
      <c r="AN52" s="80">
        <v>40316.73401620371</v>
      </c>
      <c r="AO52" s="83" t="s">
        <v>1237</v>
      </c>
      <c r="AP52" s="78" t="b">
        <v>1</v>
      </c>
      <c r="AQ52" s="78" t="b">
        <v>0</v>
      </c>
      <c r="AR52" s="78" t="b">
        <v>1</v>
      </c>
      <c r="AS52" s="78"/>
      <c r="AT52" s="78">
        <v>361</v>
      </c>
      <c r="AU52" s="83" t="s">
        <v>1288</v>
      </c>
      <c r="AV52" s="78" t="b">
        <v>1</v>
      </c>
      <c r="AW52" s="78" t="s">
        <v>1373</v>
      </c>
      <c r="AX52" s="83" t="s">
        <v>1423</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272</v>
      </c>
      <c r="B53" s="65"/>
      <c r="C53" s="65" t="s">
        <v>64</v>
      </c>
      <c r="D53" s="66">
        <v>212.76851051688828</v>
      </c>
      <c r="E53" s="68"/>
      <c r="F53" s="100" t="s">
        <v>1331</v>
      </c>
      <c r="G53" s="65"/>
      <c r="H53" s="69" t="s">
        <v>272</v>
      </c>
      <c r="I53" s="70"/>
      <c r="J53" s="70"/>
      <c r="K53" s="69" t="s">
        <v>1525</v>
      </c>
      <c r="L53" s="73">
        <v>1</v>
      </c>
      <c r="M53" s="74">
        <v>804.054443359375</v>
      </c>
      <c r="N53" s="74">
        <v>5133.97314453125</v>
      </c>
      <c r="O53" s="75"/>
      <c r="P53" s="76"/>
      <c r="Q53" s="76"/>
      <c r="R53" s="86"/>
      <c r="S53" s="48">
        <v>1</v>
      </c>
      <c r="T53" s="48">
        <v>0</v>
      </c>
      <c r="U53" s="49">
        <v>0</v>
      </c>
      <c r="V53" s="49">
        <v>0.004717</v>
      </c>
      <c r="W53" s="49">
        <v>0.009146</v>
      </c>
      <c r="X53" s="49">
        <v>0.435111</v>
      </c>
      <c r="Y53" s="49">
        <v>0</v>
      </c>
      <c r="Z53" s="49">
        <v>0</v>
      </c>
      <c r="AA53" s="71">
        <v>53</v>
      </c>
      <c r="AB53" s="71"/>
      <c r="AC53" s="72"/>
      <c r="AD53" s="78" t="s">
        <v>929</v>
      </c>
      <c r="AE53" s="78">
        <v>3828</v>
      </c>
      <c r="AF53" s="78">
        <v>139720</v>
      </c>
      <c r="AG53" s="78">
        <v>27711</v>
      </c>
      <c r="AH53" s="78">
        <v>141491</v>
      </c>
      <c r="AI53" s="78"/>
      <c r="AJ53" s="78" t="s">
        <v>1025</v>
      </c>
      <c r="AK53" s="78"/>
      <c r="AL53" s="83" t="s">
        <v>1151</v>
      </c>
      <c r="AM53" s="78"/>
      <c r="AN53" s="80">
        <v>41977.46302083333</v>
      </c>
      <c r="AO53" s="83" t="s">
        <v>1238</v>
      </c>
      <c r="AP53" s="78" t="b">
        <v>1</v>
      </c>
      <c r="AQ53" s="78" t="b">
        <v>0</v>
      </c>
      <c r="AR53" s="78" t="b">
        <v>0</v>
      </c>
      <c r="AS53" s="78"/>
      <c r="AT53" s="78">
        <v>858</v>
      </c>
      <c r="AU53" s="83" t="s">
        <v>1288</v>
      </c>
      <c r="AV53" s="78" t="b">
        <v>1</v>
      </c>
      <c r="AW53" s="78" t="s">
        <v>1373</v>
      </c>
      <c r="AX53" s="83" t="s">
        <v>1424</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273</v>
      </c>
      <c r="B54" s="65"/>
      <c r="C54" s="65" t="s">
        <v>64</v>
      </c>
      <c r="D54" s="66">
        <v>166.88648594272155</v>
      </c>
      <c r="E54" s="68"/>
      <c r="F54" s="100" t="s">
        <v>1332</v>
      </c>
      <c r="G54" s="65"/>
      <c r="H54" s="69" t="s">
        <v>273</v>
      </c>
      <c r="I54" s="70"/>
      <c r="J54" s="70"/>
      <c r="K54" s="69" t="s">
        <v>1526</v>
      </c>
      <c r="L54" s="73">
        <v>1</v>
      </c>
      <c r="M54" s="74">
        <v>3211.529541015625</v>
      </c>
      <c r="N54" s="74">
        <v>8272.0244140625</v>
      </c>
      <c r="O54" s="75"/>
      <c r="P54" s="76"/>
      <c r="Q54" s="76"/>
      <c r="R54" s="86"/>
      <c r="S54" s="48">
        <v>1</v>
      </c>
      <c r="T54" s="48">
        <v>0</v>
      </c>
      <c r="U54" s="49">
        <v>0</v>
      </c>
      <c r="V54" s="49">
        <v>0.004717</v>
      </c>
      <c r="W54" s="49">
        <v>0.009146</v>
      </c>
      <c r="X54" s="49">
        <v>0.435111</v>
      </c>
      <c r="Y54" s="49">
        <v>0</v>
      </c>
      <c r="Z54" s="49">
        <v>0</v>
      </c>
      <c r="AA54" s="71">
        <v>54</v>
      </c>
      <c r="AB54" s="71"/>
      <c r="AC54" s="72"/>
      <c r="AD54" s="78" t="s">
        <v>930</v>
      </c>
      <c r="AE54" s="78">
        <v>1687</v>
      </c>
      <c r="AF54" s="78">
        <v>13449</v>
      </c>
      <c r="AG54" s="78">
        <v>22269</v>
      </c>
      <c r="AH54" s="78">
        <v>4041</v>
      </c>
      <c r="AI54" s="78"/>
      <c r="AJ54" s="78" t="s">
        <v>1026</v>
      </c>
      <c r="AK54" s="78" t="s">
        <v>1103</v>
      </c>
      <c r="AL54" s="83" t="s">
        <v>1152</v>
      </c>
      <c r="AM54" s="78"/>
      <c r="AN54" s="80">
        <v>39870.73947916667</v>
      </c>
      <c r="AO54" s="83" t="s">
        <v>1239</v>
      </c>
      <c r="AP54" s="78" t="b">
        <v>0</v>
      </c>
      <c r="AQ54" s="78" t="b">
        <v>0</v>
      </c>
      <c r="AR54" s="78" t="b">
        <v>1</v>
      </c>
      <c r="AS54" s="78"/>
      <c r="AT54" s="78">
        <v>525</v>
      </c>
      <c r="AU54" s="83" t="s">
        <v>1288</v>
      </c>
      <c r="AV54" s="78" t="b">
        <v>1</v>
      </c>
      <c r="AW54" s="78" t="s">
        <v>1373</v>
      </c>
      <c r="AX54" s="83" t="s">
        <v>1425</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274</v>
      </c>
      <c r="B55" s="65"/>
      <c r="C55" s="65" t="s">
        <v>64</v>
      </c>
      <c r="D55" s="66">
        <v>168.1807797357</v>
      </c>
      <c r="E55" s="68"/>
      <c r="F55" s="100" t="s">
        <v>1333</v>
      </c>
      <c r="G55" s="65"/>
      <c r="H55" s="69" t="s">
        <v>274</v>
      </c>
      <c r="I55" s="70"/>
      <c r="J55" s="70"/>
      <c r="K55" s="69" t="s">
        <v>1527</v>
      </c>
      <c r="L55" s="73">
        <v>1</v>
      </c>
      <c r="M55" s="74">
        <v>1174.8358154296875</v>
      </c>
      <c r="N55" s="74">
        <v>8778.8671875</v>
      </c>
      <c r="O55" s="75"/>
      <c r="P55" s="76"/>
      <c r="Q55" s="76"/>
      <c r="R55" s="86"/>
      <c r="S55" s="48">
        <v>1</v>
      </c>
      <c r="T55" s="48">
        <v>0</v>
      </c>
      <c r="U55" s="49">
        <v>0</v>
      </c>
      <c r="V55" s="49">
        <v>0.004717</v>
      </c>
      <c r="W55" s="49">
        <v>0.009146</v>
      </c>
      <c r="X55" s="49">
        <v>0.435111</v>
      </c>
      <c r="Y55" s="49">
        <v>0</v>
      </c>
      <c r="Z55" s="49">
        <v>0</v>
      </c>
      <c r="AA55" s="71">
        <v>55</v>
      </c>
      <c r="AB55" s="71"/>
      <c r="AC55" s="72"/>
      <c r="AD55" s="78" t="s">
        <v>931</v>
      </c>
      <c r="AE55" s="78">
        <v>1961</v>
      </c>
      <c r="AF55" s="78">
        <v>17011</v>
      </c>
      <c r="AG55" s="78">
        <v>21298</v>
      </c>
      <c r="AH55" s="78">
        <v>16176</v>
      </c>
      <c r="AI55" s="78"/>
      <c r="AJ55" s="78" t="s">
        <v>1027</v>
      </c>
      <c r="AK55" s="78" t="s">
        <v>1076</v>
      </c>
      <c r="AL55" s="83" t="s">
        <v>1153</v>
      </c>
      <c r="AM55" s="78"/>
      <c r="AN55" s="80">
        <v>39813.13216435185</v>
      </c>
      <c r="AO55" s="83" t="s">
        <v>1240</v>
      </c>
      <c r="AP55" s="78" t="b">
        <v>0</v>
      </c>
      <c r="AQ55" s="78" t="b">
        <v>0</v>
      </c>
      <c r="AR55" s="78" t="b">
        <v>1</v>
      </c>
      <c r="AS55" s="78"/>
      <c r="AT55" s="78">
        <v>121</v>
      </c>
      <c r="AU55" s="83" t="s">
        <v>1288</v>
      </c>
      <c r="AV55" s="78" t="b">
        <v>0</v>
      </c>
      <c r="AW55" s="78" t="s">
        <v>1373</v>
      </c>
      <c r="AX55" s="83" t="s">
        <v>1426</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234</v>
      </c>
      <c r="B56" s="65"/>
      <c r="C56" s="65" t="s">
        <v>64</v>
      </c>
      <c r="D56" s="66">
        <v>166.52821146774212</v>
      </c>
      <c r="E56" s="68"/>
      <c r="F56" s="100" t="s">
        <v>464</v>
      </c>
      <c r="G56" s="65"/>
      <c r="H56" s="69" t="s">
        <v>234</v>
      </c>
      <c r="I56" s="70"/>
      <c r="J56" s="70"/>
      <c r="K56" s="69" t="s">
        <v>1528</v>
      </c>
      <c r="L56" s="73">
        <v>1</v>
      </c>
      <c r="M56" s="74">
        <v>2596.2490234375</v>
      </c>
      <c r="N56" s="74">
        <v>2974.121826171875</v>
      </c>
      <c r="O56" s="75"/>
      <c r="P56" s="76"/>
      <c r="Q56" s="76"/>
      <c r="R56" s="86"/>
      <c r="S56" s="48">
        <v>1</v>
      </c>
      <c r="T56" s="48">
        <v>1</v>
      </c>
      <c r="U56" s="49">
        <v>0</v>
      </c>
      <c r="V56" s="49">
        <v>0.004717</v>
      </c>
      <c r="W56" s="49">
        <v>0.009146</v>
      </c>
      <c r="X56" s="49">
        <v>0.435111</v>
      </c>
      <c r="Y56" s="49">
        <v>0</v>
      </c>
      <c r="Z56" s="49">
        <v>1</v>
      </c>
      <c r="AA56" s="71">
        <v>56</v>
      </c>
      <c r="AB56" s="71"/>
      <c r="AC56" s="72"/>
      <c r="AD56" s="78" t="s">
        <v>932</v>
      </c>
      <c r="AE56" s="78">
        <v>1995</v>
      </c>
      <c r="AF56" s="78">
        <v>12463</v>
      </c>
      <c r="AG56" s="78">
        <v>44763</v>
      </c>
      <c r="AH56" s="78">
        <v>44450</v>
      </c>
      <c r="AI56" s="78"/>
      <c r="AJ56" s="78" t="s">
        <v>1028</v>
      </c>
      <c r="AK56" s="78" t="s">
        <v>1076</v>
      </c>
      <c r="AL56" s="83" t="s">
        <v>1154</v>
      </c>
      <c r="AM56" s="78"/>
      <c r="AN56" s="80">
        <v>39664.94835648148</v>
      </c>
      <c r="AO56" s="83" t="s">
        <v>1241</v>
      </c>
      <c r="AP56" s="78" t="b">
        <v>0</v>
      </c>
      <c r="AQ56" s="78" t="b">
        <v>0</v>
      </c>
      <c r="AR56" s="78" t="b">
        <v>0</v>
      </c>
      <c r="AS56" s="78"/>
      <c r="AT56" s="78">
        <v>876</v>
      </c>
      <c r="AU56" s="83" t="s">
        <v>1297</v>
      </c>
      <c r="AV56" s="78" t="b">
        <v>0</v>
      </c>
      <c r="AW56" s="78" t="s">
        <v>1373</v>
      </c>
      <c r="AX56" s="83" t="s">
        <v>1427</v>
      </c>
      <c r="AY56" s="78" t="s">
        <v>66</v>
      </c>
      <c r="AZ56" s="78" t="str">
        <f>REPLACE(INDEX(GroupVertices[Group],MATCH(Vertices[[#This Row],[Vertex]],GroupVertices[Vertex],0)),1,1,"")</f>
        <v>1</v>
      </c>
      <c r="BA56" s="48"/>
      <c r="BB56" s="48"/>
      <c r="BC56" s="48"/>
      <c r="BD56" s="48"/>
      <c r="BE56" s="48"/>
      <c r="BF56" s="48"/>
      <c r="BG56" s="116" t="s">
        <v>1876</v>
      </c>
      <c r="BH56" s="116" t="s">
        <v>1876</v>
      </c>
      <c r="BI56" s="116" t="s">
        <v>1914</v>
      </c>
      <c r="BJ56" s="116" t="s">
        <v>1914</v>
      </c>
      <c r="BK56" s="116">
        <v>0</v>
      </c>
      <c r="BL56" s="120">
        <v>0</v>
      </c>
      <c r="BM56" s="116">
        <v>0</v>
      </c>
      <c r="BN56" s="120">
        <v>0</v>
      </c>
      <c r="BO56" s="116">
        <v>0</v>
      </c>
      <c r="BP56" s="120">
        <v>0</v>
      </c>
      <c r="BQ56" s="116">
        <v>12</v>
      </c>
      <c r="BR56" s="120">
        <v>100</v>
      </c>
      <c r="BS56" s="116">
        <v>12</v>
      </c>
      <c r="BT56" s="2"/>
      <c r="BU56" s="3"/>
      <c r="BV56" s="3"/>
      <c r="BW56" s="3"/>
      <c r="BX56" s="3"/>
    </row>
    <row r="57" spans="1:76" ht="15">
      <c r="A57" s="64" t="s">
        <v>275</v>
      </c>
      <c r="B57" s="65"/>
      <c r="C57" s="65" t="s">
        <v>64</v>
      </c>
      <c r="D57" s="66">
        <v>165.7691492180139</v>
      </c>
      <c r="E57" s="68"/>
      <c r="F57" s="100" t="s">
        <v>1334</v>
      </c>
      <c r="G57" s="65"/>
      <c r="H57" s="69" t="s">
        <v>275</v>
      </c>
      <c r="I57" s="70"/>
      <c r="J57" s="70"/>
      <c r="K57" s="69" t="s">
        <v>1529</v>
      </c>
      <c r="L57" s="73">
        <v>1</v>
      </c>
      <c r="M57" s="74">
        <v>4950.77197265625</v>
      </c>
      <c r="N57" s="74">
        <v>5339.4716796875</v>
      </c>
      <c r="O57" s="75"/>
      <c r="P57" s="76"/>
      <c r="Q57" s="76"/>
      <c r="R57" s="86"/>
      <c r="S57" s="48">
        <v>1</v>
      </c>
      <c r="T57" s="48">
        <v>0</v>
      </c>
      <c r="U57" s="49">
        <v>0</v>
      </c>
      <c r="V57" s="49">
        <v>0.004717</v>
      </c>
      <c r="W57" s="49">
        <v>0.009146</v>
      </c>
      <c r="X57" s="49">
        <v>0.435111</v>
      </c>
      <c r="Y57" s="49">
        <v>0</v>
      </c>
      <c r="Z57" s="49">
        <v>0</v>
      </c>
      <c r="AA57" s="71">
        <v>57</v>
      </c>
      <c r="AB57" s="71"/>
      <c r="AC57" s="72"/>
      <c r="AD57" s="78" t="s">
        <v>933</v>
      </c>
      <c r="AE57" s="78">
        <v>1043</v>
      </c>
      <c r="AF57" s="78">
        <v>10374</v>
      </c>
      <c r="AG57" s="78">
        <v>640</v>
      </c>
      <c r="AH57" s="78">
        <v>23945</v>
      </c>
      <c r="AI57" s="78"/>
      <c r="AJ57" s="78" t="s">
        <v>1029</v>
      </c>
      <c r="AK57" s="78" t="s">
        <v>1076</v>
      </c>
      <c r="AL57" s="83" t="s">
        <v>1155</v>
      </c>
      <c r="AM57" s="78"/>
      <c r="AN57" s="80">
        <v>39675.05105324074</v>
      </c>
      <c r="AO57" s="83" t="s">
        <v>1242</v>
      </c>
      <c r="AP57" s="78" t="b">
        <v>0</v>
      </c>
      <c r="AQ57" s="78" t="b">
        <v>0</v>
      </c>
      <c r="AR57" s="78" t="b">
        <v>1</v>
      </c>
      <c r="AS57" s="78" t="s">
        <v>793</v>
      </c>
      <c r="AT57" s="78">
        <v>351</v>
      </c>
      <c r="AU57" s="83" t="s">
        <v>1287</v>
      </c>
      <c r="AV57" s="78" t="b">
        <v>1</v>
      </c>
      <c r="AW57" s="78" t="s">
        <v>1373</v>
      </c>
      <c r="AX57" s="83" t="s">
        <v>1428</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235</v>
      </c>
      <c r="B58" s="65"/>
      <c r="C58" s="65" t="s">
        <v>64</v>
      </c>
      <c r="D58" s="66">
        <v>165.7909509102033</v>
      </c>
      <c r="E58" s="68"/>
      <c r="F58" s="100" t="s">
        <v>465</v>
      </c>
      <c r="G58" s="65"/>
      <c r="H58" s="69" t="s">
        <v>235</v>
      </c>
      <c r="I58" s="70"/>
      <c r="J58" s="70"/>
      <c r="K58" s="69" t="s">
        <v>1530</v>
      </c>
      <c r="L58" s="73">
        <v>1</v>
      </c>
      <c r="M58" s="74">
        <v>2451.580322265625</v>
      </c>
      <c r="N58" s="74">
        <v>8593.044921875</v>
      </c>
      <c r="O58" s="75"/>
      <c r="P58" s="76"/>
      <c r="Q58" s="76"/>
      <c r="R58" s="86"/>
      <c r="S58" s="48">
        <v>1</v>
      </c>
      <c r="T58" s="48">
        <v>1</v>
      </c>
      <c r="U58" s="49">
        <v>0</v>
      </c>
      <c r="V58" s="49">
        <v>0.004717</v>
      </c>
      <c r="W58" s="49">
        <v>0.009146</v>
      </c>
      <c r="X58" s="49">
        <v>0.435111</v>
      </c>
      <c r="Y58" s="49">
        <v>0</v>
      </c>
      <c r="Z58" s="49">
        <v>1</v>
      </c>
      <c r="AA58" s="71">
        <v>58</v>
      </c>
      <c r="AB58" s="71"/>
      <c r="AC58" s="72"/>
      <c r="AD58" s="78" t="s">
        <v>934</v>
      </c>
      <c r="AE58" s="78">
        <v>1209</v>
      </c>
      <c r="AF58" s="78">
        <v>10434</v>
      </c>
      <c r="AG58" s="78">
        <v>1583</v>
      </c>
      <c r="AH58" s="78">
        <v>46329</v>
      </c>
      <c r="AI58" s="78"/>
      <c r="AJ58" s="78" t="s">
        <v>1030</v>
      </c>
      <c r="AK58" s="78" t="s">
        <v>1100</v>
      </c>
      <c r="AL58" s="83" t="s">
        <v>1156</v>
      </c>
      <c r="AM58" s="78"/>
      <c r="AN58" s="80">
        <v>39866.93733796296</v>
      </c>
      <c r="AO58" s="83" t="s">
        <v>1243</v>
      </c>
      <c r="AP58" s="78" t="b">
        <v>0</v>
      </c>
      <c r="AQ58" s="78" t="b">
        <v>0</v>
      </c>
      <c r="AR58" s="78" t="b">
        <v>1</v>
      </c>
      <c r="AS58" s="78"/>
      <c r="AT58" s="78">
        <v>153</v>
      </c>
      <c r="AU58" s="83" t="s">
        <v>1288</v>
      </c>
      <c r="AV58" s="78" t="b">
        <v>1</v>
      </c>
      <c r="AW58" s="78" t="s">
        <v>1373</v>
      </c>
      <c r="AX58" s="83" t="s">
        <v>1429</v>
      </c>
      <c r="AY58" s="78" t="s">
        <v>66</v>
      </c>
      <c r="AZ58" s="78" t="str">
        <f>REPLACE(INDEX(GroupVertices[Group],MATCH(Vertices[[#This Row],[Vertex]],GroupVertices[Vertex],0)),1,1,"")</f>
        <v>1</v>
      </c>
      <c r="BA58" s="48" t="s">
        <v>427</v>
      </c>
      <c r="BB58" s="48" t="s">
        <v>427</v>
      </c>
      <c r="BC58" s="48" t="s">
        <v>433</v>
      </c>
      <c r="BD58" s="48" t="s">
        <v>433</v>
      </c>
      <c r="BE58" s="48"/>
      <c r="BF58" s="48"/>
      <c r="BG58" s="116" t="s">
        <v>1877</v>
      </c>
      <c r="BH58" s="116" t="s">
        <v>1877</v>
      </c>
      <c r="BI58" s="116" t="s">
        <v>1915</v>
      </c>
      <c r="BJ58" s="116" t="s">
        <v>1915</v>
      </c>
      <c r="BK58" s="116">
        <v>1</v>
      </c>
      <c r="BL58" s="120">
        <v>6.666666666666667</v>
      </c>
      <c r="BM58" s="116">
        <v>0</v>
      </c>
      <c r="BN58" s="120">
        <v>0</v>
      </c>
      <c r="BO58" s="116">
        <v>0</v>
      </c>
      <c r="BP58" s="120">
        <v>0</v>
      </c>
      <c r="BQ58" s="116">
        <v>14</v>
      </c>
      <c r="BR58" s="120">
        <v>93.33333333333333</v>
      </c>
      <c r="BS58" s="116">
        <v>15</v>
      </c>
      <c r="BT58" s="2"/>
      <c r="BU58" s="3"/>
      <c r="BV58" s="3"/>
      <c r="BW58" s="3"/>
      <c r="BX58" s="3"/>
    </row>
    <row r="59" spans="1:76" ht="15">
      <c r="A59" s="64" t="s">
        <v>276</v>
      </c>
      <c r="B59" s="65"/>
      <c r="C59" s="65" t="s">
        <v>64</v>
      </c>
      <c r="D59" s="66">
        <v>520.6200318006386</v>
      </c>
      <c r="E59" s="68"/>
      <c r="F59" s="100" t="s">
        <v>1335</v>
      </c>
      <c r="G59" s="65"/>
      <c r="H59" s="69" t="s">
        <v>276</v>
      </c>
      <c r="I59" s="70"/>
      <c r="J59" s="70"/>
      <c r="K59" s="69" t="s">
        <v>1531</v>
      </c>
      <c r="L59" s="73">
        <v>1</v>
      </c>
      <c r="M59" s="74">
        <v>4584.44287109375</v>
      </c>
      <c r="N59" s="74">
        <v>2551.158935546875</v>
      </c>
      <c r="O59" s="75"/>
      <c r="P59" s="76"/>
      <c r="Q59" s="76"/>
      <c r="R59" s="86"/>
      <c r="S59" s="48">
        <v>1</v>
      </c>
      <c r="T59" s="48">
        <v>0</v>
      </c>
      <c r="U59" s="49">
        <v>0</v>
      </c>
      <c r="V59" s="49">
        <v>0.004717</v>
      </c>
      <c r="W59" s="49">
        <v>0.009146</v>
      </c>
      <c r="X59" s="49">
        <v>0.435111</v>
      </c>
      <c r="Y59" s="49">
        <v>0</v>
      </c>
      <c r="Z59" s="49">
        <v>0</v>
      </c>
      <c r="AA59" s="71">
        <v>59</v>
      </c>
      <c r="AB59" s="71"/>
      <c r="AC59" s="72"/>
      <c r="AD59" s="78" t="s">
        <v>935</v>
      </c>
      <c r="AE59" s="78">
        <v>629</v>
      </c>
      <c r="AF59" s="78">
        <v>986952</v>
      </c>
      <c r="AG59" s="78">
        <v>15081</v>
      </c>
      <c r="AH59" s="78">
        <v>6817</v>
      </c>
      <c r="AI59" s="78"/>
      <c r="AJ59" s="78" t="s">
        <v>1031</v>
      </c>
      <c r="AK59" s="78" t="s">
        <v>1104</v>
      </c>
      <c r="AL59" s="83" t="s">
        <v>1157</v>
      </c>
      <c r="AM59" s="78"/>
      <c r="AN59" s="80">
        <v>41134.93371527778</v>
      </c>
      <c r="AO59" s="83" t="s">
        <v>1244</v>
      </c>
      <c r="AP59" s="78" t="b">
        <v>0</v>
      </c>
      <c r="AQ59" s="78" t="b">
        <v>0</v>
      </c>
      <c r="AR59" s="78" t="b">
        <v>0</v>
      </c>
      <c r="AS59" s="78" t="s">
        <v>793</v>
      </c>
      <c r="AT59" s="78">
        <v>2073</v>
      </c>
      <c r="AU59" s="83" t="s">
        <v>1288</v>
      </c>
      <c r="AV59" s="78" t="b">
        <v>1</v>
      </c>
      <c r="AW59" s="78" t="s">
        <v>1373</v>
      </c>
      <c r="AX59" s="83" t="s">
        <v>1430</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277</v>
      </c>
      <c r="B60" s="65"/>
      <c r="C60" s="65" t="s">
        <v>64</v>
      </c>
      <c r="D60" s="66">
        <v>162.96617832552772</v>
      </c>
      <c r="E60" s="68"/>
      <c r="F60" s="100" t="s">
        <v>1336</v>
      </c>
      <c r="G60" s="65"/>
      <c r="H60" s="69" t="s">
        <v>277</v>
      </c>
      <c r="I60" s="70"/>
      <c r="J60" s="70"/>
      <c r="K60" s="69" t="s">
        <v>1532</v>
      </c>
      <c r="L60" s="73">
        <v>1</v>
      </c>
      <c r="M60" s="74">
        <v>1745.0877685546875</v>
      </c>
      <c r="N60" s="74">
        <v>9416.6484375</v>
      </c>
      <c r="O60" s="75"/>
      <c r="P60" s="76"/>
      <c r="Q60" s="76"/>
      <c r="R60" s="86"/>
      <c r="S60" s="48">
        <v>1</v>
      </c>
      <c r="T60" s="48">
        <v>0</v>
      </c>
      <c r="U60" s="49">
        <v>0</v>
      </c>
      <c r="V60" s="49">
        <v>0.004717</v>
      </c>
      <c r="W60" s="49">
        <v>0.009146</v>
      </c>
      <c r="X60" s="49">
        <v>0.435111</v>
      </c>
      <c r="Y60" s="49">
        <v>0</v>
      </c>
      <c r="Z60" s="49">
        <v>0</v>
      </c>
      <c r="AA60" s="71">
        <v>60</v>
      </c>
      <c r="AB60" s="71"/>
      <c r="AC60" s="72"/>
      <c r="AD60" s="78" t="s">
        <v>936</v>
      </c>
      <c r="AE60" s="78">
        <v>576</v>
      </c>
      <c r="AF60" s="78">
        <v>2660</v>
      </c>
      <c r="AG60" s="78">
        <v>6204</v>
      </c>
      <c r="AH60" s="78">
        <v>3980</v>
      </c>
      <c r="AI60" s="78"/>
      <c r="AJ60" s="78" t="s">
        <v>1032</v>
      </c>
      <c r="AK60" s="78"/>
      <c r="AL60" s="78"/>
      <c r="AM60" s="78"/>
      <c r="AN60" s="80">
        <v>40125.0984375</v>
      </c>
      <c r="AO60" s="78"/>
      <c r="AP60" s="78" t="b">
        <v>1</v>
      </c>
      <c r="AQ60" s="78" t="b">
        <v>0</v>
      </c>
      <c r="AR60" s="78" t="b">
        <v>1</v>
      </c>
      <c r="AS60" s="78"/>
      <c r="AT60" s="78">
        <v>88</v>
      </c>
      <c r="AU60" s="83" t="s">
        <v>1288</v>
      </c>
      <c r="AV60" s="78" t="b">
        <v>0</v>
      </c>
      <c r="AW60" s="78" t="s">
        <v>1373</v>
      </c>
      <c r="AX60" s="83" t="s">
        <v>1431</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278</v>
      </c>
      <c r="B61" s="65"/>
      <c r="C61" s="65" t="s">
        <v>64</v>
      </c>
      <c r="D61" s="66">
        <v>162.03887968440446</v>
      </c>
      <c r="E61" s="68"/>
      <c r="F61" s="100" t="s">
        <v>1337</v>
      </c>
      <c r="G61" s="65"/>
      <c r="H61" s="69" t="s">
        <v>278</v>
      </c>
      <c r="I61" s="70"/>
      <c r="J61" s="70"/>
      <c r="K61" s="69" t="s">
        <v>1533</v>
      </c>
      <c r="L61" s="73">
        <v>1</v>
      </c>
      <c r="M61" s="74">
        <v>2480.4384765625</v>
      </c>
      <c r="N61" s="74">
        <v>1325.393798828125</v>
      </c>
      <c r="O61" s="75"/>
      <c r="P61" s="76"/>
      <c r="Q61" s="76"/>
      <c r="R61" s="86"/>
      <c r="S61" s="48">
        <v>1</v>
      </c>
      <c r="T61" s="48">
        <v>0</v>
      </c>
      <c r="U61" s="49">
        <v>0</v>
      </c>
      <c r="V61" s="49">
        <v>0.004717</v>
      </c>
      <c r="W61" s="49">
        <v>0.009146</v>
      </c>
      <c r="X61" s="49">
        <v>0.435111</v>
      </c>
      <c r="Y61" s="49">
        <v>0</v>
      </c>
      <c r="Z61" s="49">
        <v>0</v>
      </c>
      <c r="AA61" s="71">
        <v>61</v>
      </c>
      <c r="AB61" s="71"/>
      <c r="AC61" s="72"/>
      <c r="AD61" s="78" t="s">
        <v>937</v>
      </c>
      <c r="AE61" s="78">
        <v>526</v>
      </c>
      <c r="AF61" s="78">
        <v>108</v>
      </c>
      <c r="AG61" s="78">
        <v>1696</v>
      </c>
      <c r="AH61" s="78">
        <v>8237</v>
      </c>
      <c r="AI61" s="78"/>
      <c r="AJ61" s="78"/>
      <c r="AK61" s="78" t="s">
        <v>1105</v>
      </c>
      <c r="AL61" s="78"/>
      <c r="AM61" s="78"/>
      <c r="AN61" s="80">
        <v>41963.112592592595</v>
      </c>
      <c r="AO61" s="83" t="s">
        <v>1245</v>
      </c>
      <c r="AP61" s="78" t="b">
        <v>0</v>
      </c>
      <c r="AQ61" s="78" t="b">
        <v>0</v>
      </c>
      <c r="AR61" s="78" t="b">
        <v>1</v>
      </c>
      <c r="AS61" s="78" t="s">
        <v>793</v>
      </c>
      <c r="AT61" s="78">
        <v>0</v>
      </c>
      <c r="AU61" s="83" t="s">
        <v>1288</v>
      </c>
      <c r="AV61" s="78" t="b">
        <v>0</v>
      </c>
      <c r="AW61" s="78" t="s">
        <v>1373</v>
      </c>
      <c r="AX61" s="83" t="s">
        <v>1432</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279</v>
      </c>
      <c r="B62" s="65"/>
      <c r="C62" s="65" t="s">
        <v>64</v>
      </c>
      <c r="D62" s="66">
        <v>162.49526177423627</v>
      </c>
      <c r="E62" s="68"/>
      <c r="F62" s="100" t="s">
        <v>1338</v>
      </c>
      <c r="G62" s="65"/>
      <c r="H62" s="69" t="s">
        <v>279</v>
      </c>
      <c r="I62" s="70"/>
      <c r="J62" s="70"/>
      <c r="K62" s="69" t="s">
        <v>1534</v>
      </c>
      <c r="L62" s="73">
        <v>1</v>
      </c>
      <c r="M62" s="74">
        <v>2313.705078125</v>
      </c>
      <c r="N62" s="74">
        <v>9646.09375</v>
      </c>
      <c r="O62" s="75"/>
      <c r="P62" s="76"/>
      <c r="Q62" s="76"/>
      <c r="R62" s="86"/>
      <c r="S62" s="48">
        <v>1</v>
      </c>
      <c r="T62" s="48">
        <v>0</v>
      </c>
      <c r="U62" s="49">
        <v>0</v>
      </c>
      <c r="V62" s="49">
        <v>0.004717</v>
      </c>
      <c r="W62" s="49">
        <v>0.009146</v>
      </c>
      <c r="X62" s="49">
        <v>0.435111</v>
      </c>
      <c r="Y62" s="49">
        <v>0</v>
      </c>
      <c r="Z62" s="49">
        <v>0</v>
      </c>
      <c r="AA62" s="71">
        <v>62</v>
      </c>
      <c r="AB62" s="71"/>
      <c r="AC62" s="72"/>
      <c r="AD62" s="78" t="s">
        <v>938</v>
      </c>
      <c r="AE62" s="78">
        <v>1444</v>
      </c>
      <c r="AF62" s="78">
        <v>1364</v>
      </c>
      <c r="AG62" s="78">
        <v>3241</v>
      </c>
      <c r="AH62" s="78">
        <v>1591</v>
      </c>
      <c r="AI62" s="78"/>
      <c r="AJ62" s="78" t="s">
        <v>1033</v>
      </c>
      <c r="AK62" s="78" t="s">
        <v>1106</v>
      </c>
      <c r="AL62" s="83" t="s">
        <v>1158</v>
      </c>
      <c r="AM62" s="78"/>
      <c r="AN62" s="80">
        <v>43304.61571759259</v>
      </c>
      <c r="AO62" s="83" t="s">
        <v>1246</v>
      </c>
      <c r="AP62" s="78" t="b">
        <v>1</v>
      </c>
      <c r="AQ62" s="78" t="b">
        <v>0</v>
      </c>
      <c r="AR62" s="78" t="b">
        <v>0</v>
      </c>
      <c r="AS62" s="78"/>
      <c r="AT62" s="78">
        <v>1</v>
      </c>
      <c r="AU62" s="78"/>
      <c r="AV62" s="78" t="b">
        <v>0</v>
      </c>
      <c r="AW62" s="78" t="s">
        <v>1373</v>
      </c>
      <c r="AX62" s="83" t="s">
        <v>1433</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236</v>
      </c>
      <c r="B63" s="65"/>
      <c r="C63" s="65" t="s">
        <v>64</v>
      </c>
      <c r="D63" s="66">
        <v>162.05922793044792</v>
      </c>
      <c r="E63" s="68"/>
      <c r="F63" s="100" t="s">
        <v>466</v>
      </c>
      <c r="G63" s="65"/>
      <c r="H63" s="69" t="s">
        <v>236</v>
      </c>
      <c r="I63" s="70"/>
      <c r="J63" s="70"/>
      <c r="K63" s="69" t="s">
        <v>1535</v>
      </c>
      <c r="L63" s="73">
        <v>1</v>
      </c>
      <c r="M63" s="74">
        <v>4822.537109375</v>
      </c>
      <c r="N63" s="74">
        <v>3425.92333984375</v>
      </c>
      <c r="O63" s="75"/>
      <c r="P63" s="76"/>
      <c r="Q63" s="76"/>
      <c r="R63" s="86"/>
      <c r="S63" s="48">
        <v>1</v>
      </c>
      <c r="T63" s="48">
        <v>1</v>
      </c>
      <c r="U63" s="49">
        <v>0</v>
      </c>
      <c r="V63" s="49">
        <v>0.004717</v>
      </c>
      <c r="W63" s="49">
        <v>0.009146</v>
      </c>
      <c r="X63" s="49">
        <v>0.435111</v>
      </c>
      <c r="Y63" s="49">
        <v>0</v>
      </c>
      <c r="Z63" s="49">
        <v>1</v>
      </c>
      <c r="AA63" s="71">
        <v>63</v>
      </c>
      <c r="AB63" s="71"/>
      <c r="AC63" s="72"/>
      <c r="AD63" s="78" t="s">
        <v>939</v>
      </c>
      <c r="AE63" s="78">
        <v>107</v>
      </c>
      <c r="AF63" s="78">
        <v>164</v>
      </c>
      <c r="AG63" s="78">
        <v>339</v>
      </c>
      <c r="AH63" s="78">
        <v>774</v>
      </c>
      <c r="AI63" s="78"/>
      <c r="AJ63" s="78" t="s">
        <v>1034</v>
      </c>
      <c r="AK63" s="78" t="s">
        <v>1107</v>
      </c>
      <c r="AL63" s="78"/>
      <c r="AM63" s="78"/>
      <c r="AN63" s="80">
        <v>43476.17619212963</v>
      </c>
      <c r="AO63" s="83" t="s">
        <v>1247</v>
      </c>
      <c r="AP63" s="78" t="b">
        <v>1</v>
      </c>
      <c r="AQ63" s="78" t="b">
        <v>0</v>
      </c>
      <c r="AR63" s="78" t="b">
        <v>0</v>
      </c>
      <c r="AS63" s="78"/>
      <c r="AT63" s="78">
        <v>1</v>
      </c>
      <c r="AU63" s="78"/>
      <c r="AV63" s="78" t="b">
        <v>0</v>
      </c>
      <c r="AW63" s="78" t="s">
        <v>1373</v>
      </c>
      <c r="AX63" s="83" t="s">
        <v>1434</v>
      </c>
      <c r="AY63" s="78" t="s">
        <v>66</v>
      </c>
      <c r="AZ63" s="78" t="str">
        <f>REPLACE(INDEX(GroupVertices[Group],MATCH(Vertices[[#This Row],[Vertex]],GroupVertices[Vertex],0)),1,1,"")</f>
        <v>1</v>
      </c>
      <c r="BA63" s="48"/>
      <c r="BB63" s="48"/>
      <c r="BC63" s="48"/>
      <c r="BD63" s="48"/>
      <c r="BE63" s="48"/>
      <c r="BF63" s="48"/>
      <c r="BG63" s="116" t="s">
        <v>1878</v>
      </c>
      <c r="BH63" s="116" t="s">
        <v>1878</v>
      </c>
      <c r="BI63" s="116" t="s">
        <v>1916</v>
      </c>
      <c r="BJ63" s="116" t="s">
        <v>1916</v>
      </c>
      <c r="BK63" s="116">
        <v>0</v>
      </c>
      <c r="BL63" s="120">
        <v>0</v>
      </c>
      <c r="BM63" s="116">
        <v>0</v>
      </c>
      <c r="BN63" s="120">
        <v>0</v>
      </c>
      <c r="BO63" s="116">
        <v>0</v>
      </c>
      <c r="BP63" s="120">
        <v>0</v>
      </c>
      <c r="BQ63" s="116">
        <v>10</v>
      </c>
      <c r="BR63" s="120">
        <v>100</v>
      </c>
      <c r="BS63" s="116">
        <v>10</v>
      </c>
      <c r="BT63" s="2"/>
      <c r="BU63" s="3"/>
      <c r="BV63" s="3"/>
      <c r="BW63" s="3"/>
      <c r="BX63" s="3"/>
    </row>
    <row r="64" spans="1:76" ht="15">
      <c r="A64" s="64" t="s">
        <v>280</v>
      </c>
      <c r="B64" s="65"/>
      <c r="C64" s="65" t="s">
        <v>64</v>
      </c>
      <c r="D64" s="66">
        <v>165.40433423537763</v>
      </c>
      <c r="E64" s="68"/>
      <c r="F64" s="100" t="s">
        <v>1339</v>
      </c>
      <c r="G64" s="65"/>
      <c r="H64" s="69" t="s">
        <v>280</v>
      </c>
      <c r="I64" s="70"/>
      <c r="J64" s="70"/>
      <c r="K64" s="69" t="s">
        <v>1536</v>
      </c>
      <c r="L64" s="73">
        <v>1</v>
      </c>
      <c r="M64" s="74">
        <v>1118.911865234375</v>
      </c>
      <c r="N64" s="74">
        <v>3984.909912109375</v>
      </c>
      <c r="O64" s="75"/>
      <c r="P64" s="76"/>
      <c r="Q64" s="76"/>
      <c r="R64" s="86"/>
      <c r="S64" s="48">
        <v>1</v>
      </c>
      <c r="T64" s="48">
        <v>0</v>
      </c>
      <c r="U64" s="49">
        <v>0</v>
      </c>
      <c r="V64" s="49">
        <v>0.004717</v>
      </c>
      <c r="W64" s="49">
        <v>0.009146</v>
      </c>
      <c r="X64" s="49">
        <v>0.435111</v>
      </c>
      <c r="Y64" s="49">
        <v>0</v>
      </c>
      <c r="Z64" s="49">
        <v>0</v>
      </c>
      <c r="AA64" s="71">
        <v>64</v>
      </c>
      <c r="AB64" s="71"/>
      <c r="AC64" s="72"/>
      <c r="AD64" s="78" t="s">
        <v>940</v>
      </c>
      <c r="AE64" s="78">
        <v>5</v>
      </c>
      <c r="AF64" s="78">
        <v>9370</v>
      </c>
      <c r="AG64" s="78">
        <v>1874</v>
      </c>
      <c r="AH64" s="78">
        <v>2056</v>
      </c>
      <c r="AI64" s="78"/>
      <c r="AJ64" s="78" t="s">
        <v>1035</v>
      </c>
      <c r="AK64" s="78" t="s">
        <v>1108</v>
      </c>
      <c r="AL64" s="83" t="s">
        <v>1159</v>
      </c>
      <c r="AM64" s="78"/>
      <c r="AN64" s="80">
        <v>43552.782800925925</v>
      </c>
      <c r="AO64" s="83" t="s">
        <v>1248</v>
      </c>
      <c r="AP64" s="78" t="b">
        <v>1</v>
      </c>
      <c r="AQ64" s="78" t="b">
        <v>0</v>
      </c>
      <c r="AR64" s="78" t="b">
        <v>1</v>
      </c>
      <c r="AS64" s="78"/>
      <c r="AT64" s="78">
        <v>15</v>
      </c>
      <c r="AU64" s="78"/>
      <c r="AV64" s="78" t="b">
        <v>0</v>
      </c>
      <c r="AW64" s="78" t="s">
        <v>1373</v>
      </c>
      <c r="AX64" s="83" t="s">
        <v>1435</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281</v>
      </c>
      <c r="B65" s="65"/>
      <c r="C65" s="65" t="s">
        <v>64</v>
      </c>
      <c r="D65" s="66">
        <v>163.17838146283805</v>
      </c>
      <c r="E65" s="68"/>
      <c r="F65" s="100" t="s">
        <v>1340</v>
      </c>
      <c r="G65" s="65"/>
      <c r="H65" s="69" t="s">
        <v>281</v>
      </c>
      <c r="I65" s="70"/>
      <c r="J65" s="70"/>
      <c r="K65" s="69" t="s">
        <v>1537</v>
      </c>
      <c r="L65" s="73">
        <v>1</v>
      </c>
      <c r="M65" s="74">
        <v>1180.0048828125</v>
      </c>
      <c r="N65" s="74">
        <v>1238.581787109375</v>
      </c>
      <c r="O65" s="75"/>
      <c r="P65" s="76"/>
      <c r="Q65" s="76"/>
      <c r="R65" s="86"/>
      <c r="S65" s="48">
        <v>1</v>
      </c>
      <c r="T65" s="48">
        <v>0</v>
      </c>
      <c r="U65" s="49">
        <v>0</v>
      </c>
      <c r="V65" s="49">
        <v>0.004717</v>
      </c>
      <c r="W65" s="49">
        <v>0.009146</v>
      </c>
      <c r="X65" s="49">
        <v>0.435111</v>
      </c>
      <c r="Y65" s="49">
        <v>0</v>
      </c>
      <c r="Z65" s="49">
        <v>0</v>
      </c>
      <c r="AA65" s="71">
        <v>65</v>
      </c>
      <c r="AB65" s="71"/>
      <c r="AC65" s="72"/>
      <c r="AD65" s="78" t="s">
        <v>941</v>
      </c>
      <c r="AE65" s="78">
        <v>518</v>
      </c>
      <c r="AF65" s="78">
        <v>3244</v>
      </c>
      <c r="AG65" s="78">
        <v>3604</v>
      </c>
      <c r="AH65" s="78">
        <v>8529</v>
      </c>
      <c r="AI65" s="78"/>
      <c r="AJ65" s="78" t="s">
        <v>1036</v>
      </c>
      <c r="AK65" s="78" t="s">
        <v>1076</v>
      </c>
      <c r="AL65" s="83" t="s">
        <v>1160</v>
      </c>
      <c r="AM65" s="78"/>
      <c r="AN65" s="80">
        <v>40966.07798611111</v>
      </c>
      <c r="AO65" s="83" t="s">
        <v>1249</v>
      </c>
      <c r="AP65" s="78" t="b">
        <v>0</v>
      </c>
      <c r="AQ65" s="78" t="b">
        <v>0</v>
      </c>
      <c r="AR65" s="78" t="b">
        <v>0</v>
      </c>
      <c r="AS65" s="78"/>
      <c r="AT65" s="78">
        <v>19</v>
      </c>
      <c r="AU65" s="83" t="s">
        <v>1292</v>
      </c>
      <c r="AV65" s="78" t="b">
        <v>0</v>
      </c>
      <c r="AW65" s="78" t="s">
        <v>1373</v>
      </c>
      <c r="AX65" s="83" t="s">
        <v>1436</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282</v>
      </c>
      <c r="B66" s="65"/>
      <c r="C66" s="65" t="s">
        <v>64</v>
      </c>
      <c r="D66" s="66">
        <v>164.99010208377868</v>
      </c>
      <c r="E66" s="68"/>
      <c r="F66" s="100" t="s">
        <v>1341</v>
      </c>
      <c r="G66" s="65"/>
      <c r="H66" s="69" t="s">
        <v>282</v>
      </c>
      <c r="I66" s="70"/>
      <c r="J66" s="70"/>
      <c r="K66" s="69" t="s">
        <v>1538</v>
      </c>
      <c r="L66" s="73">
        <v>1</v>
      </c>
      <c r="M66" s="74">
        <v>1671.3406982421875</v>
      </c>
      <c r="N66" s="74">
        <v>673.0951538085938</v>
      </c>
      <c r="O66" s="75"/>
      <c r="P66" s="76"/>
      <c r="Q66" s="76"/>
      <c r="R66" s="86"/>
      <c r="S66" s="48">
        <v>1</v>
      </c>
      <c r="T66" s="48">
        <v>0</v>
      </c>
      <c r="U66" s="49">
        <v>0</v>
      </c>
      <c r="V66" s="49">
        <v>0.004717</v>
      </c>
      <c r="W66" s="49">
        <v>0.009146</v>
      </c>
      <c r="X66" s="49">
        <v>0.435111</v>
      </c>
      <c r="Y66" s="49">
        <v>0</v>
      </c>
      <c r="Z66" s="49">
        <v>0</v>
      </c>
      <c r="AA66" s="71">
        <v>66</v>
      </c>
      <c r="AB66" s="71"/>
      <c r="AC66" s="72"/>
      <c r="AD66" s="78" t="s">
        <v>942</v>
      </c>
      <c r="AE66" s="78">
        <v>1086</v>
      </c>
      <c r="AF66" s="78">
        <v>8230</v>
      </c>
      <c r="AG66" s="78">
        <v>38387</v>
      </c>
      <c r="AH66" s="78">
        <v>3414</v>
      </c>
      <c r="AI66" s="78"/>
      <c r="AJ66" s="78" t="s">
        <v>1037</v>
      </c>
      <c r="AK66" s="78" t="s">
        <v>1109</v>
      </c>
      <c r="AL66" s="83" t="s">
        <v>1161</v>
      </c>
      <c r="AM66" s="78"/>
      <c r="AN66" s="80">
        <v>40573.978113425925</v>
      </c>
      <c r="AO66" s="83" t="s">
        <v>1250</v>
      </c>
      <c r="AP66" s="78" t="b">
        <v>0</v>
      </c>
      <c r="AQ66" s="78" t="b">
        <v>0</v>
      </c>
      <c r="AR66" s="78" t="b">
        <v>1</v>
      </c>
      <c r="AS66" s="78"/>
      <c r="AT66" s="78">
        <v>431</v>
      </c>
      <c r="AU66" s="83" t="s">
        <v>1288</v>
      </c>
      <c r="AV66" s="78" t="b">
        <v>0</v>
      </c>
      <c r="AW66" s="78" t="s">
        <v>1373</v>
      </c>
      <c r="AX66" s="83" t="s">
        <v>1437</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283</v>
      </c>
      <c r="B67" s="65"/>
      <c r="C67" s="65" t="s">
        <v>64</v>
      </c>
      <c r="D67" s="66">
        <v>164.2219557956382</v>
      </c>
      <c r="E67" s="68"/>
      <c r="F67" s="100" t="s">
        <v>1342</v>
      </c>
      <c r="G67" s="65"/>
      <c r="H67" s="69" t="s">
        <v>283</v>
      </c>
      <c r="I67" s="70"/>
      <c r="J67" s="70"/>
      <c r="K67" s="69" t="s">
        <v>1539</v>
      </c>
      <c r="L67" s="73">
        <v>1</v>
      </c>
      <c r="M67" s="74">
        <v>1684.2327880859375</v>
      </c>
      <c r="N67" s="74">
        <v>8353.923828125</v>
      </c>
      <c r="O67" s="75"/>
      <c r="P67" s="76"/>
      <c r="Q67" s="76"/>
      <c r="R67" s="86"/>
      <c r="S67" s="48">
        <v>1</v>
      </c>
      <c r="T67" s="48">
        <v>0</v>
      </c>
      <c r="U67" s="49">
        <v>0</v>
      </c>
      <c r="V67" s="49">
        <v>0.004717</v>
      </c>
      <c r="W67" s="49">
        <v>0.009146</v>
      </c>
      <c r="X67" s="49">
        <v>0.435111</v>
      </c>
      <c r="Y67" s="49">
        <v>0</v>
      </c>
      <c r="Z67" s="49">
        <v>0</v>
      </c>
      <c r="AA67" s="71">
        <v>67</v>
      </c>
      <c r="AB67" s="71"/>
      <c r="AC67" s="72"/>
      <c r="AD67" s="78" t="s">
        <v>943</v>
      </c>
      <c r="AE67" s="78">
        <v>660</v>
      </c>
      <c r="AF67" s="78">
        <v>6116</v>
      </c>
      <c r="AG67" s="78">
        <v>1663</v>
      </c>
      <c r="AH67" s="78">
        <v>7535</v>
      </c>
      <c r="AI67" s="78"/>
      <c r="AJ67" s="78" t="s">
        <v>1038</v>
      </c>
      <c r="AK67" s="78" t="s">
        <v>1076</v>
      </c>
      <c r="AL67" s="83" t="s">
        <v>1162</v>
      </c>
      <c r="AM67" s="78"/>
      <c r="AN67" s="80">
        <v>41141.71377314815</v>
      </c>
      <c r="AO67" s="83" t="s">
        <v>1251</v>
      </c>
      <c r="AP67" s="78" t="b">
        <v>0</v>
      </c>
      <c r="AQ67" s="78" t="b">
        <v>0</v>
      </c>
      <c r="AR67" s="78" t="b">
        <v>0</v>
      </c>
      <c r="AS67" s="78"/>
      <c r="AT67" s="78">
        <v>19</v>
      </c>
      <c r="AU67" s="83" t="s">
        <v>1288</v>
      </c>
      <c r="AV67" s="78" t="b">
        <v>0</v>
      </c>
      <c r="AW67" s="78" t="s">
        <v>1373</v>
      </c>
      <c r="AX67" s="83" t="s">
        <v>1438</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284</v>
      </c>
      <c r="B68" s="65"/>
      <c r="C68" s="65" t="s">
        <v>64</v>
      </c>
      <c r="D68" s="66">
        <v>166.48097446799838</v>
      </c>
      <c r="E68" s="68"/>
      <c r="F68" s="100" t="s">
        <v>1343</v>
      </c>
      <c r="G68" s="65"/>
      <c r="H68" s="69" t="s">
        <v>284</v>
      </c>
      <c r="I68" s="70"/>
      <c r="J68" s="70"/>
      <c r="K68" s="69" t="s">
        <v>1540</v>
      </c>
      <c r="L68" s="73">
        <v>1</v>
      </c>
      <c r="M68" s="74">
        <v>3409.093017578125</v>
      </c>
      <c r="N68" s="74">
        <v>644.3397216796875</v>
      </c>
      <c r="O68" s="75"/>
      <c r="P68" s="76"/>
      <c r="Q68" s="76"/>
      <c r="R68" s="86"/>
      <c r="S68" s="48">
        <v>1</v>
      </c>
      <c r="T68" s="48">
        <v>0</v>
      </c>
      <c r="U68" s="49">
        <v>0</v>
      </c>
      <c r="V68" s="49">
        <v>0.004717</v>
      </c>
      <c r="W68" s="49">
        <v>0.009146</v>
      </c>
      <c r="X68" s="49">
        <v>0.435111</v>
      </c>
      <c r="Y68" s="49">
        <v>0</v>
      </c>
      <c r="Z68" s="49">
        <v>0</v>
      </c>
      <c r="AA68" s="71">
        <v>68</v>
      </c>
      <c r="AB68" s="71"/>
      <c r="AC68" s="72"/>
      <c r="AD68" s="78" t="s">
        <v>944</v>
      </c>
      <c r="AE68" s="78">
        <v>5106</v>
      </c>
      <c r="AF68" s="78">
        <v>12333</v>
      </c>
      <c r="AG68" s="78">
        <v>21630</v>
      </c>
      <c r="AH68" s="78">
        <v>17267</v>
      </c>
      <c r="AI68" s="78"/>
      <c r="AJ68" s="78" t="s">
        <v>1039</v>
      </c>
      <c r="AK68" s="78"/>
      <c r="AL68" s="83" t="s">
        <v>1163</v>
      </c>
      <c r="AM68" s="78"/>
      <c r="AN68" s="80">
        <v>39862.75645833334</v>
      </c>
      <c r="AO68" s="83" t="s">
        <v>1252</v>
      </c>
      <c r="AP68" s="78" t="b">
        <v>0</v>
      </c>
      <c r="AQ68" s="78" t="b">
        <v>0</v>
      </c>
      <c r="AR68" s="78" t="b">
        <v>1</v>
      </c>
      <c r="AS68" s="78"/>
      <c r="AT68" s="78">
        <v>336</v>
      </c>
      <c r="AU68" s="83" t="s">
        <v>1297</v>
      </c>
      <c r="AV68" s="78" t="b">
        <v>1</v>
      </c>
      <c r="AW68" s="78" t="s">
        <v>1373</v>
      </c>
      <c r="AX68" s="83" t="s">
        <v>1439</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285</v>
      </c>
      <c r="B69" s="65"/>
      <c r="C69" s="65" t="s">
        <v>64</v>
      </c>
      <c r="D69" s="66">
        <v>162.2547164370797</v>
      </c>
      <c r="E69" s="68"/>
      <c r="F69" s="100" t="s">
        <v>1344</v>
      </c>
      <c r="G69" s="65"/>
      <c r="H69" s="69" t="s">
        <v>285</v>
      </c>
      <c r="I69" s="70"/>
      <c r="J69" s="70"/>
      <c r="K69" s="69" t="s">
        <v>1541</v>
      </c>
      <c r="L69" s="73">
        <v>1</v>
      </c>
      <c r="M69" s="74">
        <v>2815.307373046875</v>
      </c>
      <c r="N69" s="74">
        <v>6947.0830078125</v>
      </c>
      <c r="O69" s="75"/>
      <c r="P69" s="76"/>
      <c r="Q69" s="76"/>
      <c r="R69" s="86"/>
      <c r="S69" s="48">
        <v>1</v>
      </c>
      <c r="T69" s="48">
        <v>0</v>
      </c>
      <c r="U69" s="49">
        <v>0</v>
      </c>
      <c r="V69" s="49">
        <v>0.004717</v>
      </c>
      <c r="W69" s="49">
        <v>0.009146</v>
      </c>
      <c r="X69" s="49">
        <v>0.435111</v>
      </c>
      <c r="Y69" s="49">
        <v>0</v>
      </c>
      <c r="Z69" s="49">
        <v>0</v>
      </c>
      <c r="AA69" s="71">
        <v>69</v>
      </c>
      <c r="AB69" s="71"/>
      <c r="AC69" s="72"/>
      <c r="AD69" s="78" t="s">
        <v>945</v>
      </c>
      <c r="AE69" s="78">
        <v>1275</v>
      </c>
      <c r="AF69" s="78">
        <v>702</v>
      </c>
      <c r="AG69" s="78">
        <v>18136</v>
      </c>
      <c r="AH69" s="78">
        <v>17133</v>
      </c>
      <c r="AI69" s="78"/>
      <c r="AJ69" s="78" t="s">
        <v>1040</v>
      </c>
      <c r="AK69" s="78" t="s">
        <v>1110</v>
      </c>
      <c r="AL69" s="83" t="s">
        <v>1164</v>
      </c>
      <c r="AM69" s="78"/>
      <c r="AN69" s="80">
        <v>39913.6046412037</v>
      </c>
      <c r="AO69" s="83" t="s">
        <v>1253</v>
      </c>
      <c r="AP69" s="78" t="b">
        <v>0</v>
      </c>
      <c r="AQ69" s="78" t="b">
        <v>0</v>
      </c>
      <c r="AR69" s="78" t="b">
        <v>1</v>
      </c>
      <c r="AS69" s="78"/>
      <c r="AT69" s="78">
        <v>21</v>
      </c>
      <c r="AU69" s="83" t="s">
        <v>1286</v>
      </c>
      <c r="AV69" s="78" t="b">
        <v>0</v>
      </c>
      <c r="AW69" s="78" t="s">
        <v>1373</v>
      </c>
      <c r="AX69" s="83" t="s">
        <v>1440</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237</v>
      </c>
      <c r="B70" s="65"/>
      <c r="C70" s="65" t="s">
        <v>64</v>
      </c>
      <c r="D70" s="66">
        <v>162.08902357644013</v>
      </c>
      <c r="E70" s="68"/>
      <c r="F70" s="100" t="s">
        <v>467</v>
      </c>
      <c r="G70" s="65"/>
      <c r="H70" s="69" t="s">
        <v>237</v>
      </c>
      <c r="I70" s="70"/>
      <c r="J70" s="70"/>
      <c r="K70" s="69" t="s">
        <v>1542</v>
      </c>
      <c r="L70" s="73">
        <v>1</v>
      </c>
      <c r="M70" s="74">
        <v>1714.1065673828125</v>
      </c>
      <c r="N70" s="74">
        <v>5459.8974609375</v>
      </c>
      <c r="O70" s="75"/>
      <c r="P70" s="76"/>
      <c r="Q70" s="76"/>
      <c r="R70" s="86"/>
      <c r="S70" s="48">
        <v>1</v>
      </c>
      <c r="T70" s="48">
        <v>1</v>
      </c>
      <c r="U70" s="49">
        <v>0</v>
      </c>
      <c r="V70" s="49">
        <v>0.004717</v>
      </c>
      <c r="W70" s="49">
        <v>0.009146</v>
      </c>
      <c r="X70" s="49">
        <v>0.435111</v>
      </c>
      <c r="Y70" s="49">
        <v>0</v>
      </c>
      <c r="Z70" s="49">
        <v>1</v>
      </c>
      <c r="AA70" s="71">
        <v>70</v>
      </c>
      <c r="AB70" s="71"/>
      <c r="AC70" s="72"/>
      <c r="AD70" s="78" t="s">
        <v>946</v>
      </c>
      <c r="AE70" s="78">
        <v>1230</v>
      </c>
      <c r="AF70" s="78">
        <v>246</v>
      </c>
      <c r="AG70" s="78">
        <v>7807</v>
      </c>
      <c r="AH70" s="78">
        <v>15328</v>
      </c>
      <c r="AI70" s="78"/>
      <c r="AJ70" s="78" t="s">
        <v>1041</v>
      </c>
      <c r="AK70" s="78" t="s">
        <v>1111</v>
      </c>
      <c r="AL70" s="83" t="s">
        <v>1165</v>
      </c>
      <c r="AM70" s="78"/>
      <c r="AN70" s="80">
        <v>39994.01671296296</v>
      </c>
      <c r="AO70" s="83" t="s">
        <v>1254</v>
      </c>
      <c r="AP70" s="78" t="b">
        <v>0</v>
      </c>
      <c r="AQ70" s="78" t="b">
        <v>0</v>
      </c>
      <c r="AR70" s="78" t="b">
        <v>1</v>
      </c>
      <c r="AS70" s="78"/>
      <c r="AT70" s="78">
        <v>5</v>
      </c>
      <c r="AU70" s="83" t="s">
        <v>1294</v>
      </c>
      <c r="AV70" s="78" t="b">
        <v>0</v>
      </c>
      <c r="AW70" s="78" t="s">
        <v>1373</v>
      </c>
      <c r="AX70" s="83" t="s">
        <v>1441</v>
      </c>
      <c r="AY70" s="78" t="s">
        <v>66</v>
      </c>
      <c r="AZ70" s="78" t="str">
        <f>REPLACE(INDEX(GroupVertices[Group],MATCH(Vertices[[#This Row],[Vertex]],GroupVertices[Vertex],0)),1,1,"")</f>
        <v>1</v>
      </c>
      <c r="BA70" s="48"/>
      <c r="BB70" s="48"/>
      <c r="BC70" s="48"/>
      <c r="BD70" s="48"/>
      <c r="BE70" s="48"/>
      <c r="BF70" s="48"/>
      <c r="BG70" s="116" t="s">
        <v>1879</v>
      </c>
      <c r="BH70" s="116" t="s">
        <v>1879</v>
      </c>
      <c r="BI70" s="116" t="s">
        <v>1917</v>
      </c>
      <c r="BJ70" s="116" t="s">
        <v>1917</v>
      </c>
      <c r="BK70" s="116">
        <v>0</v>
      </c>
      <c r="BL70" s="120">
        <v>0</v>
      </c>
      <c r="BM70" s="116">
        <v>0</v>
      </c>
      <c r="BN70" s="120">
        <v>0</v>
      </c>
      <c r="BO70" s="116">
        <v>0</v>
      </c>
      <c r="BP70" s="120">
        <v>0</v>
      </c>
      <c r="BQ70" s="116">
        <v>2</v>
      </c>
      <c r="BR70" s="120">
        <v>100</v>
      </c>
      <c r="BS70" s="116">
        <v>2</v>
      </c>
      <c r="BT70" s="2"/>
      <c r="BU70" s="3"/>
      <c r="BV70" s="3"/>
      <c r="BW70" s="3"/>
      <c r="BX70" s="3"/>
    </row>
    <row r="71" spans="1:76" ht="15">
      <c r="A71" s="64" t="s">
        <v>238</v>
      </c>
      <c r="B71" s="65"/>
      <c r="C71" s="65" t="s">
        <v>64</v>
      </c>
      <c r="D71" s="66">
        <v>170.2261418246039</v>
      </c>
      <c r="E71" s="68"/>
      <c r="F71" s="100" t="s">
        <v>1345</v>
      </c>
      <c r="G71" s="65"/>
      <c r="H71" s="69" t="s">
        <v>238</v>
      </c>
      <c r="I71" s="70"/>
      <c r="J71" s="70"/>
      <c r="K71" s="69" t="s">
        <v>1543</v>
      </c>
      <c r="L71" s="73">
        <v>4.130331324990967</v>
      </c>
      <c r="M71" s="74">
        <v>6456.46923828125</v>
      </c>
      <c r="N71" s="74">
        <v>746.984130859375</v>
      </c>
      <c r="O71" s="75"/>
      <c r="P71" s="76"/>
      <c r="Q71" s="76"/>
      <c r="R71" s="86"/>
      <c r="S71" s="48">
        <v>1</v>
      </c>
      <c r="T71" s="48">
        <v>4</v>
      </c>
      <c r="U71" s="49">
        <v>3</v>
      </c>
      <c r="V71" s="49">
        <v>0.004785</v>
      </c>
      <c r="W71" s="49">
        <v>0.012139</v>
      </c>
      <c r="X71" s="49">
        <v>1.357738</v>
      </c>
      <c r="Y71" s="49">
        <v>0.25</v>
      </c>
      <c r="Z71" s="49">
        <v>0.25</v>
      </c>
      <c r="AA71" s="71">
        <v>71</v>
      </c>
      <c r="AB71" s="71"/>
      <c r="AC71" s="72"/>
      <c r="AD71" s="78" t="s">
        <v>947</v>
      </c>
      <c r="AE71" s="78">
        <v>6239</v>
      </c>
      <c r="AF71" s="78">
        <v>22640</v>
      </c>
      <c r="AG71" s="78">
        <v>81093</v>
      </c>
      <c r="AH71" s="78">
        <v>34825</v>
      </c>
      <c r="AI71" s="78"/>
      <c r="AJ71" s="78" t="s">
        <v>1042</v>
      </c>
      <c r="AK71" s="78" t="s">
        <v>1100</v>
      </c>
      <c r="AL71" s="83" t="s">
        <v>1166</v>
      </c>
      <c r="AM71" s="78"/>
      <c r="AN71" s="80">
        <v>39261.002974537034</v>
      </c>
      <c r="AO71" s="83" t="s">
        <v>1255</v>
      </c>
      <c r="AP71" s="78" t="b">
        <v>0</v>
      </c>
      <c r="AQ71" s="78" t="b">
        <v>0</v>
      </c>
      <c r="AR71" s="78" t="b">
        <v>1</v>
      </c>
      <c r="AS71" s="78"/>
      <c r="AT71" s="78">
        <v>1075</v>
      </c>
      <c r="AU71" s="83" t="s">
        <v>1290</v>
      </c>
      <c r="AV71" s="78" t="b">
        <v>1</v>
      </c>
      <c r="AW71" s="78" t="s">
        <v>1373</v>
      </c>
      <c r="AX71" s="83" t="s">
        <v>1442</v>
      </c>
      <c r="AY71" s="78" t="s">
        <v>66</v>
      </c>
      <c r="AZ71" s="78" t="str">
        <f>REPLACE(INDEX(GroupVertices[Group],MATCH(Vertices[[#This Row],[Vertex]],GroupVertices[Vertex],0)),1,1,"")</f>
        <v>5</v>
      </c>
      <c r="BA71" s="48"/>
      <c r="BB71" s="48"/>
      <c r="BC71" s="48"/>
      <c r="BD71" s="48"/>
      <c r="BE71" s="48"/>
      <c r="BF71" s="48"/>
      <c r="BG71" s="116" t="s">
        <v>1815</v>
      </c>
      <c r="BH71" s="116" t="s">
        <v>1815</v>
      </c>
      <c r="BI71" s="116" t="s">
        <v>1918</v>
      </c>
      <c r="BJ71" s="116" t="s">
        <v>1918</v>
      </c>
      <c r="BK71" s="116">
        <v>0</v>
      </c>
      <c r="BL71" s="120">
        <v>0</v>
      </c>
      <c r="BM71" s="116">
        <v>0</v>
      </c>
      <c r="BN71" s="120">
        <v>0</v>
      </c>
      <c r="BO71" s="116">
        <v>0</v>
      </c>
      <c r="BP71" s="120">
        <v>0</v>
      </c>
      <c r="BQ71" s="116">
        <v>4</v>
      </c>
      <c r="BR71" s="120">
        <v>100</v>
      </c>
      <c r="BS71" s="116">
        <v>4</v>
      </c>
      <c r="BT71" s="2"/>
      <c r="BU71" s="3"/>
      <c r="BV71" s="3"/>
      <c r="BW71" s="3"/>
      <c r="BX71" s="3"/>
    </row>
    <row r="72" spans="1:76" ht="15">
      <c r="A72" s="64" t="s">
        <v>286</v>
      </c>
      <c r="B72" s="65"/>
      <c r="C72" s="65" t="s">
        <v>64</v>
      </c>
      <c r="D72" s="66">
        <v>166.07727980095765</v>
      </c>
      <c r="E72" s="68"/>
      <c r="F72" s="100" t="s">
        <v>1346</v>
      </c>
      <c r="G72" s="65"/>
      <c r="H72" s="69" t="s">
        <v>286</v>
      </c>
      <c r="I72" s="70"/>
      <c r="J72" s="70"/>
      <c r="K72" s="69" t="s">
        <v>1544</v>
      </c>
      <c r="L72" s="73">
        <v>1</v>
      </c>
      <c r="M72" s="74">
        <v>6456.46923828125</v>
      </c>
      <c r="N72" s="74">
        <v>1535.140625</v>
      </c>
      <c r="O72" s="75"/>
      <c r="P72" s="76"/>
      <c r="Q72" s="76"/>
      <c r="R72" s="86"/>
      <c r="S72" s="48">
        <v>2</v>
      </c>
      <c r="T72" s="48">
        <v>0</v>
      </c>
      <c r="U72" s="49">
        <v>0</v>
      </c>
      <c r="V72" s="49">
        <v>0.004739</v>
      </c>
      <c r="W72" s="49">
        <v>0.010319</v>
      </c>
      <c r="X72" s="49">
        <v>0.72363</v>
      </c>
      <c r="Y72" s="49">
        <v>1</v>
      </c>
      <c r="Z72" s="49">
        <v>0</v>
      </c>
      <c r="AA72" s="71">
        <v>72</v>
      </c>
      <c r="AB72" s="71"/>
      <c r="AC72" s="72"/>
      <c r="AD72" s="78" t="s">
        <v>948</v>
      </c>
      <c r="AE72" s="78">
        <v>288</v>
      </c>
      <c r="AF72" s="78">
        <v>11222</v>
      </c>
      <c r="AG72" s="78">
        <v>935</v>
      </c>
      <c r="AH72" s="78">
        <v>823</v>
      </c>
      <c r="AI72" s="78">
        <v>-14400</v>
      </c>
      <c r="AJ72" s="78" t="s">
        <v>1043</v>
      </c>
      <c r="AK72" s="78" t="s">
        <v>1112</v>
      </c>
      <c r="AL72" s="83" t="s">
        <v>1167</v>
      </c>
      <c r="AM72" s="78" t="s">
        <v>1194</v>
      </c>
      <c r="AN72" s="80">
        <v>40778.633726851855</v>
      </c>
      <c r="AO72" s="83" t="s">
        <v>1256</v>
      </c>
      <c r="AP72" s="78" t="b">
        <v>0</v>
      </c>
      <c r="AQ72" s="78" t="b">
        <v>0</v>
      </c>
      <c r="AR72" s="78" t="b">
        <v>1</v>
      </c>
      <c r="AS72" s="78" t="s">
        <v>793</v>
      </c>
      <c r="AT72" s="78">
        <v>197</v>
      </c>
      <c r="AU72" s="83" t="s">
        <v>1298</v>
      </c>
      <c r="AV72" s="78" t="b">
        <v>1</v>
      </c>
      <c r="AW72" s="78" t="s">
        <v>1373</v>
      </c>
      <c r="AX72" s="83" t="s">
        <v>1443</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287</v>
      </c>
      <c r="B73" s="65"/>
      <c r="C73" s="65" t="s">
        <v>64</v>
      </c>
      <c r="D73" s="66">
        <v>162.32702538284127</v>
      </c>
      <c r="E73" s="68"/>
      <c r="F73" s="100" t="s">
        <v>1347</v>
      </c>
      <c r="G73" s="65"/>
      <c r="H73" s="69" t="s">
        <v>287</v>
      </c>
      <c r="I73" s="70"/>
      <c r="J73" s="70"/>
      <c r="K73" s="69" t="s">
        <v>1545</v>
      </c>
      <c r="L73" s="73">
        <v>1</v>
      </c>
      <c r="M73" s="74">
        <v>5582.61279296875</v>
      </c>
      <c r="N73" s="74">
        <v>1535.140625</v>
      </c>
      <c r="O73" s="75"/>
      <c r="P73" s="76"/>
      <c r="Q73" s="76"/>
      <c r="R73" s="86"/>
      <c r="S73" s="48">
        <v>2</v>
      </c>
      <c r="T73" s="48">
        <v>0</v>
      </c>
      <c r="U73" s="49">
        <v>0</v>
      </c>
      <c r="V73" s="49">
        <v>0.004739</v>
      </c>
      <c r="W73" s="49">
        <v>0.010319</v>
      </c>
      <c r="X73" s="49">
        <v>0.72363</v>
      </c>
      <c r="Y73" s="49">
        <v>1</v>
      </c>
      <c r="Z73" s="49">
        <v>0</v>
      </c>
      <c r="AA73" s="71">
        <v>73</v>
      </c>
      <c r="AB73" s="71"/>
      <c r="AC73" s="72"/>
      <c r="AD73" s="78" t="s">
        <v>949</v>
      </c>
      <c r="AE73" s="78">
        <v>437</v>
      </c>
      <c r="AF73" s="78">
        <v>901</v>
      </c>
      <c r="AG73" s="78">
        <v>1772</v>
      </c>
      <c r="AH73" s="78">
        <v>396</v>
      </c>
      <c r="AI73" s="78"/>
      <c r="AJ73" s="78" t="s">
        <v>1044</v>
      </c>
      <c r="AK73" s="78" t="s">
        <v>1113</v>
      </c>
      <c r="AL73" s="83" t="s">
        <v>1168</v>
      </c>
      <c r="AM73" s="78"/>
      <c r="AN73" s="80">
        <v>41049.085648148146</v>
      </c>
      <c r="AO73" s="83" t="s">
        <v>1257</v>
      </c>
      <c r="AP73" s="78" t="b">
        <v>0</v>
      </c>
      <c r="AQ73" s="78" t="b">
        <v>0</v>
      </c>
      <c r="AR73" s="78" t="b">
        <v>1</v>
      </c>
      <c r="AS73" s="78"/>
      <c r="AT73" s="78">
        <v>19</v>
      </c>
      <c r="AU73" s="83" t="s">
        <v>1288</v>
      </c>
      <c r="AV73" s="78" t="b">
        <v>0</v>
      </c>
      <c r="AW73" s="78" t="s">
        <v>1373</v>
      </c>
      <c r="AX73" s="83" t="s">
        <v>1444</v>
      </c>
      <c r="AY73" s="78" t="s">
        <v>65</v>
      </c>
      <c r="AZ73" s="78" t="str">
        <f>REPLACE(INDEX(GroupVertices[Group],MATCH(Vertices[[#This Row],[Vertex]],GroupVertices[Vertex],0)),1,1,"")</f>
        <v>5</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288</v>
      </c>
      <c r="B74" s="65"/>
      <c r="C74" s="65" t="s">
        <v>64</v>
      </c>
      <c r="D74" s="66">
        <v>166.58235233667918</v>
      </c>
      <c r="E74" s="68"/>
      <c r="F74" s="100" t="s">
        <v>1348</v>
      </c>
      <c r="G74" s="65"/>
      <c r="H74" s="69" t="s">
        <v>288</v>
      </c>
      <c r="I74" s="70"/>
      <c r="J74" s="70"/>
      <c r="K74" s="69" t="s">
        <v>1546</v>
      </c>
      <c r="L74" s="73">
        <v>1</v>
      </c>
      <c r="M74" s="74">
        <v>5582.61279296875</v>
      </c>
      <c r="N74" s="74">
        <v>746.984130859375</v>
      </c>
      <c r="O74" s="75"/>
      <c r="P74" s="76"/>
      <c r="Q74" s="76"/>
      <c r="R74" s="86"/>
      <c r="S74" s="48">
        <v>2</v>
      </c>
      <c r="T74" s="48">
        <v>0</v>
      </c>
      <c r="U74" s="49">
        <v>0</v>
      </c>
      <c r="V74" s="49">
        <v>0.004739</v>
      </c>
      <c r="W74" s="49">
        <v>0.010319</v>
      </c>
      <c r="X74" s="49">
        <v>0.72363</v>
      </c>
      <c r="Y74" s="49">
        <v>1</v>
      </c>
      <c r="Z74" s="49">
        <v>0</v>
      </c>
      <c r="AA74" s="71">
        <v>74</v>
      </c>
      <c r="AB74" s="71"/>
      <c r="AC74" s="72"/>
      <c r="AD74" s="78" t="s">
        <v>950</v>
      </c>
      <c r="AE74" s="78">
        <v>499</v>
      </c>
      <c r="AF74" s="78">
        <v>12612</v>
      </c>
      <c r="AG74" s="78">
        <v>4134</v>
      </c>
      <c r="AH74" s="78">
        <v>303</v>
      </c>
      <c r="AI74" s="78"/>
      <c r="AJ74" s="78" t="s">
        <v>1045</v>
      </c>
      <c r="AK74" s="78" t="s">
        <v>1114</v>
      </c>
      <c r="AL74" s="83" t="s">
        <v>1169</v>
      </c>
      <c r="AM74" s="78"/>
      <c r="AN74" s="80">
        <v>39905.64275462963</v>
      </c>
      <c r="AO74" s="83" t="s">
        <v>1258</v>
      </c>
      <c r="AP74" s="78" t="b">
        <v>0</v>
      </c>
      <c r="AQ74" s="78" t="b">
        <v>0</v>
      </c>
      <c r="AR74" s="78" t="b">
        <v>0</v>
      </c>
      <c r="AS74" s="78" t="s">
        <v>793</v>
      </c>
      <c r="AT74" s="78">
        <v>504</v>
      </c>
      <c r="AU74" s="83" t="s">
        <v>1299</v>
      </c>
      <c r="AV74" s="78" t="b">
        <v>0</v>
      </c>
      <c r="AW74" s="78" t="s">
        <v>1373</v>
      </c>
      <c r="AX74" s="83" t="s">
        <v>1445</v>
      </c>
      <c r="AY74" s="78" t="s">
        <v>65</v>
      </c>
      <c r="AZ74" s="78" t="str">
        <f>REPLACE(INDEX(GroupVertices[Group],MATCH(Vertices[[#This Row],[Vertex]],GroupVertices[Vertex],0)),1,1,"")</f>
        <v>5</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289</v>
      </c>
      <c r="B75" s="65"/>
      <c r="C75" s="65" t="s">
        <v>64</v>
      </c>
      <c r="D75" s="66">
        <v>162.74016744983075</v>
      </c>
      <c r="E75" s="68"/>
      <c r="F75" s="100" t="s">
        <v>1349</v>
      </c>
      <c r="G75" s="65"/>
      <c r="H75" s="69" t="s">
        <v>289</v>
      </c>
      <c r="I75" s="70"/>
      <c r="J75" s="70"/>
      <c r="K75" s="69" t="s">
        <v>1547</v>
      </c>
      <c r="L75" s="73">
        <v>1</v>
      </c>
      <c r="M75" s="74">
        <v>195.8105926513672</v>
      </c>
      <c r="N75" s="74">
        <v>5823.595703125</v>
      </c>
      <c r="O75" s="75"/>
      <c r="P75" s="76"/>
      <c r="Q75" s="76"/>
      <c r="R75" s="86"/>
      <c r="S75" s="48">
        <v>1</v>
      </c>
      <c r="T75" s="48">
        <v>0</v>
      </c>
      <c r="U75" s="49">
        <v>0</v>
      </c>
      <c r="V75" s="49">
        <v>0.004717</v>
      </c>
      <c r="W75" s="49">
        <v>0.009146</v>
      </c>
      <c r="X75" s="49">
        <v>0.435111</v>
      </c>
      <c r="Y75" s="49">
        <v>0</v>
      </c>
      <c r="Z75" s="49">
        <v>0</v>
      </c>
      <c r="AA75" s="71">
        <v>75</v>
      </c>
      <c r="AB75" s="71"/>
      <c r="AC75" s="72"/>
      <c r="AD75" s="78" t="s">
        <v>951</v>
      </c>
      <c r="AE75" s="78">
        <v>264</v>
      </c>
      <c r="AF75" s="78">
        <v>2038</v>
      </c>
      <c r="AG75" s="78">
        <v>16291</v>
      </c>
      <c r="AH75" s="78">
        <v>1262</v>
      </c>
      <c r="AI75" s="78"/>
      <c r="AJ75" s="78" t="s">
        <v>1046</v>
      </c>
      <c r="AK75" s="78" t="s">
        <v>1076</v>
      </c>
      <c r="AL75" s="83" t="s">
        <v>1170</v>
      </c>
      <c r="AM75" s="78"/>
      <c r="AN75" s="80">
        <v>39828.03527777778</v>
      </c>
      <c r="AO75" s="83" t="s">
        <v>1259</v>
      </c>
      <c r="AP75" s="78" t="b">
        <v>1</v>
      </c>
      <c r="AQ75" s="78" t="b">
        <v>0</v>
      </c>
      <c r="AR75" s="78" t="b">
        <v>1</v>
      </c>
      <c r="AS75" s="78" t="s">
        <v>793</v>
      </c>
      <c r="AT75" s="78">
        <v>52</v>
      </c>
      <c r="AU75" s="83" t="s">
        <v>1288</v>
      </c>
      <c r="AV75" s="78" t="b">
        <v>0</v>
      </c>
      <c r="AW75" s="78" t="s">
        <v>1373</v>
      </c>
      <c r="AX75" s="83" t="s">
        <v>1446</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290</v>
      </c>
      <c r="B76" s="65"/>
      <c r="C76" s="65" t="s">
        <v>64</v>
      </c>
      <c r="D76" s="66">
        <v>163.76230345197797</v>
      </c>
      <c r="E76" s="68"/>
      <c r="F76" s="100" t="s">
        <v>1350</v>
      </c>
      <c r="G76" s="65"/>
      <c r="H76" s="69" t="s">
        <v>290</v>
      </c>
      <c r="I76" s="70"/>
      <c r="J76" s="70"/>
      <c r="K76" s="69" t="s">
        <v>1548</v>
      </c>
      <c r="L76" s="73">
        <v>1</v>
      </c>
      <c r="M76" s="74">
        <v>2891.093994140625</v>
      </c>
      <c r="N76" s="74">
        <v>9592.9169921875</v>
      </c>
      <c r="O76" s="75"/>
      <c r="P76" s="76"/>
      <c r="Q76" s="76"/>
      <c r="R76" s="86"/>
      <c r="S76" s="48">
        <v>1</v>
      </c>
      <c r="T76" s="48">
        <v>0</v>
      </c>
      <c r="U76" s="49">
        <v>0</v>
      </c>
      <c r="V76" s="49">
        <v>0.004717</v>
      </c>
      <c r="W76" s="49">
        <v>0.009146</v>
      </c>
      <c r="X76" s="49">
        <v>0.435111</v>
      </c>
      <c r="Y76" s="49">
        <v>0</v>
      </c>
      <c r="Z76" s="49">
        <v>0</v>
      </c>
      <c r="AA76" s="71">
        <v>76</v>
      </c>
      <c r="AB76" s="71"/>
      <c r="AC76" s="72"/>
      <c r="AD76" s="78" t="s">
        <v>952</v>
      </c>
      <c r="AE76" s="78">
        <v>953</v>
      </c>
      <c r="AF76" s="78">
        <v>4851</v>
      </c>
      <c r="AG76" s="78">
        <v>344</v>
      </c>
      <c r="AH76" s="78">
        <v>4237</v>
      </c>
      <c r="AI76" s="78"/>
      <c r="AJ76" s="78" t="s">
        <v>1047</v>
      </c>
      <c r="AK76" s="78" t="s">
        <v>1100</v>
      </c>
      <c r="AL76" s="83" t="s">
        <v>1171</v>
      </c>
      <c r="AM76" s="78"/>
      <c r="AN76" s="80">
        <v>39965.19084490741</v>
      </c>
      <c r="AO76" s="83" t="s">
        <v>1260</v>
      </c>
      <c r="AP76" s="78" t="b">
        <v>0</v>
      </c>
      <c r="AQ76" s="78" t="b">
        <v>0</v>
      </c>
      <c r="AR76" s="78" t="b">
        <v>0</v>
      </c>
      <c r="AS76" s="78"/>
      <c r="AT76" s="78">
        <v>125</v>
      </c>
      <c r="AU76" s="83" t="s">
        <v>1288</v>
      </c>
      <c r="AV76" s="78" t="b">
        <v>1</v>
      </c>
      <c r="AW76" s="78" t="s">
        <v>1373</v>
      </c>
      <c r="AX76" s="83" t="s">
        <v>1447</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291</v>
      </c>
      <c r="B77" s="65"/>
      <c r="C77" s="65" t="s">
        <v>64</v>
      </c>
      <c r="D77" s="66">
        <v>179.99366328699966</v>
      </c>
      <c r="E77" s="68"/>
      <c r="F77" s="100" t="s">
        <v>1351</v>
      </c>
      <c r="G77" s="65"/>
      <c r="H77" s="69" t="s">
        <v>291</v>
      </c>
      <c r="I77" s="70"/>
      <c r="J77" s="70"/>
      <c r="K77" s="69" t="s">
        <v>1549</v>
      </c>
      <c r="L77" s="73">
        <v>1</v>
      </c>
      <c r="M77" s="74">
        <v>3317.9443359375</v>
      </c>
      <c r="N77" s="74">
        <v>3808.052734375</v>
      </c>
      <c r="O77" s="75"/>
      <c r="P77" s="76"/>
      <c r="Q77" s="76"/>
      <c r="R77" s="86"/>
      <c r="S77" s="48">
        <v>1</v>
      </c>
      <c r="T77" s="48">
        <v>0</v>
      </c>
      <c r="U77" s="49">
        <v>0</v>
      </c>
      <c r="V77" s="49">
        <v>0.004717</v>
      </c>
      <c r="W77" s="49">
        <v>0.009146</v>
      </c>
      <c r="X77" s="49">
        <v>0.435111</v>
      </c>
      <c r="Y77" s="49">
        <v>0</v>
      </c>
      <c r="Z77" s="49">
        <v>0</v>
      </c>
      <c r="AA77" s="71">
        <v>77</v>
      </c>
      <c r="AB77" s="71"/>
      <c r="AC77" s="72"/>
      <c r="AD77" s="78" t="s">
        <v>953</v>
      </c>
      <c r="AE77" s="78">
        <v>1422</v>
      </c>
      <c r="AF77" s="78">
        <v>49521</v>
      </c>
      <c r="AG77" s="78">
        <v>7628</v>
      </c>
      <c r="AH77" s="78">
        <v>142442</v>
      </c>
      <c r="AI77" s="78"/>
      <c r="AJ77" s="78" t="s">
        <v>1048</v>
      </c>
      <c r="AK77" s="78" t="s">
        <v>1099</v>
      </c>
      <c r="AL77" s="78"/>
      <c r="AM77" s="78"/>
      <c r="AN77" s="80">
        <v>40551.286886574075</v>
      </c>
      <c r="AO77" s="83" t="s">
        <v>1261</v>
      </c>
      <c r="AP77" s="78" t="b">
        <v>0</v>
      </c>
      <c r="AQ77" s="78" t="b">
        <v>0</v>
      </c>
      <c r="AR77" s="78" t="b">
        <v>1</v>
      </c>
      <c r="AS77" s="78"/>
      <c r="AT77" s="78">
        <v>434</v>
      </c>
      <c r="AU77" s="83" t="s">
        <v>1288</v>
      </c>
      <c r="AV77" s="78" t="b">
        <v>0</v>
      </c>
      <c r="AW77" s="78" t="s">
        <v>1373</v>
      </c>
      <c r="AX77" s="83" t="s">
        <v>1448</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292</v>
      </c>
      <c r="B78" s="65"/>
      <c r="C78" s="65" t="s">
        <v>64</v>
      </c>
      <c r="D78" s="66">
        <v>162.19912212199668</v>
      </c>
      <c r="E78" s="68"/>
      <c r="F78" s="100" t="s">
        <v>1352</v>
      </c>
      <c r="G78" s="65"/>
      <c r="H78" s="69" t="s">
        <v>292</v>
      </c>
      <c r="I78" s="70"/>
      <c r="J78" s="70"/>
      <c r="K78" s="69" t="s">
        <v>1550</v>
      </c>
      <c r="L78" s="73">
        <v>1</v>
      </c>
      <c r="M78" s="74">
        <v>2040.7470703125</v>
      </c>
      <c r="N78" s="74">
        <v>7005.20166015625</v>
      </c>
      <c r="O78" s="75"/>
      <c r="P78" s="76"/>
      <c r="Q78" s="76"/>
      <c r="R78" s="86"/>
      <c r="S78" s="48">
        <v>1</v>
      </c>
      <c r="T78" s="48">
        <v>0</v>
      </c>
      <c r="U78" s="49">
        <v>0</v>
      </c>
      <c r="V78" s="49">
        <v>0.004717</v>
      </c>
      <c r="W78" s="49">
        <v>0.009146</v>
      </c>
      <c r="X78" s="49">
        <v>0.435111</v>
      </c>
      <c r="Y78" s="49">
        <v>0</v>
      </c>
      <c r="Z78" s="49">
        <v>0</v>
      </c>
      <c r="AA78" s="71">
        <v>78</v>
      </c>
      <c r="AB78" s="71"/>
      <c r="AC78" s="72"/>
      <c r="AD78" s="78" t="s">
        <v>954</v>
      </c>
      <c r="AE78" s="78">
        <v>1651</v>
      </c>
      <c r="AF78" s="78">
        <v>549</v>
      </c>
      <c r="AG78" s="78">
        <v>40704</v>
      </c>
      <c r="AH78" s="78">
        <v>12827</v>
      </c>
      <c r="AI78" s="78"/>
      <c r="AJ78" s="78" t="s">
        <v>1049</v>
      </c>
      <c r="AK78" s="78"/>
      <c r="AL78" s="83" t="s">
        <v>1172</v>
      </c>
      <c r="AM78" s="78"/>
      <c r="AN78" s="80">
        <v>41026.24827546296</v>
      </c>
      <c r="AO78" s="78"/>
      <c r="AP78" s="78" t="b">
        <v>1</v>
      </c>
      <c r="AQ78" s="78" t="b">
        <v>0</v>
      </c>
      <c r="AR78" s="78" t="b">
        <v>1</v>
      </c>
      <c r="AS78" s="78"/>
      <c r="AT78" s="78">
        <v>35</v>
      </c>
      <c r="AU78" s="83" t="s">
        <v>1288</v>
      </c>
      <c r="AV78" s="78" t="b">
        <v>0</v>
      </c>
      <c r="AW78" s="78" t="s">
        <v>1373</v>
      </c>
      <c r="AX78" s="83" t="s">
        <v>1449</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293</v>
      </c>
      <c r="B79" s="65"/>
      <c r="C79" s="65" t="s">
        <v>64</v>
      </c>
      <c r="D79" s="66">
        <v>165.3483765587581</v>
      </c>
      <c r="E79" s="68"/>
      <c r="F79" s="100" t="s">
        <v>1353</v>
      </c>
      <c r="G79" s="65"/>
      <c r="H79" s="69" t="s">
        <v>293</v>
      </c>
      <c r="I79" s="70"/>
      <c r="J79" s="70"/>
      <c r="K79" s="69" t="s">
        <v>1551</v>
      </c>
      <c r="L79" s="73">
        <v>1</v>
      </c>
      <c r="M79" s="74">
        <v>1842.6241455078125</v>
      </c>
      <c r="N79" s="74">
        <v>1771.2684326171875</v>
      </c>
      <c r="O79" s="75"/>
      <c r="P79" s="76"/>
      <c r="Q79" s="76"/>
      <c r="R79" s="86"/>
      <c r="S79" s="48">
        <v>1</v>
      </c>
      <c r="T79" s="48">
        <v>0</v>
      </c>
      <c r="U79" s="49">
        <v>0</v>
      </c>
      <c r="V79" s="49">
        <v>0.004717</v>
      </c>
      <c r="W79" s="49">
        <v>0.009146</v>
      </c>
      <c r="X79" s="49">
        <v>0.435111</v>
      </c>
      <c r="Y79" s="49">
        <v>0</v>
      </c>
      <c r="Z79" s="49">
        <v>0</v>
      </c>
      <c r="AA79" s="71">
        <v>79</v>
      </c>
      <c r="AB79" s="71"/>
      <c r="AC79" s="72"/>
      <c r="AD79" s="78" t="s">
        <v>955</v>
      </c>
      <c r="AE79" s="78">
        <v>1975</v>
      </c>
      <c r="AF79" s="78">
        <v>9216</v>
      </c>
      <c r="AG79" s="78">
        <v>13822</v>
      </c>
      <c r="AH79" s="78">
        <v>48190</v>
      </c>
      <c r="AI79" s="78"/>
      <c r="AJ79" s="78" t="s">
        <v>1050</v>
      </c>
      <c r="AK79" s="78" t="s">
        <v>1100</v>
      </c>
      <c r="AL79" s="83" t="s">
        <v>1173</v>
      </c>
      <c r="AM79" s="78"/>
      <c r="AN79" s="80">
        <v>39777.17300925926</v>
      </c>
      <c r="AO79" s="83" t="s">
        <v>1262</v>
      </c>
      <c r="AP79" s="78" t="b">
        <v>0</v>
      </c>
      <c r="AQ79" s="78" t="b">
        <v>0</v>
      </c>
      <c r="AR79" s="78" t="b">
        <v>0</v>
      </c>
      <c r="AS79" s="78"/>
      <c r="AT79" s="78">
        <v>199</v>
      </c>
      <c r="AU79" s="83" t="s">
        <v>1290</v>
      </c>
      <c r="AV79" s="78" t="b">
        <v>1</v>
      </c>
      <c r="AW79" s="78" t="s">
        <v>1373</v>
      </c>
      <c r="AX79" s="83" t="s">
        <v>1450</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240</v>
      </c>
      <c r="B80" s="65"/>
      <c r="C80" s="65" t="s">
        <v>64</v>
      </c>
      <c r="D80" s="66">
        <v>164.74737657740317</v>
      </c>
      <c r="E80" s="68"/>
      <c r="F80" s="100" t="s">
        <v>469</v>
      </c>
      <c r="G80" s="65"/>
      <c r="H80" s="69" t="s">
        <v>240</v>
      </c>
      <c r="I80" s="70"/>
      <c r="J80" s="70"/>
      <c r="K80" s="69" t="s">
        <v>1552</v>
      </c>
      <c r="L80" s="73">
        <v>1</v>
      </c>
      <c r="M80" s="74">
        <v>8639.486328125</v>
      </c>
      <c r="N80" s="74">
        <v>711.6935424804688</v>
      </c>
      <c r="O80" s="75"/>
      <c r="P80" s="76"/>
      <c r="Q80" s="76"/>
      <c r="R80" s="86"/>
      <c r="S80" s="48">
        <v>1</v>
      </c>
      <c r="T80" s="48">
        <v>2</v>
      </c>
      <c r="U80" s="49">
        <v>0</v>
      </c>
      <c r="V80" s="49">
        <v>0.004739</v>
      </c>
      <c r="W80" s="49">
        <v>0.010125</v>
      </c>
      <c r="X80" s="49">
        <v>0.756714</v>
      </c>
      <c r="Y80" s="49">
        <v>0.5</v>
      </c>
      <c r="Z80" s="49">
        <v>0.5</v>
      </c>
      <c r="AA80" s="71">
        <v>80</v>
      </c>
      <c r="AB80" s="71"/>
      <c r="AC80" s="72"/>
      <c r="AD80" s="78" t="s">
        <v>956</v>
      </c>
      <c r="AE80" s="78">
        <v>1376</v>
      </c>
      <c r="AF80" s="78">
        <v>7562</v>
      </c>
      <c r="AG80" s="78">
        <v>4119</v>
      </c>
      <c r="AH80" s="78">
        <v>54648</v>
      </c>
      <c r="AI80" s="78"/>
      <c r="AJ80" s="78" t="s">
        <v>1051</v>
      </c>
      <c r="AK80" s="78"/>
      <c r="AL80" s="83" t="s">
        <v>1174</v>
      </c>
      <c r="AM80" s="78"/>
      <c r="AN80" s="80">
        <v>39877.27940972222</v>
      </c>
      <c r="AO80" s="83" t="s">
        <v>1263</v>
      </c>
      <c r="AP80" s="78" t="b">
        <v>0</v>
      </c>
      <c r="AQ80" s="78" t="b">
        <v>0</v>
      </c>
      <c r="AR80" s="78" t="b">
        <v>1</v>
      </c>
      <c r="AS80" s="78"/>
      <c r="AT80" s="78">
        <v>107</v>
      </c>
      <c r="AU80" s="83" t="s">
        <v>1290</v>
      </c>
      <c r="AV80" s="78" t="b">
        <v>0</v>
      </c>
      <c r="AW80" s="78" t="s">
        <v>1373</v>
      </c>
      <c r="AX80" s="83" t="s">
        <v>1451</v>
      </c>
      <c r="AY80" s="78" t="s">
        <v>66</v>
      </c>
      <c r="AZ80" s="78" t="str">
        <f>REPLACE(INDEX(GroupVertices[Group],MATCH(Vertices[[#This Row],[Vertex]],GroupVertices[Vertex],0)),1,1,"")</f>
        <v>9</v>
      </c>
      <c r="BA80" s="48"/>
      <c r="BB80" s="48"/>
      <c r="BC80" s="48"/>
      <c r="BD80" s="48"/>
      <c r="BE80" s="48"/>
      <c r="BF80" s="48"/>
      <c r="BG80" s="116" t="s">
        <v>1880</v>
      </c>
      <c r="BH80" s="116" t="s">
        <v>1880</v>
      </c>
      <c r="BI80" s="116" t="s">
        <v>1919</v>
      </c>
      <c r="BJ80" s="116" t="s">
        <v>1919</v>
      </c>
      <c r="BK80" s="116">
        <v>0</v>
      </c>
      <c r="BL80" s="120">
        <v>0</v>
      </c>
      <c r="BM80" s="116">
        <v>3</v>
      </c>
      <c r="BN80" s="120">
        <v>20</v>
      </c>
      <c r="BO80" s="116">
        <v>0</v>
      </c>
      <c r="BP80" s="120">
        <v>0</v>
      </c>
      <c r="BQ80" s="116">
        <v>12</v>
      </c>
      <c r="BR80" s="120">
        <v>80</v>
      </c>
      <c r="BS80" s="116">
        <v>15</v>
      </c>
      <c r="BT80" s="2"/>
      <c r="BU80" s="3"/>
      <c r="BV80" s="3"/>
      <c r="BW80" s="3"/>
      <c r="BX80" s="3"/>
    </row>
    <row r="81" spans="1:76" ht="15">
      <c r="A81" s="64" t="s">
        <v>294</v>
      </c>
      <c r="B81" s="65"/>
      <c r="C81" s="65" t="s">
        <v>64</v>
      </c>
      <c r="D81" s="66">
        <v>162.9400162949004</v>
      </c>
      <c r="E81" s="68"/>
      <c r="F81" s="100" t="s">
        <v>1354</v>
      </c>
      <c r="G81" s="65"/>
      <c r="H81" s="69" t="s">
        <v>294</v>
      </c>
      <c r="I81" s="70"/>
      <c r="J81" s="70"/>
      <c r="K81" s="69" t="s">
        <v>1553</v>
      </c>
      <c r="L81" s="73">
        <v>1</v>
      </c>
      <c r="M81" s="74">
        <v>9415.8876953125</v>
      </c>
      <c r="N81" s="74">
        <v>711.6935424804688</v>
      </c>
      <c r="O81" s="75"/>
      <c r="P81" s="76"/>
      <c r="Q81" s="76"/>
      <c r="R81" s="86"/>
      <c r="S81" s="48">
        <v>2</v>
      </c>
      <c r="T81" s="48">
        <v>0</v>
      </c>
      <c r="U81" s="49">
        <v>0</v>
      </c>
      <c r="V81" s="49">
        <v>0.004739</v>
      </c>
      <c r="W81" s="49">
        <v>0.010125</v>
      </c>
      <c r="X81" s="49">
        <v>0.756714</v>
      </c>
      <c r="Y81" s="49">
        <v>1</v>
      </c>
      <c r="Z81" s="49">
        <v>0</v>
      </c>
      <c r="AA81" s="71">
        <v>81</v>
      </c>
      <c r="AB81" s="71"/>
      <c r="AC81" s="72"/>
      <c r="AD81" s="78" t="s">
        <v>957</v>
      </c>
      <c r="AE81" s="78">
        <v>16</v>
      </c>
      <c r="AF81" s="78">
        <v>2588</v>
      </c>
      <c r="AG81" s="78">
        <v>916</v>
      </c>
      <c r="AH81" s="78">
        <v>590</v>
      </c>
      <c r="AI81" s="78">
        <v>-28800</v>
      </c>
      <c r="AJ81" s="78" t="s">
        <v>1052</v>
      </c>
      <c r="AK81" s="78" t="s">
        <v>1115</v>
      </c>
      <c r="AL81" s="83" t="s">
        <v>1175</v>
      </c>
      <c r="AM81" s="78" t="s">
        <v>1193</v>
      </c>
      <c r="AN81" s="80">
        <v>41639.858310185184</v>
      </c>
      <c r="AO81" s="83" t="s">
        <v>1264</v>
      </c>
      <c r="AP81" s="78" t="b">
        <v>0</v>
      </c>
      <c r="AQ81" s="78" t="b">
        <v>0</v>
      </c>
      <c r="AR81" s="78" t="b">
        <v>0</v>
      </c>
      <c r="AS81" s="78" t="s">
        <v>793</v>
      </c>
      <c r="AT81" s="78">
        <v>67</v>
      </c>
      <c r="AU81" s="83" t="s">
        <v>1288</v>
      </c>
      <c r="AV81" s="78" t="b">
        <v>0</v>
      </c>
      <c r="AW81" s="78" t="s">
        <v>1373</v>
      </c>
      <c r="AX81" s="83" t="s">
        <v>1452</v>
      </c>
      <c r="AY81" s="78" t="s">
        <v>65</v>
      </c>
      <c r="AZ81" s="78" t="str">
        <f>REPLACE(INDEX(GroupVertices[Group],MATCH(Vertices[[#This Row],[Vertex]],GroupVertices[Vertex],0)),1,1,"")</f>
        <v>9</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295</v>
      </c>
      <c r="B82" s="65"/>
      <c r="C82" s="65" t="s">
        <v>64</v>
      </c>
      <c r="D82" s="66">
        <v>168.18623015874738</v>
      </c>
      <c r="E82" s="68"/>
      <c r="F82" s="100" t="s">
        <v>1355</v>
      </c>
      <c r="G82" s="65"/>
      <c r="H82" s="69" t="s">
        <v>295</v>
      </c>
      <c r="I82" s="70"/>
      <c r="J82" s="70"/>
      <c r="K82" s="69" t="s">
        <v>1554</v>
      </c>
      <c r="L82" s="73">
        <v>1</v>
      </c>
      <c r="M82" s="74">
        <v>611.201904296875</v>
      </c>
      <c r="N82" s="74">
        <v>6393.6416015625</v>
      </c>
      <c r="O82" s="75"/>
      <c r="P82" s="76"/>
      <c r="Q82" s="76"/>
      <c r="R82" s="86"/>
      <c r="S82" s="48">
        <v>1</v>
      </c>
      <c r="T82" s="48">
        <v>0</v>
      </c>
      <c r="U82" s="49">
        <v>0</v>
      </c>
      <c r="V82" s="49">
        <v>0.004717</v>
      </c>
      <c r="W82" s="49">
        <v>0.009146</v>
      </c>
      <c r="X82" s="49">
        <v>0.435111</v>
      </c>
      <c r="Y82" s="49">
        <v>0</v>
      </c>
      <c r="Z82" s="49">
        <v>0</v>
      </c>
      <c r="AA82" s="71">
        <v>82</v>
      </c>
      <c r="AB82" s="71"/>
      <c r="AC82" s="72"/>
      <c r="AD82" s="78" t="s">
        <v>958</v>
      </c>
      <c r="AE82" s="78">
        <v>1519</v>
      </c>
      <c r="AF82" s="78">
        <v>17026</v>
      </c>
      <c r="AG82" s="78">
        <v>29941</v>
      </c>
      <c r="AH82" s="78">
        <v>23725</v>
      </c>
      <c r="AI82" s="78"/>
      <c r="AJ82" s="78" t="s">
        <v>1053</v>
      </c>
      <c r="AK82" s="78" t="s">
        <v>1079</v>
      </c>
      <c r="AL82" s="83" t="s">
        <v>1176</v>
      </c>
      <c r="AM82" s="78"/>
      <c r="AN82" s="80">
        <v>39937.27349537037</v>
      </c>
      <c r="AO82" s="83" t="s">
        <v>1265</v>
      </c>
      <c r="AP82" s="78" t="b">
        <v>0</v>
      </c>
      <c r="AQ82" s="78" t="b">
        <v>0</v>
      </c>
      <c r="AR82" s="78" t="b">
        <v>1</v>
      </c>
      <c r="AS82" s="78"/>
      <c r="AT82" s="78">
        <v>183</v>
      </c>
      <c r="AU82" s="83" t="s">
        <v>1290</v>
      </c>
      <c r="AV82" s="78" t="b">
        <v>1</v>
      </c>
      <c r="AW82" s="78" t="s">
        <v>1373</v>
      </c>
      <c r="AX82" s="83" t="s">
        <v>1453</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296</v>
      </c>
      <c r="B83" s="65"/>
      <c r="C83" s="65" t="s">
        <v>64</v>
      </c>
      <c r="D83" s="66">
        <v>614.2993596078123</v>
      </c>
      <c r="E83" s="68"/>
      <c r="F83" s="100" t="s">
        <v>1356</v>
      </c>
      <c r="G83" s="65"/>
      <c r="H83" s="69" t="s">
        <v>296</v>
      </c>
      <c r="I83" s="70"/>
      <c r="J83" s="70"/>
      <c r="K83" s="69" t="s">
        <v>1555</v>
      </c>
      <c r="L83" s="73">
        <v>1</v>
      </c>
      <c r="M83" s="74">
        <v>317.5616760253906</v>
      </c>
      <c r="N83" s="74">
        <v>3741.43505859375</v>
      </c>
      <c r="O83" s="75"/>
      <c r="P83" s="76"/>
      <c r="Q83" s="76"/>
      <c r="R83" s="86"/>
      <c r="S83" s="48">
        <v>1</v>
      </c>
      <c r="T83" s="48">
        <v>0</v>
      </c>
      <c r="U83" s="49">
        <v>0</v>
      </c>
      <c r="V83" s="49">
        <v>0.004717</v>
      </c>
      <c r="W83" s="49">
        <v>0.009146</v>
      </c>
      <c r="X83" s="49">
        <v>0.435111</v>
      </c>
      <c r="Y83" s="49">
        <v>0</v>
      </c>
      <c r="Z83" s="49">
        <v>0</v>
      </c>
      <c r="AA83" s="71">
        <v>83</v>
      </c>
      <c r="AB83" s="71"/>
      <c r="AC83" s="72"/>
      <c r="AD83" s="78" t="s">
        <v>959</v>
      </c>
      <c r="AE83" s="78">
        <v>2796</v>
      </c>
      <c r="AF83" s="78">
        <v>1244765</v>
      </c>
      <c r="AG83" s="78">
        <v>77489</v>
      </c>
      <c r="AH83" s="78">
        <v>16</v>
      </c>
      <c r="AI83" s="78"/>
      <c r="AJ83" s="78" t="s">
        <v>1054</v>
      </c>
      <c r="AK83" s="78" t="s">
        <v>1116</v>
      </c>
      <c r="AL83" s="83" t="s">
        <v>1177</v>
      </c>
      <c r="AM83" s="78"/>
      <c r="AN83" s="80">
        <v>39781.43945601852</v>
      </c>
      <c r="AO83" s="83" t="s">
        <v>1266</v>
      </c>
      <c r="AP83" s="78" t="b">
        <v>0</v>
      </c>
      <c r="AQ83" s="78" t="b">
        <v>0</v>
      </c>
      <c r="AR83" s="78" t="b">
        <v>1</v>
      </c>
      <c r="AS83" s="78"/>
      <c r="AT83" s="78">
        <v>7898</v>
      </c>
      <c r="AU83" s="83" t="s">
        <v>1300</v>
      </c>
      <c r="AV83" s="78" t="b">
        <v>1</v>
      </c>
      <c r="AW83" s="78" t="s">
        <v>1373</v>
      </c>
      <c r="AX83" s="83" t="s">
        <v>1454</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297</v>
      </c>
      <c r="B84" s="65"/>
      <c r="C84" s="65" t="s">
        <v>64</v>
      </c>
      <c r="D84" s="66">
        <v>168.4362228958527</v>
      </c>
      <c r="E84" s="68"/>
      <c r="F84" s="100" t="s">
        <v>1357</v>
      </c>
      <c r="G84" s="65"/>
      <c r="H84" s="69" t="s">
        <v>297</v>
      </c>
      <c r="I84" s="70"/>
      <c r="J84" s="70"/>
      <c r="K84" s="69" t="s">
        <v>1556</v>
      </c>
      <c r="L84" s="73">
        <v>1</v>
      </c>
      <c r="M84" s="74">
        <v>194.9122772216797</v>
      </c>
      <c r="N84" s="74">
        <v>4691.74951171875</v>
      </c>
      <c r="O84" s="75"/>
      <c r="P84" s="76"/>
      <c r="Q84" s="76"/>
      <c r="R84" s="86"/>
      <c r="S84" s="48">
        <v>1</v>
      </c>
      <c r="T84" s="48">
        <v>0</v>
      </c>
      <c r="U84" s="49">
        <v>0</v>
      </c>
      <c r="V84" s="49">
        <v>0.004717</v>
      </c>
      <c r="W84" s="49">
        <v>0.009146</v>
      </c>
      <c r="X84" s="49">
        <v>0.435111</v>
      </c>
      <c r="Y84" s="49">
        <v>0</v>
      </c>
      <c r="Z84" s="49">
        <v>0</v>
      </c>
      <c r="AA84" s="71">
        <v>84</v>
      </c>
      <c r="AB84" s="71"/>
      <c r="AC84" s="72"/>
      <c r="AD84" s="78" t="s">
        <v>960</v>
      </c>
      <c r="AE84" s="78">
        <v>974</v>
      </c>
      <c r="AF84" s="78">
        <v>17714</v>
      </c>
      <c r="AG84" s="78">
        <v>65675</v>
      </c>
      <c r="AH84" s="78">
        <v>41956</v>
      </c>
      <c r="AI84" s="78"/>
      <c r="AJ84" s="78" t="s">
        <v>1055</v>
      </c>
      <c r="AK84" s="78" t="s">
        <v>1117</v>
      </c>
      <c r="AL84" s="83" t="s">
        <v>1178</v>
      </c>
      <c r="AM84" s="78"/>
      <c r="AN84" s="80">
        <v>41363.22078703704</v>
      </c>
      <c r="AO84" s="83" t="s">
        <v>1267</v>
      </c>
      <c r="AP84" s="78" t="b">
        <v>1</v>
      </c>
      <c r="AQ84" s="78" t="b">
        <v>0</v>
      </c>
      <c r="AR84" s="78" t="b">
        <v>1</v>
      </c>
      <c r="AS84" s="78"/>
      <c r="AT84" s="78">
        <v>24</v>
      </c>
      <c r="AU84" s="83" t="s">
        <v>1288</v>
      </c>
      <c r="AV84" s="78" t="b">
        <v>0</v>
      </c>
      <c r="AW84" s="78" t="s">
        <v>1373</v>
      </c>
      <c r="AX84" s="83" t="s">
        <v>1455</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241</v>
      </c>
      <c r="B85" s="65"/>
      <c r="C85" s="65" t="s">
        <v>64</v>
      </c>
      <c r="D85" s="66">
        <v>165.7724194718423</v>
      </c>
      <c r="E85" s="68"/>
      <c r="F85" s="100" t="s">
        <v>470</v>
      </c>
      <c r="G85" s="65"/>
      <c r="H85" s="69" t="s">
        <v>241</v>
      </c>
      <c r="I85" s="70"/>
      <c r="J85" s="70"/>
      <c r="K85" s="69" t="s">
        <v>1557</v>
      </c>
      <c r="L85" s="73">
        <v>4.130331324990967</v>
      </c>
      <c r="M85" s="74">
        <v>9429.900390625</v>
      </c>
      <c r="N85" s="74">
        <v>8404.94921875</v>
      </c>
      <c r="O85" s="75"/>
      <c r="P85" s="76"/>
      <c r="Q85" s="76"/>
      <c r="R85" s="86"/>
      <c r="S85" s="48">
        <v>1</v>
      </c>
      <c r="T85" s="48">
        <v>4</v>
      </c>
      <c r="U85" s="49">
        <v>3</v>
      </c>
      <c r="V85" s="49">
        <v>0.004785</v>
      </c>
      <c r="W85" s="49">
        <v>0.012257</v>
      </c>
      <c r="X85" s="49">
        <v>1.328027</v>
      </c>
      <c r="Y85" s="49">
        <v>0.25</v>
      </c>
      <c r="Z85" s="49">
        <v>0.25</v>
      </c>
      <c r="AA85" s="71">
        <v>85</v>
      </c>
      <c r="AB85" s="71"/>
      <c r="AC85" s="72"/>
      <c r="AD85" s="78" t="s">
        <v>961</v>
      </c>
      <c r="AE85" s="78">
        <v>1720</v>
      </c>
      <c r="AF85" s="78">
        <v>10383</v>
      </c>
      <c r="AG85" s="78">
        <v>13315</v>
      </c>
      <c r="AH85" s="78">
        <v>7131</v>
      </c>
      <c r="AI85" s="78"/>
      <c r="AJ85" s="78" t="s">
        <v>1056</v>
      </c>
      <c r="AK85" s="78" t="s">
        <v>1118</v>
      </c>
      <c r="AL85" s="83" t="s">
        <v>1179</v>
      </c>
      <c r="AM85" s="78"/>
      <c r="AN85" s="80">
        <v>40504.79734953704</v>
      </c>
      <c r="AO85" s="83" t="s">
        <v>1268</v>
      </c>
      <c r="AP85" s="78" t="b">
        <v>0</v>
      </c>
      <c r="AQ85" s="78" t="b">
        <v>0</v>
      </c>
      <c r="AR85" s="78" t="b">
        <v>1</v>
      </c>
      <c r="AS85" s="78"/>
      <c r="AT85" s="78">
        <v>221</v>
      </c>
      <c r="AU85" s="83" t="s">
        <v>1301</v>
      </c>
      <c r="AV85" s="78" t="b">
        <v>0</v>
      </c>
      <c r="AW85" s="78" t="s">
        <v>1373</v>
      </c>
      <c r="AX85" s="83" t="s">
        <v>1456</v>
      </c>
      <c r="AY85" s="78" t="s">
        <v>66</v>
      </c>
      <c r="AZ85" s="78" t="str">
        <f>REPLACE(INDEX(GroupVertices[Group],MATCH(Vertices[[#This Row],[Vertex]],GroupVertices[Vertex],0)),1,1,"")</f>
        <v>3</v>
      </c>
      <c r="BA85" s="48"/>
      <c r="BB85" s="48"/>
      <c r="BC85" s="48"/>
      <c r="BD85" s="48"/>
      <c r="BE85" s="48"/>
      <c r="BF85" s="48"/>
      <c r="BG85" s="116" t="s">
        <v>1881</v>
      </c>
      <c r="BH85" s="116" t="s">
        <v>1889</v>
      </c>
      <c r="BI85" s="116" t="s">
        <v>1920</v>
      </c>
      <c r="BJ85" s="116" t="s">
        <v>1920</v>
      </c>
      <c r="BK85" s="116">
        <v>1</v>
      </c>
      <c r="BL85" s="120">
        <v>4.166666666666667</v>
      </c>
      <c r="BM85" s="116">
        <v>0</v>
      </c>
      <c r="BN85" s="120">
        <v>0</v>
      </c>
      <c r="BO85" s="116">
        <v>0</v>
      </c>
      <c r="BP85" s="120">
        <v>0</v>
      </c>
      <c r="BQ85" s="116">
        <v>23</v>
      </c>
      <c r="BR85" s="120">
        <v>95.83333333333333</v>
      </c>
      <c r="BS85" s="116">
        <v>24</v>
      </c>
      <c r="BT85" s="2"/>
      <c r="BU85" s="3"/>
      <c r="BV85" s="3"/>
      <c r="BW85" s="3"/>
      <c r="BX85" s="3"/>
    </row>
    <row r="86" spans="1:76" ht="15">
      <c r="A86" s="64" t="s">
        <v>298</v>
      </c>
      <c r="B86" s="65"/>
      <c r="C86" s="65" t="s">
        <v>64</v>
      </c>
      <c r="D86" s="66">
        <v>162.65114387339062</v>
      </c>
      <c r="E86" s="68"/>
      <c r="F86" s="100" t="s">
        <v>1358</v>
      </c>
      <c r="G86" s="65"/>
      <c r="H86" s="69" t="s">
        <v>298</v>
      </c>
      <c r="I86" s="70"/>
      <c r="J86" s="70"/>
      <c r="K86" s="69" t="s">
        <v>1558</v>
      </c>
      <c r="L86" s="73">
        <v>1</v>
      </c>
      <c r="M86" s="74">
        <v>9804.087890625</v>
      </c>
      <c r="N86" s="74">
        <v>8480.84375</v>
      </c>
      <c r="O86" s="75"/>
      <c r="P86" s="76"/>
      <c r="Q86" s="76"/>
      <c r="R86" s="86"/>
      <c r="S86" s="48">
        <v>2</v>
      </c>
      <c r="T86" s="48">
        <v>0</v>
      </c>
      <c r="U86" s="49">
        <v>0</v>
      </c>
      <c r="V86" s="49">
        <v>0.004739</v>
      </c>
      <c r="W86" s="49">
        <v>0.010331</v>
      </c>
      <c r="X86" s="49">
        <v>0.717316</v>
      </c>
      <c r="Y86" s="49">
        <v>1</v>
      </c>
      <c r="Z86" s="49">
        <v>0</v>
      </c>
      <c r="AA86" s="71">
        <v>86</v>
      </c>
      <c r="AB86" s="71"/>
      <c r="AC86" s="72"/>
      <c r="AD86" s="78" t="s">
        <v>962</v>
      </c>
      <c r="AE86" s="78">
        <v>531</v>
      </c>
      <c r="AF86" s="78">
        <v>1793</v>
      </c>
      <c r="AG86" s="78">
        <v>32828</v>
      </c>
      <c r="AH86" s="78">
        <v>50</v>
      </c>
      <c r="AI86" s="78">
        <v>-18000</v>
      </c>
      <c r="AJ86" s="78" t="s">
        <v>1057</v>
      </c>
      <c r="AK86" s="78"/>
      <c r="AL86" s="78"/>
      <c r="AM86" s="78" t="s">
        <v>1195</v>
      </c>
      <c r="AN86" s="80">
        <v>40490.99023148148</v>
      </c>
      <c r="AO86" s="83" t="s">
        <v>1269</v>
      </c>
      <c r="AP86" s="78" t="b">
        <v>0</v>
      </c>
      <c r="AQ86" s="78" t="b">
        <v>0</v>
      </c>
      <c r="AR86" s="78" t="b">
        <v>0</v>
      </c>
      <c r="AS86" s="78" t="s">
        <v>793</v>
      </c>
      <c r="AT86" s="78">
        <v>14</v>
      </c>
      <c r="AU86" s="83" t="s">
        <v>1302</v>
      </c>
      <c r="AV86" s="78" t="b">
        <v>1</v>
      </c>
      <c r="AW86" s="78" t="s">
        <v>1373</v>
      </c>
      <c r="AX86" s="83" t="s">
        <v>1457</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299</v>
      </c>
      <c r="B87" s="65"/>
      <c r="C87" s="65" t="s">
        <v>64</v>
      </c>
      <c r="D87" s="66">
        <v>181.8776928537019</v>
      </c>
      <c r="E87" s="68"/>
      <c r="F87" s="100" t="s">
        <v>1359</v>
      </c>
      <c r="G87" s="65"/>
      <c r="H87" s="69" t="s">
        <v>299</v>
      </c>
      <c r="I87" s="70"/>
      <c r="J87" s="70"/>
      <c r="K87" s="69" t="s">
        <v>1559</v>
      </c>
      <c r="L87" s="73">
        <v>1</v>
      </c>
      <c r="M87" s="74">
        <v>9330.404296875</v>
      </c>
      <c r="N87" s="74">
        <v>9646.09375</v>
      </c>
      <c r="O87" s="75"/>
      <c r="P87" s="76"/>
      <c r="Q87" s="76"/>
      <c r="R87" s="86"/>
      <c r="S87" s="48">
        <v>2</v>
      </c>
      <c r="T87" s="48">
        <v>0</v>
      </c>
      <c r="U87" s="49">
        <v>0</v>
      </c>
      <c r="V87" s="49">
        <v>0.004739</v>
      </c>
      <c r="W87" s="49">
        <v>0.010331</v>
      </c>
      <c r="X87" s="49">
        <v>0.717316</v>
      </c>
      <c r="Y87" s="49">
        <v>1</v>
      </c>
      <c r="Z87" s="49">
        <v>0</v>
      </c>
      <c r="AA87" s="71">
        <v>87</v>
      </c>
      <c r="AB87" s="71"/>
      <c r="AC87" s="72"/>
      <c r="AD87" s="78" t="s">
        <v>963</v>
      </c>
      <c r="AE87" s="78">
        <v>724</v>
      </c>
      <c r="AF87" s="78">
        <v>54706</v>
      </c>
      <c r="AG87" s="78">
        <v>20864</v>
      </c>
      <c r="AH87" s="78">
        <v>485</v>
      </c>
      <c r="AI87" s="78">
        <v>-18000</v>
      </c>
      <c r="AJ87" s="78" t="s">
        <v>1058</v>
      </c>
      <c r="AK87" s="78" t="s">
        <v>1119</v>
      </c>
      <c r="AL87" s="78"/>
      <c r="AM87" s="78" t="s">
        <v>1192</v>
      </c>
      <c r="AN87" s="80">
        <v>40262.969826388886</v>
      </c>
      <c r="AO87" s="83" t="s">
        <v>1270</v>
      </c>
      <c r="AP87" s="78" t="b">
        <v>0</v>
      </c>
      <c r="AQ87" s="78" t="b">
        <v>0</v>
      </c>
      <c r="AR87" s="78" t="b">
        <v>1</v>
      </c>
      <c r="AS87" s="78" t="s">
        <v>793</v>
      </c>
      <c r="AT87" s="78">
        <v>438</v>
      </c>
      <c r="AU87" s="83" t="s">
        <v>1286</v>
      </c>
      <c r="AV87" s="78" t="b">
        <v>1</v>
      </c>
      <c r="AW87" s="78" t="s">
        <v>1373</v>
      </c>
      <c r="AX87" s="83" t="s">
        <v>1458</v>
      </c>
      <c r="AY87" s="78" t="s">
        <v>65</v>
      </c>
      <c r="AZ87" s="78" t="str">
        <f>REPLACE(INDEX(GroupVertices[Group],MATCH(Vertices[[#This Row],[Vertex]],GroupVertices[Vertex],0)),1,1,"")</f>
        <v>3</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300</v>
      </c>
      <c r="B88" s="65"/>
      <c r="C88" s="65" t="s">
        <v>64</v>
      </c>
      <c r="D88" s="66">
        <v>496.89506699857736</v>
      </c>
      <c r="E88" s="68"/>
      <c r="F88" s="100" t="s">
        <v>1360</v>
      </c>
      <c r="G88" s="65"/>
      <c r="H88" s="69" t="s">
        <v>300</v>
      </c>
      <c r="I88" s="70"/>
      <c r="J88" s="70"/>
      <c r="K88" s="69" t="s">
        <v>1560</v>
      </c>
      <c r="L88" s="73">
        <v>2.043443774996989</v>
      </c>
      <c r="M88" s="74">
        <v>9222.6005859375</v>
      </c>
      <c r="N88" s="74">
        <v>7411.0205078125</v>
      </c>
      <c r="O88" s="75"/>
      <c r="P88" s="76"/>
      <c r="Q88" s="76"/>
      <c r="R88" s="86"/>
      <c r="S88" s="48">
        <v>3</v>
      </c>
      <c r="T88" s="48">
        <v>0</v>
      </c>
      <c r="U88" s="49">
        <v>1</v>
      </c>
      <c r="V88" s="49">
        <v>0.004762</v>
      </c>
      <c r="W88" s="49">
        <v>0.011516</v>
      </c>
      <c r="X88" s="49">
        <v>0.999522</v>
      </c>
      <c r="Y88" s="49">
        <v>0.6666666666666666</v>
      </c>
      <c r="Z88" s="49">
        <v>0</v>
      </c>
      <c r="AA88" s="71">
        <v>88</v>
      </c>
      <c r="AB88" s="71"/>
      <c r="AC88" s="72"/>
      <c r="AD88" s="78" t="s">
        <v>964</v>
      </c>
      <c r="AE88" s="78">
        <v>935</v>
      </c>
      <c r="AF88" s="78">
        <v>921659</v>
      </c>
      <c r="AG88" s="78">
        <v>60202</v>
      </c>
      <c r="AH88" s="78">
        <v>25862</v>
      </c>
      <c r="AI88" s="78"/>
      <c r="AJ88" s="78" t="s">
        <v>1059</v>
      </c>
      <c r="AK88" s="78" t="s">
        <v>1120</v>
      </c>
      <c r="AL88" s="83" t="s">
        <v>1180</v>
      </c>
      <c r="AM88" s="78"/>
      <c r="AN88" s="80">
        <v>39895.825787037036</v>
      </c>
      <c r="AO88" s="83" t="s">
        <v>1271</v>
      </c>
      <c r="AP88" s="78" t="b">
        <v>0</v>
      </c>
      <c r="AQ88" s="78" t="b">
        <v>0</v>
      </c>
      <c r="AR88" s="78" t="b">
        <v>1</v>
      </c>
      <c r="AS88" s="78"/>
      <c r="AT88" s="78">
        <v>5787</v>
      </c>
      <c r="AU88" s="83" t="s">
        <v>1303</v>
      </c>
      <c r="AV88" s="78" t="b">
        <v>1</v>
      </c>
      <c r="AW88" s="78" t="s">
        <v>1373</v>
      </c>
      <c r="AX88" s="83" t="s">
        <v>1459</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301</v>
      </c>
      <c r="B89" s="65"/>
      <c r="C89" s="65" t="s">
        <v>64</v>
      </c>
      <c r="D89" s="66">
        <v>171.81621190828548</v>
      </c>
      <c r="E89" s="68"/>
      <c r="F89" s="100" t="s">
        <v>1361</v>
      </c>
      <c r="G89" s="65"/>
      <c r="H89" s="69" t="s">
        <v>301</v>
      </c>
      <c r="I89" s="70"/>
      <c r="J89" s="70"/>
      <c r="K89" s="69" t="s">
        <v>1561</v>
      </c>
      <c r="L89" s="73">
        <v>1</v>
      </c>
      <c r="M89" s="74">
        <v>2259.252685546875</v>
      </c>
      <c r="N89" s="74">
        <v>352.9058837890625</v>
      </c>
      <c r="O89" s="75"/>
      <c r="P89" s="76"/>
      <c r="Q89" s="76"/>
      <c r="R89" s="86"/>
      <c r="S89" s="48">
        <v>1</v>
      </c>
      <c r="T89" s="48">
        <v>0</v>
      </c>
      <c r="U89" s="49">
        <v>0</v>
      </c>
      <c r="V89" s="49">
        <v>0.004717</v>
      </c>
      <c r="W89" s="49">
        <v>0.009146</v>
      </c>
      <c r="X89" s="49">
        <v>0.435111</v>
      </c>
      <c r="Y89" s="49">
        <v>0</v>
      </c>
      <c r="Z89" s="49">
        <v>0</v>
      </c>
      <c r="AA89" s="71">
        <v>89</v>
      </c>
      <c r="AB89" s="71"/>
      <c r="AC89" s="72"/>
      <c r="AD89" s="78" t="s">
        <v>965</v>
      </c>
      <c r="AE89" s="78">
        <v>1731</v>
      </c>
      <c r="AF89" s="78">
        <v>27016</v>
      </c>
      <c r="AG89" s="78">
        <v>35397</v>
      </c>
      <c r="AH89" s="78">
        <v>33444</v>
      </c>
      <c r="AI89" s="78"/>
      <c r="AJ89" s="78" t="s">
        <v>1060</v>
      </c>
      <c r="AK89" s="78" t="s">
        <v>1121</v>
      </c>
      <c r="AL89" s="83" t="s">
        <v>1181</v>
      </c>
      <c r="AM89" s="78"/>
      <c r="AN89" s="80">
        <v>39840.687685185185</v>
      </c>
      <c r="AO89" s="83" t="s">
        <v>1272</v>
      </c>
      <c r="AP89" s="78" t="b">
        <v>0</v>
      </c>
      <c r="AQ89" s="78" t="b">
        <v>0</v>
      </c>
      <c r="AR89" s="78" t="b">
        <v>0</v>
      </c>
      <c r="AS89" s="78"/>
      <c r="AT89" s="78">
        <v>1677</v>
      </c>
      <c r="AU89" s="83" t="s">
        <v>1288</v>
      </c>
      <c r="AV89" s="78" t="b">
        <v>1</v>
      </c>
      <c r="AW89" s="78" t="s">
        <v>1373</v>
      </c>
      <c r="AX89" s="83" t="s">
        <v>1460</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302</v>
      </c>
      <c r="B90" s="65"/>
      <c r="C90" s="65" t="s">
        <v>64</v>
      </c>
      <c r="D90" s="66">
        <v>162.02834219984624</v>
      </c>
      <c r="E90" s="68"/>
      <c r="F90" s="100" t="s">
        <v>1362</v>
      </c>
      <c r="G90" s="65"/>
      <c r="H90" s="69" t="s">
        <v>302</v>
      </c>
      <c r="I90" s="70"/>
      <c r="J90" s="70"/>
      <c r="K90" s="69" t="s">
        <v>1562</v>
      </c>
      <c r="L90" s="73">
        <v>1</v>
      </c>
      <c r="M90" s="74">
        <v>4259.228515625</v>
      </c>
      <c r="N90" s="74">
        <v>8279.115234375</v>
      </c>
      <c r="O90" s="75"/>
      <c r="P90" s="76"/>
      <c r="Q90" s="76"/>
      <c r="R90" s="86"/>
      <c r="S90" s="48">
        <v>1</v>
      </c>
      <c r="T90" s="48">
        <v>0</v>
      </c>
      <c r="U90" s="49">
        <v>0</v>
      </c>
      <c r="V90" s="49">
        <v>0.004717</v>
      </c>
      <c r="W90" s="49">
        <v>0.009146</v>
      </c>
      <c r="X90" s="49">
        <v>0.435111</v>
      </c>
      <c r="Y90" s="49">
        <v>0</v>
      </c>
      <c r="Z90" s="49">
        <v>0</v>
      </c>
      <c r="AA90" s="71">
        <v>90</v>
      </c>
      <c r="AB90" s="71"/>
      <c r="AC90" s="72"/>
      <c r="AD90" s="78" t="s">
        <v>966</v>
      </c>
      <c r="AE90" s="78">
        <v>760</v>
      </c>
      <c r="AF90" s="78">
        <v>79</v>
      </c>
      <c r="AG90" s="78">
        <v>1447</v>
      </c>
      <c r="AH90" s="78">
        <v>3956</v>
      </c>
      <c r="AI90" s="78"/>
      <c r="AJ90" s="78" t="s">
        <v>1061</v>
      </c>
      <c r="AK90" s="78" t="s">
        <v>1122</v>
      </c>
      <c r="AL90" s="83" t="s">
        <v>1182</v>
      </c>
      <c r="AM90" s="78"/>
      <c r="AN90" s="80">
        <v>39872.316412037035</v>
      </c>
      <c r="AO90" s="83" t="s">
        <v>1273</v>
      </c>
      <c r="AP90" s="78" t="b">
        <v>0</v>
      </c>
      <c r="AQ90" s="78" t="b">
        <v>0</v>
      </c>
      <c r="AR90" s="78" t="b">
        <v>1</v>
      </c>
      <c r="AS90" s="78"/>
      <c r="AT90" s="78">
        <v>0</v>
      </c>
      <c r="AU90" s="83" t="s">
        <v>1288</v>
      </c>
      <c r="AV90" s="78" t="b">
        <v>0</v>
      </c>
      <c r="AW90" s="78" t="s">
        <v>1373</v>
      </c>
      <c r="AX90" s="83" t="s">
        <v>1461</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303</v>
      </c>
      <c r="B91" s="65"/>
      <c r="C91" s="65" t="s">
        <v>64</v>
      </c>
      <c r="D91" s="66">
        <v>268.4979960914786</v>
      </c>
      <c r="E91" s="68"/>
      <c r="F91" s="100" t="s">
        <v>1363</v>
      </c>
      <c r="G91" s="65"/>
      <c r="H91" s="69" t="s">
        <v>303</v>
      </c>
      <c r="I91" s="70"/>
      <c r="J91" s="70"/>
      <c r="K91" s="69" t="s">
        <v>1563</v>
      </c>
      <c r="L91" s="73">
        <v>1</v>
      </c>
      <c r="M91" s="74">
        <v>2878.66015625</v>
      </c>
      <c r="N91" s="74">
        <v>387.2386779785156</v>
      </c>
      <c r="O91" s="75"/>
      <c r="P91" s="76"/>
      <c r="Q91" s="76"/>
      <c r="R91" s="86"/>
      <c r="S91" s="48">
        <v>1</v>
      </c>
      <c r="T91" s="48">
        <v>0</v>
      </c>
      <c r="U91" s="49">
        <v>0</v>
      </c>
      <c r="V91" s="49">
        <v>0.004717</v>
      </c>
      <c r="W91" s="49">
        <v>0.009146</v>
      </c>
      <c r="X91" s="49">
        <v>0.435111</v>
      </c>
      <c r="Y91" s="49">
        <v>0</v>
      </c>
      <c r="Z91" s="49">
        <v>0</v>
      </c>
      <c r="AA91" s="71">
        <v>91</v>
      </c>
      <c r="AB91" s="71"/>
      <c r="AC91" s="72"/>
      <c r="AD91" s="78" t="s">
        <v>967</v>
      </c>
      <c r="AE91" s="78">
        <v>917</v>
      </c>
      <c r="AF91" s="78">
        <v>293092</v>
      </c>
      <c r="AG91" s="78">
        <v>13548</v>
      </c>
      <c r="AH91" s="78">
        <v>80069</v>
      </c>
      <c r="AI91" s="78"/>
      <c r="AJ91" s="78" t="s">
        <v>1062</v>
      </c>
      <c r="AK91" s="78" t="s">
        <v>1123</v>
      </c>
      <c r="AL91" s="83" t="s">
        <v>1183</v>
      </c>
      <c r="AM91" s="78"/>
      <c r="AN91" s="80">
        <v>39856.83363425926</v>
      </c>
      <c r="AO91" s="83" t="s">
        <v>1274</v>
      </c>
      <c r="AP91" s="78" t="b">
        <v>0</v>
      </c>
      <c r="AQ91" s="78" t="b">
        <v>0</v>
      </c>
      <c r="AR91" s="78" t="b">
        <v>0</v>
      </c>
      <c r="AS91" s="78"/>
      <c r="AT91" s="78">
        <v>684</v>
      </c>
      <c r="AU91" s="83" t="s">
        <v>1300</v>
      </c>
      <c r="AV91" s="78" t="b">
        <v>1</v>
      </c>
      <c r="AW91" s="78" t="s">
        <v>1373</v>
      </c>
      <c r="AX91" s="83" t="s">
        <v>1462</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304</v>
      </c>
      <c r="B92" s="65"/>
      <c r="C92" s="65" t="s">
        <v>64</v>
      </c>
      <c r="D92" s="66">
        <v>1000</v>
      </c>
      <c r="E92" s="68"/>
      <c r="F92" s="100" t="s">
        <v>1364</v>
      </c>
      <c r="G92" s="65"/>
      <c r="H92" s="69" t="s">
        <v>304</v>
      </c>
      <c r="I92" s="70"/>
      <c r="J92" s="70"/>
      <c r="K92" s="69" t="s">
        <v>1564</v>
      </c>
      <c r="L92" s="73">
        <v>1</v>
      </c>
      <c r="M92" s="74">
        <v>1259.2353515625</v>
      </c>
      <c r="N92" s="74">
        <v>2543.478515625</v>
      </c>
      <c r="O92" s="75"/>
      <c r="P92" s="76"/>
      <c r="Q92" s="76"/>
      <c r="R92" s="86"/>
      <c r="S92" s="48">
        <v>1</v>
      </c>
      <c r="T92" s="48">
        <v>0</v>
      </c>
      <c r="U92" s="49">
        <v>0</v>
      </c>
      <c r="V92" s="49">
        <v>0.004717</v>
      </c>
      <c r="W92" s="49">
        <v>0.009146</v>
      </c>
      <c r="X92" s="49">
        <v>0.435111</v>
      </c>
      <c r="Y92" s="49">
        <v>0</v>
      </c>
      <c r="Z92" s="49">
        <v>0</v>
      </c>
      <c r="AA92" s="71">
        <v>92</v>
      </c>
      <c r="AB92" s="71"/>
      <c r="AC92" s="72"/>
      <c r="AD92" s="78" t="s">
        <v>968</v>
      </c>
      <c r="AE92" s="78">
        <v>1273</v>
      </c>
      <c r="AF92" s="78">
        <v>6686725</v>
      </c>
      <c r="AG92" s="78">
        <v>29974</v>
      </c>
      <c r="AH92" s="78">
        <v>15112</v>
      </c>
      <c r="AI92" s="78"/>
      <c r="AJ92" s="78" t="s">
        <v>1063</v>
      </c>
      <c r="AK92" s="78" t="s">
        <v>824</v>
      </c>
      <c r="AL92" s="83" t="s">
        <v>1184</v>
      </c>
      <c r="AM92" s="78"/>
      <c r="AN92" s="80">
        <v>39724.17797453704</v>
      </c>
      <c r="AO92" s="83" t="s">
        <v>1275</v>
      </c>
      <c r="AP92" s="78" t="b">
        <v>0</v>
      </c>
      <c r="AQ92" s="78" t="b">
        <v>0</v>
      </c>
      <c r="AR92" s="78" t="b">
        <v>1</v>
      </c>
      <c r="AS92" s="78"/>
      <c r="AT92" s="78">
        <v>17212</v>
      </c>
      <c r="AU92" s="83" t="s">
        <v>1288</v>
      </c>
      <c r="AV92" s="78" t="b">
        <v>1</v>
      </c>
      <c r="AW92" s="78" t="s">
        <v>1373</v>
      </c>
      <c r="AX92" s="83" t="s">
        <v>1463</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305</v>
      </c>
      <c r="B93" s="65"/>
      <c r="C93" s="65" t="s">
        <v>64</v>
      </c>
      <c r="D93" s="66">
        <v>165.48136688111356</v>
      </c>
      <c r="E93" s="68"/>
      <c r="F93" s="100" t="s">
        <v>1365</v>
      </c>
      <c r="G93" s="65"/>
      <c r="H93" s="69" t="s">
        <v>305</v>
      </c>
      <c r="I93" s="70"/>
      <c r="J93" s="70"/>
      <c r="K93" s="69" t="s">
        <v>1565</v>
      </c>
      <c r="L93" s="73">
        <v>1</v>
      </c>
      <c r="M93" s="74">
        <v>740.1547241210938</v>
      </c>
      <c r="N93" s="74">
        <v>2000.5308837890625</v>
      </c>
      <c r="O93" s="75"/>
      <c r="P93" s="76"/>
      <c r="Q93" s="76"/>
      <c r="R93" s="86"/>
      <c r="S93" s="48">
        <v>1</v>
      </c>
      <c r="T93" s="48">
        <v>0</v>
      </c>
      <c r="U93" s="49">
        <v>0</v>
      </c>
      <c r="V93" s="49">
        <v>0.004717</v>
      </c>
      <c r="W93" s="49">
        <v>0.009146</v>
      </c>
      <c r="X93" s="49">
        <v>0.435111</v>
      </c>
      <c r="Y93" s="49">
        <v>0</v>
      </c>
      <c r="Z93" s="49">
        <v>0</v>
      </c>
      <c r="AA93" s="71">
        <v>93</v>
      </c>
      <c r="AB93" s="71"/>
      <c r="AC93" s="72"/>
      <c r="AD93" s="78" t="s">
        <v>969</v>
      </c>
      <c r="AE93" s="78">
        <v>274</v>
      </c>
      <c r="AF93" s="78">
        <v>9582</v>
      </c>
      <c r="AG93" s="78">
        <v>4617</v>
      </c>
      <c r="AH93" s="78">
        <v>2718</v>
      </c>
      <c r="AI93" s="78"/>
      <c r="AJ93" s="78" t="s">
        <v>1064</v>
      </c>
      <c r="AK93" s="78"/>
      <c r="AL93" s="83" t="s">
        <v>1185</v>
      </c>
      <c r="AM93" s="78"/>
      <c r="AN93" s="80">
        <v>43256.80678240741</v>
      </c>
      <c r="AO93" s="83" t="s">
        <v>1276</v>
      </c>
      <c r="AP93" s="78" t="b">
        <v>0</v>
      </c>
      <c r="AQ93" s="78" t="b">
        <v>0</v>
      </c>
      <c r="AR93" s="78" t="b">
        <v>0</v>
      </c>
      <c r="AS93" s="78"/>
      <c r="AT93" s="78">
        <v>58</v>
      </c>
      <c r="AU93" s="83" t="s">
        <v>1288</v>
      </c>
      <c r="AV93" s="78" t="b">
        <v>1</v>
      </c>
      <c r="AW93" s="78" t="s">
        <v>1373</v>
      </c>
      <c r="AX93" s="83" t="s">
        <v>1464</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306</v>
      </c>
      <c r="B94" s="65"/>
      <c r="C94" s="65" t="s">
        <v>64</v>
      </c>
      <c r="D94" s="66">
        <v>168.20657840479083</v>
      </c>
      <c r="E94" s="68"/>
      <c r="F94" s="100" t="s">
        <v>1366</v>
      </c>
      <c r="G94" s="65"/>
      <c r="H94" s="69" t="s">
        <v>306</v>
      </c>
      <c r="I94" s="70"/>
      <c r="J94" s="70"/>
      <c r="K94" s="69" t="s">
        <v>1566</v>
      </c>
      <c r="L94" s="73">
        <v>1</v>
      </c>
      <c r="M94" s="74">
        <v>3183.77685546875</v>
      </c>
      <c r="N94" s="74">
        <v>1768.812255859375</v>
      </c>
      <c r="O94" s="75"/>
      <c r="P94" s="76"/>
      <c r="Q94" s="76"/>
      <c r="R94" s="86"/>
      <c r="S94" s="48">
        <v>1</v>
      </c>
      <c r="T94" s="48">
        <v>0</v>
      </c>
      <c r="U94" s="49">
        <v>0</v>
      </c>
      <c r="V94" s="49">
        <v>0.004717</v>
      </c>
      <c r="W94" s="49">
        <v>0.009146</v>
      </c>
      <c r="X94" s="49">
        <v>0.435111</v>
      </c>
      <c r="Y94" s="49">
        <v>0</v>
      </c>
      <c r="Z94" s="49">
        <v>0</v>
      </c>
      <c r="AA94" s="71">
        <v>94</v>
      </c>
      <c r="AB94" s="71"/>
      <c r="AC94" s="72"/>
      <c r="AD94" s="78" t="s">
        <v>970</v>
      </c>
      <c r="AE94" s="78">
        <v>10</v>
      </c>
      <c r="AF94" s="78">
        <v>17082</v>
      </c>
      <c r="AG94" s="78">
        <v>1326</v>
      </c>
      <c r="AH94" s="78">
        <v>3079</v>
      </c>
      <c r="AI94" s="78"/>
      <c r="AJ94" s="78" t="s">
        <v>1065</v>
      </c>
      <c r="AK94" s="78" t="s">
        <v>1124</v>
      </c>
      <c r="AL94" s="83" t="s">
        <v>1186</v>
      </c>
      <c r="AM94" s="78"/>
      <c r="AN94" s="80">
        <v>43171.7096875</v>
      </c>
      <c r="AO94" s="83" t="s">
        <v>1277</v>
      </c>
      <c r="AP94" s="78" t="b">
        <v>0</v>
      </c>
      <c r="AQ94" s="78" t="b">
        <v>0</v>
      </c>
      <c r="AR94" s="78" t="b">
        <v>0</v>
      </c>
      <c r="AS94" s="78" t="s">
        <v>793</v>
      </c>
      <c r="AT94" s="78">
        <v>27</v>
      </c>
      <c r="AU94" s="83" t="s">
        <v>1288</v>
      </c>
      <c r="AV94" s="78" t="b">
        <v>1</v>
      </c>
      <c r="AW94" s="78" t="s">
        <v>1373</v>
      </c>
      <c r="AX94" s="83" t="s">
        <v>1465</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242</v>
      </c>
      <c r="B95" s="65"/>
      <c r="C95" s="65" t="s">
        <v>64</v>
      </c>
      <c r="D95" s="66">
        <v>163.65765532946875</v>
      </c>
      <c r="E95" s="68"/>
      <c r="F95" s="100" t="s">
        <v>471</v>
      </c>
      <c r="G95" s="65"/>
      <c r="H95" s="69" t="s">
        <v>242</v>
      </c>
      <c r="I95" s="70"/>
      <c r="J95" s="70"/>
      <c r="K95" s="69" t="s">
        <v>1567</v>
      </c>
      <c r="L95" s="73">
        <v>4.130331324990967</v>
      </c>
      <c r="M95" s="74">
        <v>9015.298828125</v>
      </c>
      <c r="N95" s="74">
        <v>6417.0986328125</v>
      </c>
      <c r="O95" s="75"/>
      <c r="P95" s="76"/>
      <c r="Q95" s="76"/>
      <c r="R95" s="86"/>
      <c r="S95" s="48">
        <v>1</v>
      </c>
      <c r="T95" s="48">
        <v>4</v>
      </c>
      <c r="U95" s="49">
        <v>3</v>
      </c>
      <c r="V95" s="49">
        <v>0.004785</v>
      </c>
      <c r="W95" s="49">
        <v>0.012257</v>
      </c>
      <c r="X95" s="49">
        <v>1.328027</v>
      </c>
      <c r="Y95" s="49">
        <v>0.25</v>
      </c>
      <c r="Z95" s="49">
        <v>0.25</v>
      </c>
      <c r="AA95" s="71">
        <v>95</v>
      </c>
      <c r="AB95" s="71"/>
      <c r="AC95" s="72"/>
      <c r="AD95" s="78" t="s">
        <v>971</v>
      </c>
      <c r="AE95" s="78">
        <v>999</v>
      </c>
      <c r="AF95" s="78">
        <v>4563</v>
      </c>
      <c r="AG95" s="78">
        <v>17897</v>
      </c>
      <c r="AH95" s="78">
        <v>68555</v>
      </c>
      <c r="AI95" s="78"/>
      <c r="AJ95" s="78" t="s">
        <v>1066</v>
      </c>
      <c r="AK95" s="78" t="s">
        <v>1125</v>
      </c>
      <c r="AL95" s="83" t="s">
        <v>1187</v>
      </c>
      <c r="AM95" s="78"/>
      <c r="AN95" s="80">
        <v>40214.22851851852</v>
      </c>
      <c r="AO95" s="83" t="s">
        <v>1278</v>
      </c>
      <c r="AP95" s="78" t="b">
        <v>0</v>
      </c>
      <c r="AQ95" s="78" t="b">
        <v>0</v>
      </c>
      <c r="AR95" s="78" t="b">
        <v>1</v>
      </c>
      <c r="AS95" s="78"/>
      <c r="AT95" s="78">
        <v>90</v>
      </c>
      <c r="AU95" s="83" t="s">
        <v>1288</v>
      </c>
      <c r="AV95" s="78" t="b">
        <v>1</v>
      </c>
      <c r="AW95" s="78" t="s">
        <v>1373</v>
      </c>
      <c r="AX95" s="83" t="s">
        <v>1466</v>
      </c>
      <c r="AY95" s="78" t="s">
        <v>66</v>
      </c>
      <c r="AZ95" s="78" t="str">
        <f>REPLACE(INDEX(GroupVertices[Group],MATCH(Vertices[[#This Row],[Vertex]],GroupVertices[Vertex],0)),1,1,"")</f>
        <v>3</v>
      </c>
      <c r="BA95" s="48"/>
      <c r="BB95" s="48"/>
      <c r="BC95" s="48"/>
      <c r="BD95" s="48"/>
      <c r="BE95" s="48"/>
      <c r="BF95" s="48"/>
      <c r="BG95" s="116" t="s">
        <v>1882</v>
      </c>
      <c r="BH95" s="116" t="s">
        <v>1882</v>
      </c>
      <c r="BI95" s="116" t="s">
        <v>1921</v>
      </c>
      <c r="BJ95" s="116" t="s">
        <v>1921</v>
      </c>
      <c r="BK95" s="116">
        <v>0</v>
      </c>
      <c r="BL95" s="120">
        <v>0</v>
      </c>
      <c r="BM95" s="116">
        <v>0</v>
      </c>
      <c r="BN95" s="120">
        <v>0</v>
      </c>
      <c r="BO95" s="116">
        <v>0</v>
      </c>
      <c r="BP95" s="120">
        <v>0</v>
      </c>
      <c r="BQ95" s="116">
        <v>12</v>
      </c>
      <c r="BR95" s="120">
        <v>100</v>
      </c>
      <c r="BS95" s="116">
        <v>12</v>
      </c>
      <c r="BT95" s="2"/>
      <c r="BU95" s="3"/>
      <c r="BV95" s="3"/>
      <c r="BW95" s="3"/>
      <c r="BX95" s="3"/>
    </row>
    <row r="96" spans="1:76" ht="15">
      <c r="A96" s="64" t="s">
        <v>307</v>
      </c>
      <c r="B96" s="65"/>
      <c r="C96" s="65" t="s">
        <v>64</v>
      </c>
      <c r="D96" s="66">
        <v>1000</v>
      </c>
      <c r="E96" s="68"/>
      <c r="F96" s="100" t="s">
        <v>1367</v>
      </c>
      <c r="G96" s="65"/>
      <c r="H96" s="69" t="s">
        <v>307</v>
      </c>
      <c r="I96" s="70"/>
      <c r="J96" s="70"/>
      <c r="K96" s="69" t="s">
        <v>1568</v>
      </c>
      <c r="L96" s="73">
        <v>1</v>
      </c>
      <c r="M96" s="74">
        <v>9114.7939453125</v>
      </c>
      <c r="N96" s="74">
        <v>5175.953125</v>
      </c>
      <c r="O96" s="75"/>
      <c r="P96" s="76"/>
      <c r="Q96" s="76"/>
      <c r="R96" s="86"/>
      <c r="S96" s="48">
        <v>2</v>
      </c>
      <c r="T96" s="48">
        <v>0</v>
      </c>
      <c r="U96" s="49">
        <v>0</v>
      </c>
      <c r="V96" s="49">
        <v>0.004739</v>
      </c>
      <c r="W96" s="49">
        <v>0.010331</v>
      </c>
      <c r="X96" s="49">
        <v>0.717316</v>
      </c>
      <c r="Y96" s="49">
        <v>1</v>
      </c>
      <c r="Z96" s="49">
        <v>0</v>
      </c>
      <c r="AA96" s="71">
        <v>96</v>
      </c>
      <c r="AB96" s="71"/>
      <c r="AC96" s="72"/>
      <c r="AD96" s="78" t="s">
        <v>972</v>
      </c>
      <c r="AE96" s="78">
        <v>1738</v>
      </c>
      <c r="AF96" s="78">
        <v>28639027</v>
      </c>
      <c r="AG96" s="78">
        <v>241393</v>
      </c>
      <c r="AH96" s="78">
        <v>446</v>
      </c>
      <c r="AI96" s="78"/>
      <c r="AJ96" s="78" t="s">
        <v>1067</v>
      </c>
      <c r="AK96" s="78"/>
      <c r="AL96" s="83" t="s">
        <v>1188</v>
      </c>
      <c r="AM96" s="78"/>
      <c r="AN96" s="80">
        <v>39846.79493055555</v>
      </c>
      <c r="AO96" s="83" t="s">
        <v>1279</v>
      </c>
      <c r="AP96" s="78" t="b">
        <v>0</v>
      </c>
      <c r="AQ96" s="78" t="b">
        <v>0</v>
      </c>
      <c r="AR96" s="78" t="b">
        <v>1</v>
      </c>
      <c r="AS96" s="78"/>
      <c r="AT96" s="78">
        <v>51166</v>
      </c>
      <c r="AU96" s="83" t="s">
        <v>1288</v>
      </c>
      <c r="AV96" s="78" t="b">
        <v>1</v>
      </c>
      <c r="AW96" s="78" t="s">
        <v>1373</v>
      </c>
      <c r="AX96" s="83" t="s">
        <v>1467</v>
      </c>
      <c r="AY96" s="78" t="s">
        <v>65</v>
      </c>
      <c r="AZ96" s="78" t="str">
        <f>REPLACE(INDEX(GroupVertices[Group],MATCH(Vertices[[#This Row],[Vertex]],GroupVertices[Vertex],0)),1,1,"")</f>
        <v>3</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308</v>
      </c>
      <c r="B97" s="65"/>
      <c r="C97" s="65" t="s">
        <v>64</v>
      </c>
      <c r="D97" s="66">
        <v>1000</v>
      </c>
      <c r="E97" s="68"/>
      <c r="F97" s="100" t="s">
        <v>1368</v>
      </c>
      <c r="G97" s="65"/>
      <c r="H97" s="69" t="s">
        <v>308</v>
      </c>
      <c r="I97" s="70"/>
      <c r="J97" s="70"/>
      <c r="K97" s="69" t="s">
        <v>1569</v>
      </c>
      <c r="L97" s="73">
        <v>1</v>
      </c>
      <c r="M97" s="74">
        <v>8641.111328125</v>
      </c>
      <c r="N97" s="74">
        <v>6341.208984375</v>
      </c>
      <c r="O97" s="75"/>
      <c r="P97" s="76"/>
      <c r="Q97" s="76"/>
      <c r="R97" s="86"/>
      <c r="S97" s="48">
        <v>2</v>
      </c>
      <c r="T97" s="48">
        <v>0</v>
      </c>
      <c r="U97" s="49">
        <v>0</v>
      </c>
      <c r="V97" s="49">
        <v>0.004739</v>
      </c>
      <c r="W97" s="49">
        <v>0.010331</v>
      </c>
      <c r="X97" s="49">
        <v>0.717316</v>
      </c>
      <c r="Y97" s="49">
        <v>1</v>
      </c>
      <c r="Z97" s="49">
        <v>0</v>
      </c>
      <c r="AA97" s="71">
        <v>97</v>
      </c>
      <c r="AB97" s="71"/>
      <c r="AC97" s="72"/>
      <c r="AD97" s="78" t="s">
        <v>973</v>
      </c>
      <c r="AE97" s="78">
        <v>146123</v>
      </c>
      <c r="AF97" s="78">
        <v>4675029</v>
      </c>
      <c r="AG97" s="78">
        <v>57732</v>
      </c>
      <c r="AH97" s="78">
        <v>991</v>
      </c>
      <c r="AI97" s="78"/>
      <c r="AJ97" s="78" t="s">
        <v>1068</v>
      </c>
      <c r="AK97" s="78"/>
      <c r="AL97" s="83" t="s">
        <v>1189</v>
      </c>
      <c r="AM97" s="78"/>
      <c r="AN97" s="80">
        <v>39426.82219907407</v>
      </c>
      <c r="AO97" s="83" t="s">
        <v>1280</v>
      </c>
      <c r="AP97" s="78" t="b">
        <v>0</v>
      </c>
      <c r="AQ97" s="78" t="b">
        <v>0</v>
      </c>
      <c r="AR97" s="78" t="b">
        <v>1</v>
      </c>
      <c r="AS97" s="78"/>
      <c r="AT97" s="78">
        <v>11335</v>
      </c>
      <c r="AU97" s="83" t="s">
        <v>1304</v>
      </c>
      <c r="AV97" s="78" t="b">
        <v>1</v>
      </c>
      <c r="AW97" s="78" t="s">
        <v>1373</v>
      </c>
      <c r="AX97" s="83" t="s">
        <v>1468</v>
      </c>
      <c r="AY97" s="78" t="s">
        <v>65</v>
      </c>
      <c r="AZ97" s="78" t="str">
        <f>REPLACE(INDEX(GroupVertices[Group],MATCH(Vertices[[#This Row],[Vertex]],GroupVertices[Vertex],0)),1,1,"")</f>
        <v>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243</v>
      </c>
      <c r="B98" s="65"/>
      <c r="C98" s="65" t="s">
        <v>64</v>
      </c>
      <c r="D98" s="66">
        <v>162.06867533039667</v>
      </c>
      <c r="E98" s="68"/>
      <c r="F98" s="100" t="s">
        <v>472</v>
      </c>
      <c r="G98" s="65"/>
      <c r="H98" s="69" t="s">
        <v>243</v>
      </c>
      <c r="I98" s="70"/>
      <c r="J98" s="70"/>
      <c r="K98" s="69" t="s">
        <v>1570</v>
      </c>
      <c r="L98" s="73">
        <v>2.043443774996989</v>
      </c>
      <c r="M98" s="74">
        <v>8639.486328125</v>
      </c>
      <c r="N98" s="74">
        <v>3879.02392578125</v>
      </c>
      <c r="O98" s="75"/>
      <c r="P98" s="76"/>
      <c r="Q98" s="76"/>
      <c r="R98" s="86"/>
      <c r="S98" s="48">
        <v>1</v>
      </c>
      <c r="T98" s="48">
        <v>3</v>
      </c>
      <c r="U98" s="49">
        <v>1</v>
      </c>
      <c r="V98" s="49">
        <v>0.004762</v>
      </c>
      <c r="W98" s="49">
        <v>0.011122</v>
      </c>
      <c r="X98" s="49">
        <v>1.060313</v>
      </c>
      <c r="Y98" s="49">
        <v>0.3333333333333333</v>
      </c>
      <c r="Z98" s="49">
        <v>0.3333333333333333</v>
      </c>
      <c r="AA98" s="71">
        <v>98</v>
      </c>
      <c r="AB98" s="71"/>
      <c r="AC98" s="72"/>
      <c r="AD98" s="78" t="s">
        <v>974</v>
      </c>
      <c r="AE98" s="78">
        <v>527</v>
      </c>
      <c r="AF98" s="78">
        <v>190</v>
      </c>
      <c r="AG98" s="78">
        <v>4457</v>
      </c>
      <c r="AH98" s="78">
        <v>11379</v>
      </c>
      <c r="AI98" s="78"/>
      <c r="AJ98" s="78" t="s">
        <v>1069</v>
      </c>
      <c r="AK98" s="78" t="s">
        <v>823</v>
      </c>
      <c r="AL98" s="78"/>
      <c r="AM98" s="78"/>
      <c r="AN98" s="80">
        <v>41721.69629629629</v>
      </c>
      <c r="AO98" s="83" t="s">
        <v>1281</v>
      </c>
      <c r="AP98" s="78" t="b">
        <v>0</v>
      </c>
      <c r="AQ98" s="78" t="b">
        <v>0</v>
      </c>
      <c r="AR98" s="78" t="b">
        <v>1</v>
      </c>
      <c r="AS98" s="78"/>
      <c r="AT98" s="78">
        <v>3</v>
      </c>
      <c r="AU98" s="83" t="s">
        <v>1288</v>
      </c>
      <c r="AV98" s="78" t="b">
        <v>0</v>
      </c>
      <c r="AW98" s="78" t="s">
        <v>1373</v>
      </c>
      <c r="AX98" s="83" t="s">
        <v>1469</v>
      </c>
      <c r="AY98" s="78" t="s">
        <v>66</v>
      </c>
      <c r="AZ98" s="78" t="str">
        <f>REPLACE(INDEX(GroupVertices[Group],MATCH(Vertices[[#This Row],[Vertex]],GroupVertices[Vertex],0)),1,1,"")</f>
        <v>6</v>
      </c>
      <c r="BA98" s="48"/>
      <c r="BB98" s="48"/>
      <c r="BC98" s="48"/>
      <c r="BD98" s="48"/>
      <c r="BE98" s="48"/>
      <c r="BF98" s="48"/>
      <c r="BG98" s="116" t="s">
        <v>1883</v>
      </c>
      <c r="BH98" s="116" t="s">
        <v>1883</v>
      </c>
      <c r="BI98" s="116" t="s">
        <v>1922</v>
      </c>
      <c r="BJ98" s="116" t="s">
        <v>1922</v>
      </c>
      <c r="BK98" s="116">
        <v>3</v>
      </c>
      <c r="BL98" s="120">
        <v>9.090909090909092</v>
      </c>
      <c r="BM98" s="116">
        <v>0</v>
      </c>
      <c r="BN98" s="120">
        <v>0</v>
      </c>
      <c r="BO98" s="116">
        <v>0</v>
      </c>
      <c r="BP98" s="120">
        <v>0</v>
      </c>
      <c r="BQ98" s="116">
        <v>30</v>
      </c>
      <c r="BR98" s="120">
        <v>90.9090909090909</v>
      </c>
      <c r="BS98" s="116">
        <v>33</v>
      </c>
      <c r="BT98" s="2"/>
      <c r="BU98" s="3"/>
      <c r="BV98" s="3"/>
      <c r="BW98" s="3"/>
      <c r="BX98" s="3"/>
    </row>
    <row r="99" spans="1:76" ht="15">
      <c r="A99" s="64" t="s">
        <v>309</v>
      </c>
      <c r="B99" s="65"/>
      <c r="C99" s="65" t="s">
        <v>64</v>
      </c>
      <c r="D99" s="66">
        <v>165.79676469478716</v>
      </c>
      <c r="E99" s="68"/>
      <c r="F99" s="100" t="s">
        <v>1369</v>
      </c>
      <c r="G99" s="65"/>
      <c r="H99" s="69" t="s">
        <v>309</v>
      </c>
      <c r="I99" s="70"/>
      <c r="J99" s="70"/>
      <c r="K99" s="69" t="s">
        <v>1571</v>
      </c>
      <c r="L99" s="73">
        <v>1</v>
      </c>
      <c r="M99" s="74">
        <v>8639.486328125</v>
      </c>
      <c r="N99" s="74">
        <v>4508.37255859375</v>
      </c>
      <c r="O99" s="75"/>
      <c r="P99" s="76"/>
      <c r="Q99" s="76"/>
      <c r="R99" s="86"/>
      <c r="S99" s="48">
        <v>2</v>
      </c>
      <c r="T99" s="48">
        <v>0</v>
      </c>
      <c r="U99" s="49">
        <v>0</v>
      </c>
      <c r="V99" s="49">
        <v>0.004739</v>
      </c>
      <c r="W99" s="49">
        <v>0.010221</v>
      </c>
      <c r="X99" s="49">
        <v>0.735533</v>
      </c>
      <c r="Y99" s="49">
        <v>1</v>
      </c>
      <c r="Z99" s="49">
        <v>0</v>
      </c>
      <c r="AA99" s="71">
        <v>99</v>
      </c>
      <c r="AB99" s="71"/>
      <c r="AC99" s="72"/>
      <c r="AD99" s="78" t="s">
        <v>975</v>
      </c>
      <c r="AE99" s="78">
        <v>804</v>
      </c>
      <c r="AF99" s="78">
        <v>10450</v>
      </c>
      <c r="AG99" s="78">
        <v>37280</v>
      </c>
      <c r="AH99" s="78">
        <v>28390</v>
      </c>
      <c r="AI99" s="78"/>
      <c r="AJ99" s="78" t="s">
        <v>1070</v>
      </c>
      <c r="AK99" s="78" t="s">
        <v>1126</v>
      </c>
      <c r="AL99" s="83" t="s">
        <v>1190</v>
      </c>
      <c r="AM99" s="78"/>
      <c r="AN99" s="80">
        <v>39979.951574074075</v>
      </c>
      <c r="AO99" s="83" t="s">
        <v>1282</v>
      </c>
      <c r="AP99" s="78" t="b">
        <v>0</v>
      </c>
      <c r="AQ99" s="78" t="b">
        <v>0</v>
      </c>
      <c r="AR99" s="78" t="b">
        <v>1</v>
      </c>
      <c r="AS99" s="78"/>
      <c r="AT99" s="78">
        <v>547</v>
      </c>
      <c r="AU99" s="83" t="s">
        <v>1292</v>
      </c>
      <c r="AV99" s="78" t="b">
        <v>1</v>
      </c>
      <c r="AW99" s="78" t="s">
        <v>1373</v>
      </c>
      <c r="AX99" s="83" t="s">
        <v>1470</v>
      </c>
      <c r="AY99" s="78" t="s">
        <v>65</v>
      </c>
      <c r="AZ99" s="78" t="str">
        <f>REPLACE(INDEX(GroupVertices[Group],MATCH(Vertices[[#This Row],[Vertex]],GroupVertices[Vertex],0)),1,1,"")</f>
        <v>6</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310</v>
      </c>
      <c r="B100" s="65"/>
      <c r="C100" s="65" t="s">
        <v>64</v>
      </c>
      <c r="D100" s="66">
        <v>162.01344437685015</v>
      </c>
      <c r="E100" s="68"/>
      <c r="F100" s="100" t="s">
        <v>1370</v>
      </c>
      <c r="G100" s="65"/>
      <c r="H100" s="69" t="s">
        <v>310</v>
      </c>
      <c r="I100" s="70"/>
      <c r="J100" s="70"/>
      <c r="K100" s="69" t="s">
        <v>1572</v>
      </c>
      <c r="L100" s="73">
        <v>1</v>
      </c>
      <c r="M100" s="74">
        <v>9415.8876953125</v>
      </c>
      <c r="N100" s="74">
        <v>4508.37255859375</v>
      </c>
      <c r="O100" s="75"/>
      <c r="P100" s="76"/>
      <c r="Q100" s="76"/>
      <c r="R100" s="86"/>
      <c r="S100" s="48">
        <v>2</v>
      </c>
      <c r="T100" s="48">
        <v>0</v>
      </c>
      <c r="U100" s="49">
        <v>0</v>
      </c>
      <c r="V100" s="49">
        <v>0.004739</v>
      </c>
      <c r="W100" s="49">
        <v>0.010221</v>
      </c>
      <c r="X100" s="49">
        <v>0.735533</v>
      </c>
      <c r="Y100" s="49">
        <v>1</v>
      </c>
      <c r="Z100" s="49">
        <v>0</v>
      </c>
      <c r="AA100" s="71">
        <v>100</v>
      </c>
      <c r="AB100" s="71"/>
      <c r="AC100" s="72"/>
      <c r="AD100" s="78" t="s">
        <v>976</v>
      </c>
      <c r="AE100" s="78">
        <v>78</v>
      </c>
      <c r="AF100" s="78">
        <v>38</v>
      </c>
      <c r="AG100" s="78">
        <v>4071</v>
      </c>
      <c r="AH100" s="78">
        <v>133</v>
      </c>
      <c r="AI100" s="78"/>
      <c r="AJ100" s="78"/>
      <c r="AK100" s="78"/>
      <c r="AL100" s="78"/>
      <c r="AM100" s="78"/>
      <c r="AN100" s="80">
        <v>40904.87734953704</v>
      </c>
      <c r="AO100" s="78"/>
      <c r="AP100" s="78" t="b">
        <v>1</v>
      </c>
      <c r="AQ100" s="78" t="b">
        <v>0</v>
      </c>
      <c r="AR100" s="78" t="b">
        <v>0</v>
      </c>
      <c r="AS100" s="78" t="s">
        <v>793</v>
      </c>
      <c r="AT100" s="78">
        <v>0</v>
      </c>
      <c r="AU100" s="83" t="s">
        <v>1288</v>
      </c>
      <c r="AV100" s="78" t="b">
        <v>0</v>
      </c>
      <c r="AW100" s="78" t="s">
        <v>1373</v>
      </c>
      <c r="AX100" s="83" t="s">
        <v>1471</v>
      </c>
      <c r="AY100" s="78" t="s">
        <v>65</v>
      </c>
      <c r="AZ100" s="78" t="str">
        <f>REPLACE(INDEX(GroupVertices[Group],MATCH(Vertices[[#This Row],[Vertex]],GroupVertices[Vertex],0)),1,1,"")</f>
        <v>6</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311</v>
      </c>
      <c r="B101" s="65"/>
      <c r="C101" s="65" t="s">
        <v>64</v>
      </c>
      <c r="D101" s="66">
        <v>184.70646241527888</v>
      </c>
      <c r="E101" s="68"/>
      <c r="F101" s="100" t="s">
        <v>1371</v>
      </c>
      <c r="G101" s="65"/>
      <c r="H101" s="69" t="s">
        <v>311</v>
      </c>
      <c r="I101" s="70"/>
      <c r="J101" s="70"/>
      <c r="K101" s="69" t="s">
        <v>1573</v>
      </c>
      <c r="L101" s="73">
        <v>1</v>
      </c>
      <c r="M101" s="74">
        <v>1915.80419921875</v>
      </c>
      <c r="N101" s="74">
        <v>3675.83740234375</v>
      </c>
      <c r="O101" s="75"/>
      <c r="P101" s="76"/>
      <c r="Q101" s="76"/>
      <c r="R101" s="86"/>
      <c r="S101" s="48">
        <v>1</v>
      </c>
      <c r="T101" s="48">
        <v>0</v>
      </c>
      <c r="U101" s="49">
        <v>0</v>
      </c>
      <c r="V101" s="49">
        <v>0.004717</v>
      </c>
      <c r="W101" s="49">
        <v>0.009146</v>
      </c>
      <c r="X101" s="49">
        <v>0.435111</v>
      </c>
      <c r="Y101" s="49">
        <v>0</v>
      </c>
      <c r="Z101" s="49">
        <v>0</v>
      </c>
      <c r="AA101" s="71">
        <v>101</v>
      </c>
      <c r="AB101" s="71"/>
      <c r="AC101" s="72"/>
      <c r="AD101" s="78" t="s">
        <v>977</v>
      </c>
      <c r="AE101" s="78">
        <v>716</v>
      </c>
      <c r="AF101" s="78">
        <v>62491</v>
      </c>
      <c r="AG101" s="78">
        <v>10995</v>
      </c>
      <c r="AH101" s="78">
        <v>96598</v>
      </c>
      <c r="AI101" s="78"/>
      <c r="AJ101" s="78" t="s">
        <v>1071</v>
      </c>
      <c r="AK101" s="78" t="s">
        <v>841</v>
      </c>
      <c r="AL101" s="78"/>
      <c r="AM101" s="78"/>
      <c r="AN101" s="80">
        <v>40581.2684375</v>
      </c>
      <c r="AO101" s="83" t="s">
        <v>1283</v>
      </c>
      <c r="AP101" s="78" t="b">
        <v>0</v>
      </c>
      <c r="AQ101" s="78" t="b">
        <v>0</v>
      </c>
      <c r="AR101" s="78" t="b">
        <v>0</v>
      </c>
      <c r="AS101" s="78"/>
      <c r="AT101" s="78">
        <v>1547</v>
      </c>
      <c r="AU101" s="83" t="s">
        <v>1290</v>
      </c>
      <c r="AV101" s="78" t="b">
        <v>0</v>
      </c>
      <c r="AW101" s="78" t="s">
        <v>1373</v>
      </c>
      <c r="AX101" s="83" t="s">
        <v>1472</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312</v>
      </c>
      <c r="B102" s="65"/>
      <c r="C102" s="65" t="s">
        <v>64</v>
      </c>
      <c r="D102" s="66">
        <v>346.2333830389946</v>
      </c>
      <c r="E102" s="68"/>
      <c r="F102" s="100" t="s">
        <v>1372</v>
      </c>
      <c r="G102" s="65"/>
      <c r="H102" s="69" t="s">
        <v>312</v>
      </c>
      <c r="I102" s="70"/>
      <c r="J102" s="70"/>
      <c r="K102" s="69" t="s">
        <v>1574</v>
      </c>
      <c r="L102" s="73">
        <v>1</v>
      </c>
      <c r="M102" s="74">
        <v>1262.9652099609375</v>
      </c>
      <c r="N102" s="74">
        <v>6935.0009765625</v>
      </c>
      <c r="O102" s="75"/>
      <c r="P102" s="76"/>
      <c r="Q102" s="76"/>
      <c r="R102" s="86"/>
      <c r="S102" s="48">
        <v>1</v>
      </c>
      <c r="T102" s="48">
        <v>0</v>
      </c>
      <c r="U102" s="49">
        <v>0</v>
      </c>
      <c r="V102" s="49">
        <v>0.004717</v>
      </c>
      <c r="W102" s="49">
        <v>0.009146</v>
      </c>
      <c r="X102" s="49">
        <v>0.435111</v>
      </c>
      <c r="Y102" s="49">
        <v>0</v>
      </c>
      <c r="Z102" s="49">
        <v>0</v>
      </c>
      <c r="AA102" s="71">
        <v>102</v>
      </c>
      <c r="AB102" s="71"/>
      <c r="AC102" s="72"/>
      <c r="AD102" s="78" t="s">
        <v>978</v>
      </c>
      <c r="AE102" s="78">
        <v>22485</v>
      </c>
      <c r="AF102" s="78">
        <v>507026</v>
      </c>
      <c r="AG102" s="78">
        <v>21406</v>
      </c>
      <c r="AH102" s="78">
        <v>19708</v>
      </c>
      <c r="AI102" s="78"/>
      <c r="AJ102" s="78" t="s">
        <v>1072</v>
      </c>
      <c r="AK102" s="78"/>
      <c r="AL102" s="78"/>
      <c r="AM102" s="78"/>
      <c r="AN102" s="80">
        <v>41971.65326388889</v>
      </c>
      <c r="AO102" s="83" t="s">
        <v>1284</v>
      </c>
      <c r="AP102" s="78" t="b">
        <v>0</v>
      </c>
      <c r="AQ102" s="78" t="b">
        <v>0</v>
      </c>
      <c r="AR102" s="78" t="b">
        <v>0</v>
      </c>
      <c r="AS102" s="78"/>
      <c r="AT102" s="78">
        <v>2014</v>
      </c>
      <c r="AU102" s="83" t="s">
        <v>1288</v>
      </c>
      <c r="AV102" s="78" t="b">
        <v>0</v>
      </c>
      <c r="AW102" s="78" t="s">
        <v>1373</v>
      </c>
      <c r="AX102" s="83" t="s">
        <v>1473</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87" t="s">
        <v>244</v>
      </c>
      <c r="B103" s="88"/>
      <c r="C103" s="88" t="s">
        <v>64</v>
      </c>
      <c r="D103" s="89">
        <v>163.37714022329823</v>
      </c>
      <c r="E103" s="90"/>
      <c r="F103" s="101" t="s">
        <v>473</v>
      </c>
      <c r="G103" s="88"/>
      <c r="H103" s="91" t="s">
        <v>244</v>
      </c>
      <c r="I103" s="92"/>
      <c r="J103" s="92"/>
      <c r="K103" s="91" t="s">
        <v>1575</v>
      </c>
      <c r="L103" s="93">
        <v>1</v>
      </c>
      <c r="M103" s="94">
        <v>4210.17236328125</v>
      </c>
      <c r="N103" s="94">
        <v>3905.138427734375</v>
      </c>
      <c r="O103" s="95"/>
      <c r="P103" s="96"/>
      <c r="Q103" s="96"/>
      <c r="R103" s="97"/>
      <c r="S103" s="48">
        <v>1</v>
      </c>
      <c r="T103" s="48">
        <v>1</v>
      </c>
      <c r="U103" s="49">
        <v>0</v>
      </c>
      <c r="V103" s="49">
        <v>0.004717</v>
      </c>
      <c r="W103" s="49">
        <v>0.009146</v>
      </c>
      <c r="X103" s="49">
        <v>0.435111</v>
      </c>
      <c r="Y103" s="49">
        <v>0</v>
      </c>
      <c r="Z103" s="49">
        <v>1</v>
      </c>
      <c r="AA103" s="98">
        <v>103</v>
      </c>
      <c r="AB103" s="98"/>
      <c r="AC103" s="99"/>
      <c r="AD103" s="78" t="s">
        <v>979</v>
      </c>
      <c r="AE103" s="78">
        <v>422</v>
      </c>
      <c r="AF103" s="78">
        <v>3791</v>
      </c>
      <c r="AG103" s="78">
        <v>4796</v>
      </c>
      <c r="AH103" s="78">
        <v>3226</v>
      </c>
      <c r="AI103" s="78"/>
      <c r="AJ103" s="78" t="s">
        <v>1073</v>
      </c>
      <c r="AK103" s="78" t="s">
        <v>843</v>
      </c>
      <c r="AL103" s="83" t="s">
        <v>1191</v>
      </c>
      <c r="AM103" s="78"/>
      <c r="AN103" s="80">
        <v>39807.160775462966</v>
      </c>
      <c r="AO103" s="83" t="s">
        <v>1285</v>
      </c>
      <c r="AP103" s="78" t="b">
        <v>0</v>
      </c>
      <c r="AQ103" s="78" t="b">
        <v>0</v>
      </c>
      <c r="AR103" s="78" t="b">
        <v>1</v>
      </c>
      <c r="AS103" s="78"/>
      <c r="AT103" s="78">
        <v>92</v>
      </c>
      <c r="AU103" s="83" t="s">
        <v>1288</v>
      </c>
      <c r="AV103" s="78" t="b">
        <v>1</v>
      </c>
      <c r="AW103" s="78" t="s">
        <v>1373</v>
      </c>
      <c r="AX103" s="83" t="s">
        <v>1474</v>
      </c>
      <c r="AY103" s="78" t="s">
        <v>66</v>
      </c>
      <c r="AZ103" s="78" t="str">
        <f>REPLACE(INDEX(GroupVertices[Group],MATCH(Vertices[[#This Row],[Vertex]],GroupVertices[Vertex],0)),1,1,"")</f>
        <v>1</v>
      </c>
      <c r="BA103" s="48"/>
      <c r="BB103" s="48"/>
      <c r="BC103" s="48"/>
      <c r="BD103" s="48"/>
      <c r="BE103" s="48"/>
      <c r="BF103" s="48"/>
      <c r="BG103" s="116" t="s">
        <v>1884</v>
      </c>
      <c r="BH103" s="116" t="s">
        <v>1890</v>
      </c>
      <c r="BI103" s="116" t="s">
        <v>1923</v>
      </c>
      <c r="BJ103" s="116" t="s">
        <v>1923</v>
      </c>
      <c r="BK103" s="116">
        <v>2</v>
      </c>
      <c r="BL103" s="120">
        <v>15.384615384615385</v>
      </c>
      <c r="BM103" s="116">
        <v>0</v>
      </c>
      <c r="BN103" s="120">
        <v>0</v>
      </c>
      <c r="BO103" s="116">
        <v>0</v>
      </c>
      <c r="BP103" s="120">
        <v>0</v>
      </c>
      <c r="BQ103" s="116">
        <v>11</v>
      </c>
      <c r="BR103" s="120">
        <v>84.61538461538461</v>
      </c>
      <c r="BS103" s="116">
        <v>13</v>
      </c>
      <c r="BT103" s="2"/>
      <c r="BU103" s="3"/>
      <c r="BV103" s="3"/>
      <c r="BW103" s="3"/>
      <c r="BX1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3"/>
    <dataValidation allowBlank="1" showInputMessage="1" promptTitle="Vertex Tooltip" prompt="Enter optional text that will pop up when the mouse is hovered over the vertex." errorTitle="Invalid Vertex Image Key" sqref="K3:K1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3"/>
    <dataValidation allowBlank="1" showInputMessage="1" promptTitle="Vertex Label Fill Color" prompt="To select an optional fill color for the Label shape, right-click and select Select Color on the right-click menu." sqref="I3:I103"/>
    <dataValidation allowBlank="1" showInputMessage="1" promptTitle="Vertex Image File" prompt="Enter the path to an image file.  Hover over the column header for examples." errorTitle="Invalid Vertex Image Key" sqref="F3:F103"/>
    <dataValidation allowBlank="1" showInputMessage="1" promptTitle="Vertex Color" prompt="To select an optional vertex color, right-click and select Select Color on the right-click menu." sqref="B3:B103"/>
    <dataValidation allowBlank="1" showInputMessage="1" promptTitle="Vertex Opacity" prompt="Enter an optional vertex opacity between 0 (transparent) and 100 (opaque)." errorTitle="Invalid Vertex Opacity" error="The optional vertex opacity must be a whole number between 0 and 10." sqref="E3:E103"/>
    <dataValidation type="list" allowBlank="1" showInputMessage="1" showErrorMessage="1" promptTitle="Vertex Shape" prompt="Select an optional vertex shape." errorTitle="Invalid Vertex Shape" error="You have entered an invalid vertex shape.  Try selecting from the drop-down list instead." sqref="C3:C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3">
      <formula1>ValidVertexLabelPositions</formula1>
    </dataValidation>
    <dataValidation allowBlank="1" showInputMessage="1" showErrorMessage="1" promptTitle="Vertex Name" prompt="Enter the name of the vertex." sqref="A3:A103"/>
  </dataValidations>
  <hyperlinks>
    <hyperlink ref="AL4" r:id="rId1" display="http://youtube.com/sarahsilverman"/>
    <hyperlink ref="AL5" r:id="rId2" display="https://t.co/tj4BfeZ7s4"/>
    <hyperlink ref="AL8" r:id="rId3" display="https://t.co/6VWLURemWf"/>
    <hyperlink ref="AL11" r:id="rId4" display="http://vanessalavorato.com/"/>
    <hyperlink ref="AL13" r:id="rId5" display="https://t.co/Qg9Ora5hG4"/>
    <hyperlink ref="AL15" r:id="rId6" display="https://t.co/L3cZptGiIW"/>
    <hyperlink ref="AL20" r:id="rId7" display="https://t.co/h2nmsti13B"/>
    <hyperlink ref="AL24" r:id="rId8" display="https://soundcloud.com/tyler-gavel"/>
    <hyperlink ref="AL25" r:id="rId9" display="https://open.spotify.com/album/681ZA3r0KQFEjHtrHNWiLF?si=rEZM_NW0QZa_04SpVIsSBQ"/>
    <hyperlink ref="AL27" r:id="rId10" display="http://www.breal.tv/"/>
    <hyperlink ref="AL28" r:id="rId11" display="http://t.co/Ayyl1eddW6"/>
    <hyperlink ref="AL29" r:id="rId12" display="http://ogdeliverydispensary.org/"/>
    <hyperlink ref="AL30" r:id="rId13" display="https://twitter.com/search/from:ByrdMan0914%20exclude:replies"/>
    <hyperlink ref="AL35" r:id="rId14" display="https://twitter.com/search/from:riotgrlerin%20exclude:replies"/>
    <hyperlink ref="AL36" r:id="rId15" display="http://www.flowkana.com/"/>
    <hyperlink ref="AL40" r:id="rId16" display="https://t.co/iyHguKCBa5"/>
    <hyperlink ref="AL41" r:id="rId17" display="https://t.co/RnZPMQaYOO"/>
    <hyperlink ref="AL43" r:id="rId18" display="https://www.acreageholdings.com/"/>
    <hyperlink ref="AL45" r:id="rId19" display="https://t.co/bDWal4xQ9w"/>
    <hyperlink ref="AL46" r:id="rId20" display="https://t.co/nGIN2gpicU"/>
    <hyperlink ref="AL47" r:id="rId21" display="https://t.co/VyMVdWqiFh"/>
    <hyperlink ref="AL48" r:id="rId22" display="http://stephenking.com/"/>
    <hyperlink ref="AL51" r:id="rId23" display="https://www.mattoswaltphoto.com/"/>
    <hyperlink ref="AL52" r:id="rId24" display="https://t.co/uGQGWqE0Io"/>
    <hyperlink ref="AL53" r:id="rId25" display="https://amzn.to/2lev9V0"/>
    <hyperlink ref="AL54" r:id="rId26" display="http://www.denverstiffs.com/"/>
    <hyperlink ref="AL55" r:id="rId27" display="https://t.co/aFCoAmDuRf"/>
    <hyperlink ref="AL56" r:id="rId28" display="https://imdb.com/name/nm3833885/"/>
    <hyperlink ref="AL57" r:id="rId29" display="https://t.co/4ueUnhxvCh"/>
    <hyperlink ref="AL58" r:id="rId30" display="https://t.co/SpytppdPpE"/>
    <hyperlink ref="AL59" r:id="rId31" display="https://t.co/O5OuqyfNGy"/>
    <hyperlink ref="AL62" r:id="rId32" display="https://t.co/j0DY3fYe5B"/>
    <hyperlink ref="AL64" r:id="rId33" display="https://www.teepublic.com/user/americanaatbrandmemes"/>
    <hyperlink ref="AL65" r:id="rId34" display="https://t.co/VPeA01JW7K"/>
    <hyperlink ref="AL66" r:id="rId35" display="https://t.co/sZ566PtLMc"/>
    <hyperlink ref="AL67" r:id="rId36" display="https://t.co/zNuPBlfQrw"/>
    <hyperlink ref="AL68" r:id="rId37" display="https://t.co/hpB2rMSrtd"/>
    <hyperlink ref="AL69" r:id="rId38" display="http://t.co/U65Vfw7BN7"/>
    <hyperlink ref="AL70" r:id="rId39" display="https://t.co/0xpoyzqFcB"/>
    <hyperlink ref="AL71" r:id="rId40" display="https://t.co/hxkN9weT1K"/>
    <hyperlink ref="AL72" r:id="rId41" display="https://t.co/CWdoD4y5zB"/>
    <hyperlink ref="AL73" r:id="rId42" display="https://t.co/C5c69INVvt"/>
    <hyperlink ref="AL74" r:id="rId43" display="http://www.klwines.com/"/>
    <hyperlink ref="AL75" r:id="rId44" display="https://t.co/Ij30LPUyt0"/>
    <hyperlink ref="AL76" r:id="rId45" display="http://www.amandachicagolewis.com/"/>
    <hyperlink ref="AL78" r:id="rId46" display="https://t.co/Ak6e4EGp21"/>
    <hyperlink ref="AL79" r:id="rId47" display="http://paymanbenz.com/"/>
    <hyperlink ref="AL80" r:id="rId48" display="https://improv.com/hollywood/comic/michael+glazer/"/>
    <hyperlink ref="AL81" r:id="rId49" display="http://www.petittrois.com/"/>
    <hyperlink ref="AL82" r:id="rId50" display="https://t.co/XFkDidLlYS"/>
    <hyperlink ref="AL83" r:id="rId51" display="http://www.paulftompkins.com/"/>
    <hyperlink ref="AL84" r:id="rId52" display="https://t.co/Wt0jLybO3H"/>
    <hyperlink ref="AL85" r:id="rId53" display="https://t.co/nCbnpz0Jyd"/>
    <hyperlink ref="AL88" r:id="rId54" display="https://t.co/8ddaaCZOGg"/>
    <hyperlink ref="AL89" r:id="rId55" display="https://t.co/TRwZJ1WtVa"/>
    <hyperlink ref="AL90" r:id="rId56" display="https://t.co/7QC8Fs7hRv"/>
    <hyperlink ref="AL91" r:id="rId57" display="https://t.co/Nh8LaRPmaL"/>
    <hyperlink ref="AL92" r:id="rId58" display="https://t.co/T5SVny1urw"/>
    <hyperlink ref="AL93" r:id="rId59" display="https://t.co/xg99qIf2ei"/>
    <hyperlink ref="AL94" r:id="rId60" display="http://netflix.com/nailedit"/>
    <hyperlink ref="AL95" r:id="rId61" display="https://t.co/fRazRgkrz7"/>
    <hyperlink ref="AL96" r:id="rId62" display="http://nba.com/"/>
    <hyperlink ref="AL97" r:id="rId63" display="https://t.co/714VXsk51h"/>
    <hyperlink ref="AL99" r:id="rId64" display="https://t.co/St6POS1eWN"/>
    <hyperlink ref="AL103" r:id="rId65" display="http://jakebrowne.com/"/>
    <hyperlink ref="AO3" r:id="rId66" display="https://pbs.twimg.com/profile_banners/117620214/1563229922"/>
    <hyperlink ref="AO4" r:id="rId67" display="https://pbs.twimg.com/profile_banners/30364057/1559768180"/>
    <hyperlink ref="AO5" r:id="rId68" display="https://pbs.twimg.com/profile_banners/1311502922/1492836195"/>
    <hyperlink ref="AO6" r:id="rId69" display="https://pbs.twimg.com/profile_banners/3335248665/1567716690"/>
    <hyperlink ref="AO7" r:id="rId70" display="https://pbs.twimg.com/profile_banners/209750313/1519346057"/>
    <hyperlink ref="AO8" r:id="rId71" display="https://pbs.twimg.com/profile_banners/1064693020811919360/1557299528"/>
    <hyperlink ref="AO9" r:id="rId72" display="https://pbs.twimg.com/profile_banners/313007907/1523962394"/>
    <hyperlink ref="AO10" r:id="rId73" display="https://pbs.twimg.com/profile_banners/115275690/1367464927"/>
    <hyperlink ref="AO11" r:id="rId74" display="https://pbs.twimg.com/profile_banners/603901726/1569532486"/>
    <hyperlink ref="AO13" r:id="rId75" display="https://pbs.twimg.com/profile_banners/3315445508/1439594778"/>
    <hyperlink ref="AO14" r:id="rId76" display="https://pbs.twimg.com/profile_banners/178772843/1520271335"/>
    <hyperlink ref="AO15" r:id="rId77" display="https://pbs.twimg.com/profile_banners/15691038/1508468724"/>
    <hyperlink ref="AO18" r:id="rId78" display="https://pbs.twimg.com/profile_banners/105347801/1481656463"/>
    <hyperlink ref="AO19" r:id="rId79" display="https://pbs.twimg.com/profile_banners/1002384670045147136/1551636406"/>
    <hyperlink ref="AO20" r:id="rId80" display="https://pbs.twimg.com/profile_banners/24897626/1410823895"/>
    <hyperlink ref="AO21" r:id="rId81" display="https://pbs.twimg.com/profile_banners/570355145/1548969715"/>
    <hyperlink ref="AO22" r:id="rId82" display="https://pbs.twimg.com/profile_banners/60747916/1401500223"/>
    <hyperlink ref="AO23" r:id="rId83" display="https://pbs.twimg.com/profile_banners/30518225/1569899223"/>
    <hyperlink ref="AO24" r:id="rId84" display="https://pbs.twimg.com/profile_banners/244703080/1565834031"/>
    <hyperlink ref="AO25" r:id="rId85" display="https://pbs.twimg.com/profile_banners/319649781/1528027856"/>
    <hyperlink ref="AO26" r:id="rId86" display="https://pbs.twimg.com/profile_banners/1144365315318525952/1568691975"/>
    <hyperlink ref="AO27" r:id="rId87" display="https://pbs.twimg.com/profile_banners/17121755/1539893135"/>
    <hyperlink ref="AO28" r:id="rId88" display="https://pbs.twimg.com/profile_banners/37515801/1362759454"/>
    <hyperlink ref="AO29" r:id="rId89" display="https://pbs.twimg.com/profile_banners/1174284484881080320/1570328500"/>
    <hyperlink ref="AO30" r:id="rId90" display="https://pbs.twimg.com/profile_banners/1087405196517539841/1572837944"/>
    <hyperlink ref="AO32" r:id="rId91" display="https://pbs.twimg.com/profile_banners/957068018957344768/1523176856"/>
    <hyperlink ref="AO33" r:id="rId92" display="https://pbs.twimg.com/profile_banners/2355189576/1542862610"/>
    <hyperlink ref="AO34" r:id="rId93" display="https://pbs.twimg.com/profile_banners/343002852/1571282385"/>
    <hyperlink ref="AO35" r:id="rId94" display="https://pbs.twimg.com/profile_banners/19564764/1573416699"/>
    <hyperlink ref="AO36" r:id="rId95" display="https://pbs.twimg.com/profile_banners/2540848399/1566518156"/>
    <hyperlink ref="AO37" r:id="rId96" display="https://pbs.twimg.com/profile_banners/815010/1456503501"/>
    <hyperlink ref="AO39" r:id="rId97" display="https://pbs.twimg.com/profile_banners/349056859/1570945116"/>
    <hyperlink ref="AO40" r:id="rId98" display="https://pbs.twimg.com/profile_banners/15573174/1508276470"/>
    <hyperlink ref="AO41" r:id="rId99" display="https://pbs.twimg.com/profile_banners/6480652/1546402925"/>
    <hyperlink ref="AO42" r:id="rId100" display="https://pbs.twimg.com/profile_banners/551603751/1569771018"/>
    <hyperlink ref="AO43" r:id="rId101" display="https://pbs.twimg.com/profile_banners/941019422222966784/1528304909"/>
    <hyperlink ref="AO45" r:id="rId102" display="https://pbs.twimg.com/profile_banners/27373679/1529430912"/>
    <hyperlink ref="AO46" r:id="rId103" display="https://pbs.twimg.com/profile_banners/847545619245924352/1496436109"/>
    <hyperlink ref="AO47" r:id="rId104" display="https://pbs.twimg.com/profile_banners/19402839/1566433061"/>
    <hyperlink ref="AO49" r:id="rId105" display="https://pbs.twimg.com/profile_banners/2835722978/1543212306"/>
    <hyperlink ref="AO51" r:id="rId106" display="https://pbs.twimg.com/profile_banners/249346453/1535948757"/>
    <hyperlink ref="AO52" r:id="rId107" display="https://pbs.twimg.com/profile_banners/145320485/1398278046"/>
    <hyperlink ref="AO53" r:id="rId108" display="https://pbs.twimg.com/profile_banners/2904913023/1571823707"/>
    <hyperlink ref="AO54" r:id="rId109" display="https://pbs.twimg.com/profile_banners/22037055/1561161724"/>
    <hyperlink ref="AO55" r:id="rId110" display="https://pbs.twimg.com/profile_banners/18497157/1554511278"/>
    <hyperlink ref="AO56" r:id="rId111" display="https://pbs.twimg.com/profile_banners/15729017/1547409353"/>
    <hyperlink ref="AO57" r:id="rId112" display="https://pbs.twimg.com/profile_banners/15858175/1467570312"/>
    <hyperlink ref="AO58" r:id="rId113" display="https://pbs.twimg.com/profile_banners/21605870/1390687569"/>
    <hyperlink ref="AO59" r:id="rId114" display="https://pbs.twimg.com/profile_banners/755953153/1555938113"/>
    <hyperlink ref="AO61" r:id="rId115" display="https://pbs.twimg.com/profile_banners/2885204903/1494097912"/>
    <hyperlink ref="AO62" r:id="rId116" display="https://pbs.twimg.com/profile_banners/1021406238649856000/1572988477"/>
    <hyperlink ref="AO63" r:id="rId117" display="https://pbs.twimg.com/profile_banners/1083577671341277185/1547184948"/>
    <hyperlink ref="AO64" r:id="rId118" display="https://pbs.twimg.com/profile_banners/1111338974860054529/1570805501"/>
    <hyperlink ref="AO65" r:id="rId119" display="https://pbs.twimg.com/profile_banners/505268830/1543961944"/>
    <hyperlink ref="AO66" r:id="rId120" display="https://pbs.twimg.com/profile_banners/245129286/1538723207"/>
    <hyperlink ref="AO67" r:id="rId121" display="https://pbs.twimg.com/profile_banners/769872176/1565465250"/>
    <hyperlink ref="AO68" r:id="rId122" display="https://pbs.twimg.com/profile_banners/21221543/1403473208"/>
    <hyperlink ref="AO69" r:id="rId123" display="https://pbs.twimg.com/profile_banners/30225985/1498230328"/>
    <hyperlink ref="AO70" r:id="rId124" display="https://pbs.twimg.com/profile_banners/52242757/1459455961"/>
    <hyperlink ref="AO71" r:id="rId125" display="https://pbs.twimg.com/profile_banners/7121092/1562363046"/>
    <hyperlink ref="AO72" r:id="rId126" display="https://pbs.twimg.com/profile_banners/360655460/1489163311"/>
    <hyperlink ref="AO73" r:id="rId127" display="https://pbs.twimg.com/profile_banners/585356970/1535343054"/>
    <hyperlink ref="AO74" r:id="rId128" display="https://pbs.twimg.com/profile_banners/28356865/1437869049"/>
    <hyperlink ref="AO75" r:id="rId129" display="https://pbs.twimg.com/profile_banners/19004225/1527207634"/>
    <hyperlink ref="AO76" r:id="rId130" display="https://pbs.twimg.com/profile_banners/43830412/1418368462"/>
    <hyperlink ref="AO77" r:id="rId131" display="https://pbs.twimg.com/profile_banners/235460252/1563900432"/>
    <hyperlink ref="AO79" r:id="rId132" display="https://pbs.twimg.com/profile_banners/17611683/1562401503"/>
    <hyperlink ref="AO80" r:id="rId133" display="https://pbs.twimg.com/profile_banners/22891197/1569018998"/>
    <hyperlink ref="AO81" r:id="rId134" display="https://pbs.twimg.com/profile_banners/2270816275/1420138862"/>
    <hyperlink ref="AO82" r:id="rId135" display="https://pbs.twimg.com/profile_banners/37610602/1539792606"/>
    <hyperlink ref="AO83" r:id="rId136" display="https://pbs.twimg.com/profile_banners/17732153/1566789155"/>
    <hyperlink ref="AO84" r:id="rId137" display="https://pbs.twimg.com/profile_banners/1315791642/1555815150"/>
    <hyperlink ref="AO85" r:id="rId138" display="https://pbs.twimg.com/profile_banners/218592221/1548742547"/>
    <hyperlink ref="AO86" r:id="rId139" display="https://pbs.twimg.com/profile_banners/213455037/1440934771"/>
    <hyperlink ref="AO87" r:id="rId140" display="https://pbs.twimg.com/profile_banners/126458229/1451558070"/>
    <hyperlink ref="AO88" r:id="rId141" display="https://pbs.twimg.com/profile_banners/26074296/1567348854"/>
    <hyperlink ref="AO89" r:id="rId142" display="https://pbs.twimg.com/profile_banners/19599956/1506642523"/>
    <hyperlink ref="AO90" r:id="rId143" display="https://pbs.twimg.com/profile_banners/22238279/1517733731"/>
    <hyperlink ref="AO91" r:id="rId144" display="https://pbs.twimg.com/profile_banners/20711389/1369651752"/>
    <hyperlink ref="AO92" r:id="rId145" display="https://pbs.twimg.com/profile_banners/16573941/1567776372"/>
    <hyperlink ref="AO93" r:id="rId146" display="https://pbs.twimg.com/profile_banners/1004080858691616768/1559325550"/>
    <hyperlink ref="AO94" r:id="rId147" display="https://pbs.twimg.com/profile_banners/973242704774668288/1544296179"/>
    <hyperlink ref="AO95" r:id="rId148" display="https://pbs.twimg.com/profile_banners/111514392/1569344068"/>
    <hyperlink ref="AO96" r:id="rId149" display="https://pbs.twimg.com/profile_banners/19923144/1572907872"/>
    <hyperlink ref="AO97" r:id="rId150" display="https://pbs.twimg.com/profile_banners/11026952/1571698388"/>
    <hyperlink ref="AO98" r:id="rId151" display="https://pbs.twimg.com/profile_banners/2431383550/1572615405"/>
    <hyperlink ref="AO99" r:id="rId152" display="https://pbs.twimg.com/profile_banners/47469790/1569336170"/>
    <hyperlink ref="AO101" r:id="rId153" display="https://pbs.twimg.com/profile_banners/248540363/1401901499"/>
    <hyperlink ref="AO102" r:id="rId154" display="https://pbs.twimg.com/profile_banners/2896099018/1417383043"/>
    <hyperlink ref="AO103" r:id="rId155" display="https://pbs.twimg.com/profile_banners/18369976/1537391377"/>
    <hyperlink ref="AU3" r:id="rId156" display="http://abs.twimg.com/images/themes/theme15/bg.png"/>
    <hyperlink ref="AU4" r:id="rId157" display="http://abs.twimg.com/images/themes/theme6/bg.gif"/>
    <hyperlink ref="AU5" r:id="rId158" display="http://abs.twimg.com/images/themes/theme1/bg.png"/>
    <hyperlink ref="AU6" r:id="rId159" display="http://abs.twimg.com/images/themes/theme17/bg.gif"/>
    <hyperlink ref="AU7" r:id="rId160" display="http://abs.twimg.com/images/themes/theme6/bg.gif"/>
    <hyperlink ref="AU8" r:id="rId161" display="http://abs.twimg.com/images/themes/theme1/bg.png"/>
    <hyperlink ref="AU9" r:id="rId162" display="http://abs.twimg.com/images/themes/theme1/bg.png"/>
    <hyperlink ref="AU10" r:id="rId163" display="http://abs.twimg.com/images/themes/theme1/bg.png"/>
    <hyperlink ref="AU11" r:id="rId164" display="http://abs.twimg.com/images/themes/theme14/bg.gif"/>
    <hyperlink ref="AU12" r:id="rId165" display="http://abs.twimg.com/images/themes/theme1/bg.png"/>
    <hyperlink ref="AU13" r:id="rId166" display="http://abs.twimg.com/images/themes/theme1/bg.png"/>
    <hyperlink ref="AU14" r:id="rId167" display="http://abs.twimg.com/images/themes/theme1/bg.png"/>
    <hyperlink ref="AU15" r:id="rId168" display="http://pbs.twimg.com/profile_background_images/10447541/Picture_5.png"/>
    <hyperlink ref="AU18" r:id="rId169" display="http://abs.twimg.com/images/themes/theme1/bg.png"/>
    <hyperlink ref="AU20" r:id="rId170" display="http://abs.twimg.com/images/themes/theme14/bg.gif"/>
    <hyperlink ref="AU21" r:id="rId171" display="http://abs.twimg.com/images/themes/theme1/bg.png"/>
    <hyperlink ref="AU22" r:id="rId172" display="http://abs.twimg.com/images/themes/theme15/bg.png"/>
    <hyperlink ref="AU23" r:id="rId173" display="http://abs.twimg.com/images/themes/theme6/bg.gif"/>
    <hyperlink ref="AU24" r:id="rId174" display="http://abs.twimg.com/images/themes/theme1/bg.png"/>
    <hyperlink ref="AU25" r:id="rId175" display="http://abs.twimg.com/images/themes/theme1/bg.png"/>
    <hyperlink ref="AU27" r:id="rId176" display="http://abs.twimg.com/images/themes/theme9/bg.gif"/>
    <hyperlink ref="AU28" r:id="rId177" display="http://a0.twimg.com/images/themes/theme9/bg.gif"/>
    <hyperlink ref="AU33" r:id="rId178" display="http://abs.twimg.com/images/themes/theme1/bg.png"/>
    <hyperlink ref="AU34" r:id="rId179" display="http://abs.twimg.com/images/themes/theme1/bg.png"/>
    <hyperlink ref="AU35" r:id="rId180" display="http://abs.twimg.com/images/themes/theme7/bg.gif"/>
    <hyperlink ref="AU36" r:id="rId181" display="http://abs.twimg.com/images/themes/theme1/bg.png"/>
    <hyperlink ref="AU37" r:id="rId182" display="http://abs.twimg.com/images/themes/theme5/bg.gif"/>
    <hyperlink ref="AU39" r:id="rId183" display="http://abs.twimg.com/images/themes/theme1/bg.png"/>
    <hyperlink ref="AU40" r:id="rId184" display="http://pbs.twimg.com/profile_background_images/539865904528371712/gNb-gGrQ.png"/>
    <hyperlink ref="AU41" r:id="rId185" display="http://abs.twimg.com/images/themes/theme9/bg.gif"/>
    <hyperlink ref="AU42" r:id="rId186" display="http://abs.twimg.com/images/themes/theme15/bg.png"/>
    <hyperlink ref="AU45" r:id="rId187" display="http://abs.twimg.com/images/themes/theme1/bg.png"/>
    <hyperlink ref="AU46" r:id="rId188" display="http://abs.twimg.com/images/themes/theme1/bg.png"/>
    <hyperlink ref="AU47" r:id="rId189" display="http://abs.twimg.com/images/themes/theme1/bg.png"/>
    <hyperlink ref="AU48" r:id="rId190" display="http://abs.twimg.com/images/themes/theme1/bg.png"/>
    <hyperlink ref="AU49" r:id="rId191" display="http://abs.twimg.com/images/themes/theme1/bg.png"/>
    <hyperlink ref="AU50" r:id="rId192" display="http://abs.twimg.com/images/themes/theme1/bg.png"/>
    <hyperlink ref="AU51" r:id="rId193" display="http://abs.twimg.com/images/themes/theme15/bg.png"/>
    <hyperlink ref="AU52" r:id="rId194" display="http://abs.twimg.com/images/themes/theme1/bg.png"/>
    <hyperlink ref="AU53" r:id="rId195" display="http://abs.twimg.com/images/themes/theme1/bg.png"/>
    <hyperlink ref="AU54" r:id="rId196" display="http://abs.twimg.com/images/themes/theme1/bg.png"/>
    <hyperlink ref="AU55" r:id="rId197" display="http://abs.twimg.com/images/themes/theme1/bg.png"/>
    <hyperlink ref="AU56" r:id="rId198" display="http://abs.twimg.com/images/themes/theme13/bg.gif"/>
    <hyperlink ref="AU57" r:id="rId199" display="http://abs.twimg.com/images/themes/theme6/bg.gif"/>
    <hyperlink ref="AU58" r:id="rId200" display="http://abs.twimg.com/images/themes/theme1/bg.png"/>
    <hyperlink ref="AU59" r:id="rId201" display="http://abs.twimg.com/images/themes/theme1/bg.png"/>
    <hyperlink ref="AU60" r:id="rId202" display="http://abs.twimg.com/images/themes/theme1/bg.png"/>
    <hyperlink ref="AU61" r:id="rId203" display="http://abs.twimg.com/images/themes/theme1/bg.png"/>
    <hyperlink ref="AU65" r:id="rId204" display="http://abs.twimg.com/images/themes/theme9/bg.gif"/>
    <hyperlink ref="AU66" r:id="rId205" display="http://abs.twimg.com/images/themes/theme1/bg.png"/>
    <hyperlink ref="AU67" r:id="rId206" display="http://abs.twimg.com/images/themes/theme1/bg.png"/>
    <hyperlink ref="AU68" r:id="rId207" display="http://abs.twimg.com/images/themes/theme13/bg.gif"/>
    <hyperlink ref="AU69" r:id="rId208" display="http://abs.twimg.com/images/themes/theme15/bg.png"/>
    <hyperlink ref="AU70" r:id="rId209" display="http://abs.twimg.com/images/themes/theme7/bg.gif"/>
    <hyperlink ref="AU71" r:id="rId210" display="http://abs.twimg.com/images/themes/theme14/bg.gif"/>
    <hyperlink ref="AU72" r:id="rId211" display="http://pbs.twimg.com/profile_background_images/534016318/OF_Twitter_BG.jpg"/>
    <hyperlink ref="AU73" r:id="rId212" display="http://abs.twimg.com/images/themes/theme1/bg.png"/>
    <hyperlink ref="AU74" r:id="rId213" display="http://abs.twimg.com/images/themes/theme3/bg.gif"/>
    <hyperlink ref="AU75" r:id="rId214" display="http://abs.twimg.com/images/themes/theme1/bg.png"/>
    <hyperlink ref="AU76" r:id="rId215" display="http://abs.twimg.com/images/themes/theme1/bg.png"/>
    <hyperlink ref="AU77" r:id="rId216" display="http://abs.twimg.com/images/themes/theme1/bg.png"/>
    <hyperlink ref="AU78" r:id="rId217" display="http://abs.twimg.com/images/themes/theme1/bg.png"/>
    <hyperlink ref="AU79" r:id="rId218" display="http://abs.twimg.com/images/themes/theme14/bg.gif"/>
    <hyperlink ref="AU80" r:id="rId219" display="http://abs.twimg.com/images/themes/theme14/bg.gif"/>
    <hyperlink ref="AU81" r:id="rId220" display="http://abs.twimg.com/images/themes/theme1/bg.png"/>
    <hyperlink ref="AU82" r:id="rId221" display="http://abs.twimg.com/images/themes/theme14/bg.gif"/>
    <hyperlink ref="AU83" r:id="rId222" display="http://abs.twimg.com/images/themes/theme10/bg.gif"/>
    <hyperlink ref="AU84" r:id="rId223" display="http://abs.twimg.com/images/themes/theme1/bg.png"/>
    <hyperlink ref="AU85" r:id="rId224" display="http://abs.twimg.com/images/themes/theme11/bg.gif"/>
    <hyperlink ref="AU86" r:id="rId225" display="http://pbs.twimg.com/profile_background_images/448415738/sryjk.jpg"/>
    <hyperlink ref="AU87" r:id="rId226" display="http://abs.twimg.com/images/themes/theme15/bg.png"/>
    <hyperlink ref="AU88" r:id="rId227" display="http://abs.twimg.com/images/themes/theme2/bg.gif"/>
    <hyperlink ref="AU89" r:id="rId228" display="http://abs.twimg.com/images/themes/theme1/bg.png"/>
    <hyperlink ref="AU90" r:id="rId229" display="http://abs.twimg.com/images/themes/theme1/bg.png"/>
    <hyperlink ref="AU91" r:id="rId230" display="http://abs.twimg.com/images/themes/theme10/bg.gif"/>
    <hyperlink ref="AU92" r:id="rId231" display="http://abs.twimg.com/images/themes/theme1/bg.png"/>
    <hyperlink ref="AU93" r:id="rId232" display="http://abs.twimg.com/images/themes/theme1/bg.png"/>
    <hyperlink ref="AU94" r:id="rId233" display="http://abs.twimg.com/images/themes/theme1/bg.png"/>
    <hyperlink ref="AU95" r:id="rId234" display="http://abs.twimg.com/images/themes/theme1/bg.png"/>
    <hyperlink ref="AU96" r:id="rId235" display="http://abs.twimg.com/images/themes/theme1/bg.png"/>
    <hyperlink ref="AU97" r:id="rId236" display="http://abs.twimg.com/images/themes/theme12/bg.gif"/>
    <hyperlink ref="AU98" r:id="rId237" display="http://abs.twimg.com/images/themes/theme1/bg.png"/>
    <hyperlink ref="AU99" r:id="rId238" display="http://abs.twimg.com/images/themes/theme9/bg.gif"/>
    <hyperlink ref="AU100" r:id="rId239" display="http://abs.twimg.com/images/themes/theme1/bg.png"/>
    <hyperlink ref="AU101" r:id="rId240" display="http://abs.twimg.com/images/themes/theme14/bg.gif"/>
    <hyperlink ref="AU102" r:id="rId241" display="http://abs.twimg.com/images/themes/theme1/bg.png"/>
    <hyperlink ref="AU103" r:id="rId242" display="http://abs.twimg.com/images/themes/theme1/bg.png"/>
    <hyperlink ref="F3" r:id="rId243" display="http://pbs.twimg.com/profile_images/1170035717789093890/yST7A345_normal.jpg"/>
    <hyperlink ref="F4" r:id="rId244" display="http://pbs.twimg.com/profile_images/869453546298646528/BAgmD_Vn_normal.jpg"/>
    <hyperlink ref="F5" r:id="rId245" display="http://pbs.twimg.com/profile_images/855643127541104640/zd0D0r2D_normal.jpg"/>
    <hyperlink ref="F6" r:id="rId246" display="http://pbs.twimg.com/profile_images/1121267988009824257/ZZB6uRD8_normal.jpg"/>
    <hyperlink ref="F7" r:id="rId247" display="http://pbs.twimg.com/profile_images/1049539454514294785/uyiyPhps_normal.jpg"/>
    <hyperlink ref="F8" r:id="rId248" display="http://pbs.twimg.com/profile_images/1189006220570398721/FJCIjcpl_normal.jpg"/>
    <hyperlink ref="F9" r:id="rId249" display="http://pbs.twimg.com/profile_images/984481077329833984/nM8F43rU_normal.jpg"/>
    <hyperlink ref="F10" r:id="rId250" display="http://pbs.twimg.com/profile_images/620011370440970240/SgZWb8mr_normal.jpg"/>
    <hyperlink ref="F11" r:id="rId251" display="http://pbs.twimg.com/profile_images/1177330833452961793/fXa2xJpY_normal.jpg"/>
    <hyperlink ref="F12" r:id="rId252" display="http://pbs.twimg.com/profile_images/1142063869273264129/5lBExJv9_normal.jpg"/>
    <hyperlink ref="F13" r:id="rId253" display="http://pbs.twimg.com/profile_images/1081389419389640704/MIC0TF0b_normal.jpg"/>
    <hyperlink ref="F14" r:id="rId254" display="http://pbs.twimg.com/profile_images/1007407546020311041/2--CVHW5_normal.jpg"/>
    <hyperlink ref="F15" r:id="rId255" display="http://pbs.twimg.com/profile_images/701851548834361344/HsbwlLKd_normal.png"/>
    <hyperlink ref="F16" r:id="rId256" display="http://abs.twimg.com/sticky/default_profile_images/default_profile_normal.png"/>
    <hyperlink ref="F17" r:id="rId257" display="http://abs.twimg.com/sticky/default_profile_images/default_profile_normal.png"/>
    <hyperlink ref="F18" r:id="rId258" display="http://pbs.twimg.com/profile_images/819361864794730496/Za3gY7X0_normal.jpg"/>
    <hyperlink ref="F19" r:id="rId259" display="http://pbs.twimg.com/profile_images/1102271337253474304/h7lkPqeQ_normal.jpg"/>
    <hyperlink ref="F20" r:id="rId260" display="http://pbs.twimg.com/profile_images/1181774610792099840/0-m_gt_c_normal.jpg"/>
    <hyperlink ref="F21" r:id="rId261" display="http://pbs.twimg.com/profile_images/1176926875551072256/aK82Khcz_normal.jpg"/>
    <hyperlink ref="F22" r:id="rId262" display="http://pbs.twimg.com/profile_images/1122159993304879104/gih-Yc9y_normal.jpg"/>
    <hyperlink ref="F23" r:id="rId263" display="http://pbs.twimg.com/profile_images/1184680668795678720/2D_5HdEu_normal.jpg"/>
    <hyperlink ref="F24" r:id="rId264" display="http://pbs.twimg.com/profile_images/1174822652101443584/FQOAsqcB_normal.jpg"/>
    <hyperlink ref="F25" r:id="rId265" display="http://pbs.twimg.com/profile_images/1119168336250703873/0-bDREFM_normal.jpg"/>
    <hyperlink ref="F26" r:id="rId266" display="http://pbs.twimg.com/profile_images/1184544926912143369/htq_KwyK_normal.jpg"/>
    <hyperlink ref="F27" r:id="rId267" display="http://pbs.twimg.com/profile_images/1053014235993792513/xvLDfpEt_normal.jpg"/>
    <hyperlink ref="F28" r:id="rId268" display="http://a0.twimg.com/profile_images/3146564303/8bad9d791bc72df85ca65e90dc512087_normal.jpeg"/>
    <hyperlink ref="F29" r:id="rId269" display="http://pbs.twimg.com/profile_images/1180669407166697474/WdczSzDe_normal.jpg"/>
    <hyperlink ref="F30" r:id="rId270" display="http://pbs.twimg.com/profile_images/1190138560051064832/uMzTpYS9_normal.jpg"/>
    <hyperlink ref="F31" r:id="rId271" display="http://pbs.twimg.com/profile_images/996576596218728448/Y0LkeFNn_normal.jpg"/>
    <hyperlink ref="F32" r:id="rId272" display="http://pbs.twimg.com/profile_images/957071428523888640/eJyJIX4x_normal.jpg"/>
    <hyperlink ref="F33" r:id="rId273" display="http://pbs.twimg.com/profile_images/1167979681775144965/5wyR09Bf_normal.jpg"/>
    <hyperlink ref="F34" r:id="rId274" display="http://pbs.twimg.com/profile_images/1189216107481194496/7_hQn4m1_normal.jpg"/>
    <hyperlink ref="F35" r:id="rId275" display="http://pbs.twimg.com/profile_images/1192594891659984896/GuNNPaim_normal.jpg"/>
    <hyperlink ref="F36" r:id="rId276" display="http://pbs.twimg.com/profile_images/1178729843195703296/Pg-4OZPk_normal.jpg"/>
    <hyperlink ref="F37" r:id="rId277" display="http://pbs.twimg.com/profile_images/631433468983902208/oY21K5sz_normal.jpg"/>
    <hyperlink ref="F38" r:id="rId278" display="http://abs.twimg.com/sticky/default_profile_images/default_profile_normal.png"/>
    <hyperlink ref="F39" r:id="rId279" display="http://pbs.twimg.com/profile_images/1183257347143229441/gu5HSk1M_normal.jpg"/>
    <hyperlink ref="F40" r:id="rId280" display="http://pbs.twimg.com/profile_images/937845335816257536/cbfroSVF_normal.jpg"/>
    <hyperlink ref="F41" r:id="rId281" display="http://pbs.twimg.com/profile_images/816379517111369728/97eh1C5-_normal.jpg"/>
    <hyperlink ref="F42" r:id="rId282" display="http://pbs.twimg.com/profile_images/378800000212249935/efdc96cd4687b0eeb3508ae585f8ba3e_normal.png"/>
    <hyperlink ref="F43" r:id="rId283" display="http://pbs.twimg.com/profile_images/1113509895603507200/7Q_IKra4_normal.jpg"/>
    <hyperlink ref="F44" r:id="rId284" display="http://pbs.twimg.com/profile_images/1073094024100106240/4MumYb3e_normal.jpg"/>
    <hyperlink ref="F45" r:id="rId285" display="http://pbs.twimg.com/profile_images/1029162724612161536/Voaqm5R9_normal.jpg"/>
    <hyperlink ref="F46" r:id="rId286" display="http://pbs.twimg.com/profile_images/870742198886596608/DHAI9JuD_normal.jpg"/>
    <hyperlink ref="F47" r:id="rId287" display="http://pbs.twimg.com/profile_images/1168748847742373888/GnX-LUzJ_normal.jpg"/>
    <hyperlink ref="F48" r:id="rId288" display="http://pbs.twimg.com/profile_images/378800000836981162/b683f7509ec792c3e481ead332940cdc_normal.jpeg"/>
    <hyperlink ref="F49" r:id="rId289" display="http://pbs.twimg.com/profile_images/1168400658288074752/v1Oxq8OF_normal.jpg"/>
    <hyperlink ref="F50" r:id="rId290" display="http://pbs.twimg.com/profile_images/1152692397790265344/WfMJwOkq_normal.jpg"/>
    <hyperlink ref="F51" r:id="rId291" display="http://pbs.twimg.com/profile_images/722184632288960512/ZUh_hO61_normal.jpg"/>
    <hyperlink ref="F52" r:id="rId292" display="http://pbs.twimg.com/profile_images/697195172925304832/t5nik0jk_normal.jpg"/>
    <hyperlink ref="F53" r:id="rId293" display="http://pbs.twimg.com/profile_images/863860130009546754/-2Zr0kqI_normal.jpg"/>
    <hyperlink ref="F54" r:id="rId294" display="http://pbs.twimg.com/profile_images/1048369788462891008/mH7i03Je_normal.jpg"/>
    <hyperlink ref="F55" r:id="rId295" display="http://pbs.twimg.com/profile_images/1116891812201820160/gz-ELPLP_normal.jpg"/>
    <hyperlink ref="F56" r:id="rId296" display="http://pbs.twimg.com/profile_images/1116914726993162241/ybPiz8fW_normal.jpg"/>
    <hyperlink ref="F57" r:id="rId297" display="http://pbs.twimg.com/profile_images/1111333900779872256/sq7CZ0eb_normal.png"/>
    <hyperlink ref="F58" r:id="rId298" display="http://pbs.twimg.com/profile_images/859325292501901312/5BSSJeYv_normal.jpg"/>
    <hyperlink ref="F59" r:id="rId299" display="http://pbs.twimg.com/profile_images/1120311759074746369/SPjMYUAN_normal.jpg"/>
    <hyperlink ref="F60" r:id="rId300" display="http://pbs.twimg.com/profile_images/461711847402381312/1JBwXwRi_normal.jpeg"/>
    <hyperlink ref="F61" r:id="rId301" display="http://pbs.twimg.com/profile_images/979928732948365312/BBjFZTgy_normal.jpg"/>
    <hyperlink ref="F62" r:id="rId302" display="http://pbs.twimg.com/profile_images/1192222255524319238/JA098Dfr_normal.jpg"/>
    <hyperlink ref="F63" r:id="rId303" display="http://pbs.twimg.com/profile_images/1083581117515681799/Dl03_A0e_normal.jpg"/>
    <hyperlink ref="F64" r:id="rId304" display="http://pbs.twimg.com/profile_images/1182669192094351360/Y4g_pg3X_normal.jpg"/>
    <hyperlink ref="F65" r:id="rId305" display="http://pbs.twimg.com/profile_images/1183643215766814720/_UmAbToI_normal.jpg"/>
    <hyperlink ref="F66" r:id="rId306" display="http://pbs.twimg.com/profile_images/1094018768018132992/Z90RaABk_normal.jpg"/>
    <hyperlink ref="F67" r:id="rId307" display="http://pbs.twimg.com/profile_images/1136086758389497857/KMSN9Rmx_normal.jpg"/>
    <hyperlink ref="F68" r:id="rId308" display="http://pbs.twimg.com/profile_images/1048282474113974272/2_JX_dS1_normal.jpg"/>
    <hyperlink ref="F69" r:id="rId309" display="http://pbs.twimg.com/profile_images/825123258143891456/CKvm7tFo_normal.jpg"/>
    <hyperlink ref="F70" r:id="rId310" display="http://pbs.twimg.com/profile_images/1164987879115726856/3zt20FqS_normal.jpg"/>
    <hyperlink ref="F71" r:id="rId311" display="http://pbs.twimg.com/profile_images/690716731703070721/yf5qOig4_normal.jpg"/>
    <hyperlink ref="F72" r:id="rId312" display="http://pbs.twimg.com/profile_images/840237936448831489/cJeRaiUA_normal.jpg"/>
    <hyperlink ref="F73" r:id="rId313" display="http://pbs.twimg.com/profile_images/558355269965475840/Rk-6nObf_normal.jpeg"/>
    <hyperlink ref="F74" r:id="rId314" display="http://pbs.twimg.com/profile_images/378800000144695467/f2a35e2847d71bcd32b77a9f73f0d45b_normal.png"/>
    <hyperlink ref="F75" r:id="rId315" display="http://pbs.twimg.com/profile_images/999807390198349824/buct6X1g_normal.jpg"/>
    <hyperlink ref="F76" r:id="rId316" display="http://pbs.twimg.com/profile_images/1118237629634400256/nxFmQeJJ_normal.png"/>
    <hyperlink ref="F77" r:id="rId317" display="http://pbs.twimg.com/profile_images/1153708147460038656/6UeC_EqW_normal.jpg"/>
    <hyperlink ref="F78" r:id="rId318" display="http://pbs.twimg.com/profile_images/2169336927/10164881-large_normal.jpg"/>
    <hyperlink ref="F79" r:id="rId319" display="http://pbs.twimg.com/profile_images/653275966211362816/q8mNPLdT_normal.jpg"/>
    <hyperlink ref="F80" r:id="rId320" display="http://pbs.twimg.com/profile_images/1180337596968259584/9RPUUoSG_normal.jpg"/>
    <hyperlink ref="F81" r:id="rId321" display="http://pbs.twimg.com/profile_images/535274542927581185/DjdC_4mt_normal.jpeg"/>
    <hyperlink ref="F82" r:id="rId322" display="http://pbs.twimg.com/profile_images/1137159900717551616/yOaXKnyZ_normal.jpg"/>
    <hyperlink ref="F83" r:id="rId323" display="http://pbs.twimg.com/profile_images/1178851816919851008/jE8-DxNt_normal.jpg"/>
    <hyperlink ref="F84" r:id="rId324" display="http://pbs.twimg.com/profile_images/1113655758585987072/c3U8m4t1_normal.jpg"/>
    <hyperlink ref="F85" r:id="rId325" display="http://pbs.twimg.com/profile_images/1178681604266434562/P1zxWeFN_normal.jpg"/>
    <hyperlink ref="F86" r:id="rId326" display="http://pbs.twimg.com/profile_images/637954008557187072/xJrE_XKt_normal.jpg"/>
    <hyperlink ref="F87" r:id="rId327" display="http://pbs.twimg.com/profile_images/867754426467065858/FpPChGmO_normal.jpg"/>
    <hyperlink ref="F88" r:id="rId328" display="http://pbs.twimg.com/profile_images/1140679079806394369/wQ1wgwWI_normal.jpg"/>
    <hyperlink ref="F89" r:id="rId329" display="http://pbs.twimg.com/profile_images/1166211372469936128/bK_UXgaY_normal.jpg"/>
    <hyperlink ref="F90" r:id="rId330" display="http://pbs.twimg.com/profile_images/1000105665291993088/aSBlfCnR_normal.jpg"/>
    <hyperlink ref="F91" r:id="rId331" display="http://pbs.twimg.com/profile_images/378800000102055474/ef394e345dce2fb085da840fa6013782_normal.jpeg"/>
    <hyperlink ref="F92" r:id="rId332" display="http://pbs.twimg.com/profile_images/1089957236221329409/rsMZ82D3_normal.jpg"/>
    <hyperlink ref="F93" r:id="rId333" display="http://pbs.twimg.com/profile_images/1116047396616716289/_6-DICVC_normal.png"/>
    <hyperlink ref="F94" r:id="rId334" display="http://pbs.twimg.com/profile_images/1066123598891376641/09z4CH18_normal.jpg"/>
    <hyperlink ref="F95" r:id="rId335" display="http://pbs.twimg.com/profile_images/1120357122221514752/bJD8EDpD_normal.jpg"/>
    <hyperlink ref="F96" r:id="rId336" display="http://pbs.twimg.com/profile_images/921248739746033665/cjBVcCJG_normal.jpg"/>
    <hyperlink ref="F97" r:id="rId337" display="http://pbs.twimg.com/profile_images/1186415919117012996/CI8C8PRz_normal.jpg"/>
    <hyperlink ref="F98" r:id="rId338" display="http://pbs.twimg.com/profile_images/1012690062180413441/seSCLe6B_normal.jpg"/>
    <hyperlink ref="F99" r:id="rId339" display="http://pbs.twimg.com/profile_images/1177229091667206151/WKvhMigo_normal.jpg"/>
    <hyperlink ref="F100" r:id="rId340" display="http://pbs.twimg.com/profile_images/378800000757490855/619e47a1c52acd0feeea07d3b2af9dfe_normal.jpeg"/>
    <hyperlink ref="F101" r:id="rId341" display="http://pbs.twimg.com/profile_images/775534015239507968/naiKey6h_normal.jpg"/>
    <hyperlink ref="F102" r:id="rId342" display="http://pbs.twimg.com/profile_images/538460485985632256/cQalWnL5_normal.jpeg"/>
    <hyperlink ref="F103" r:id="rId343" display="http://pbs.twimg.com/profile_images/1130887748426932224/ooOU88O4_normal.png"/>
    <hyperlink ref="AX3" r:id="rId344" display="https://twitter.com/dhampton_3"/>
    <hyperlink ref="AX4" r:id="rId345" display="https://twitter.com/sarahksilverman"/>
    <hyperlink ref="AX5" r:id="rId346" display="https://twitter.com/cannabisencyclo"/>
    <hyperlink ref="AX6" r:id="rId347" display="https://twitter.com/lovepink0924"/>
    <hyperlink ref="AX7" r:id="rId348" display="https://twitter.com/lurvejennifer"/>
    <hyperlink ref="AX8" r:id="rId349" display="https://twitter.com/fungusty"/>
    <hyperlink ref="AX9" r:id="rId350" display="https://twitter.com/areyouvin"/>
    <hyperlink ref="AX10" r:id="rId351" display="https://twitter.com/sir_blobfish"/>
    <hyperlink ref="AX11" r:id="rId352" display="https://twitter.com/vanessamarigold"/>
    <hyperlink ref="AX12" r:id="rId353" display="https://twitter.com/spiral5158"/>
    <hyperlink ref="AX13" r:id="rId354" display="https://twitter.com/nuggetsnationcp"/>
    <hyperlink ref="AX14" r:id="rId355" display="https://twitter.com/832ajb"/>
    <hyperlink ref="AX15" r:id="rId356" display="https://twitter.com/vice_video"/>
    <hyperlink ref="AX16" r:id="rId357" display="https://twitter.com/williamharrol14"/>
    <hyperlink ref="AX17" r:id="rId358" display="https://twitter.com/robertabertric1"/>
    <hyperlink ref="AX18" r:id="rId359" display="https://twitter.com/imyourkid"/>
    <hyperlink ref="AX19" r:id="rId360" display="https://twitter.com/martinngamo"/>
    <hyperlink ref="AX20" r:id="rId361" display="https://twitter.com/worldwidewob"/>
    <hyperlink ref="AX21" r:id="rId362" display="https://twitter.com/onlyonejandro"/>
    <hyperlink ref="AX22" r:id="rId363" display="https://twitter.com/nate_wrizzle"/>
    <hyperlink ref="AX23" r:id="rId364" display="https://twitter.com/trombonejones"/>
    <hyperlink ref="AX24" r:id="rId365" display="https://twitter.com/gavsby"/>
    <hyperlink ref="AX25" r:id="rId366" display="https://twitter.com/skiptomylou757"/>
    <hyperlink ref="AX26" r:id="rId367" display="https://twitter.com/pettitphylis"/>
    <hyperlink ref="AX27" r:id="rId368" display="https://twitter.com/b_real"/>
    <hyperlink ref="AX28" r:id="rId369" display="https://twitter.com/danielgoddard"/>
    <hyperlink ref="AX29" r:id="rId370" display="https://twitter.com/medicalhighlife"/>
    <hyperlink ref="AX30" r:id="rId371" display="https://twitter.com/byrdman0914"/>
    <hyperlink ref="AX31" r:id="rId372" display="https://twitter.com/orchestraofone"/>
    <hyperlink ref="AX32" r:id="rId373" display="https://twitter.com/jessica35714040"/>
    <hyperlink ref="AX33" r:id="rId374" display="https://twitter.com/sotelocivone"/>
    <hyperlink ref="AX34" r:id="rId375" display="https://twitter.com/lotusflowerom"/>
    <hyperlink ref="AX35" r:id="rId376" display="https://twitter.com/riotgrlerin"/>
    <hyperlink ref="AX36" r:id="rId377" display="https://twitter.com/flowkana"/>
    <hyperlink ref="AX37" r:id="rId378" display="https://twitter.com/thesethwatson"/>
    <hyperlink ref="AX38" r:id="rId379" display="https://twitter.com/96584400b"/>
    <hyperlink ref="AX39" r:id="rId380" display="https://twitter.com/bigsexy10304"/>
    <hyperlink ref="AX40" r:id="rId381" display="https://twitter.com/nba2k"/>
    <hyperlink ref="AX41" r:id="rId382" display="https://twitter.com/paulscheer"/>
    <hyperlink ref="AX42" r:id="rId383" display="https://twitter.com/deantfortytwo"/>
    <hyperlink ref="AX43" r:id="rId384" display="https://twitter.com/acreagecannabis"/>
    <hyperlink ref="AX44" r:id="rId385" display="https://twitter.com/ckolobanov7"/>
    <hyperlink ref="AX45" r:id="rId386" display="https://twitter.com/juliaprescott"/>
    <hyperlink ref="AX46" r:id="rId387" display="https://twitter.com/dialoguerest"/>
    <hyperlink ref="AX47" r:id="rId388" display="https://twitter.com/simonmajumdar"/>
    <hyperlink ref="AX48" r:id="rId389" display="https://twitter.com/stephenking"/>
    <hyperlink ref="AX49" r:id="rId390" display="https://twitter.com/clairevtran"/>
    <hyperlink ref="AX50" r:id="rId391" display="https://twitter.com/jordandan53"/>
    <hyperlink ref="AX51" r:id="rId392" display="https://twitter.com/mattoswaltva"/>
    <hyperlink ref="AX52" r:id="rId393" display="https://twitter.com/gabrus"/>
    <hyperlink ref="AX53" r:id="rId394" display="https://twitter.com/jimmfelton"/>
    <hyperlink ref="AX54" r:id="rId395" display="https://twitter.com/denverstiffs"/>
    <hyperlink ref="AX55" r:id="rId396" display="https://twitter.com/jackallisonlol"/>
    <hyperlink ref="AX56" r:id="rId397" display="https://twitter.com/gennefer"/>
    <hyperlink ref="AX57" r:id="rId398" display="https://twitter.com/mattatouille"/>
    <hyperlink ref="AX58" r:id="rId399" display="https://twitter.com/bennettleigh"/>
    <hyperlink ref="AX59" r:id="rId400" display="https://twitter.com/thesimpsons"/>
    <hyperlink ref="AX60" r:id="rId401" display="https://twitter.com/andywangnyla"/>
    <hyperlink ref="AX61" r:id="rId402" display="https://twitter.com/monalisagoogle"/>
    <hyperlink ref="AX62" r:id="rId403" display="https://twitter.com/kennardszn"/>
    <hyperlink ref="AX63" r:id="rId404" display="https://twitter.com/jokicnicola"/>
    <hyperlink ref="AX64" r:id="rId405" display="https://twitter.com/americanamemes"/>
    <hyperlink ref="AX65" r:id="rId406" display="https://twitter.com/emmaatree"/>
    <hyperlink ref="AX66" r:id="rId407" display="https://twitter.com/harrisonwind"/>
    <hyperlink ref="AX67" r:id="rId408" display="https://twitter.com/yusongl"/>
    <hyperlink ref="AX68" r:id="rId409" display="https://twitter.com/juliabainbridge"/>
    <hyperlink ref="AX69" r:id="rId410" display="https://twitter.com/mikelark"/>
    <hyperlink ref="AX70" r:id="rId411" display="https://twitter.com/thatmicahgarcia"/>
    <hyperlink ref="AX71" r:id="rId412" display="https://twitter.com/carolineoncrack"/>
    <hyperlink ref="AX72" r:id="rId413" display="https://twitter.com/oldforester"/>
    <hyperlink ref="AX73" r:id="rId414" display="https://twitter.com/barkeeperla"/>
    <hyperlink ref="AX74" r:id="rId415" display="https://twitter.com/klwines"/>
    <hyperlink ref="AX75" r:id="rId416" display="https://twitter.com/derekberry"/>
    <hyperlink ref="AX76" r:id="rId417" display="https://twitter.com/msamandalewis"/>
    <hyperlink ref="AX77" r:id="rId418" display="https://twitter.com/nickwiger"/>
    <hyperlink ref="AX78" r:id="rId419" display="https://twitter.com/dancingwithnoah"/>
    <hyperlink ref="AX79" r:id="rId420" display="https://twitter.com/paymanbenz"/>
    <hyperlink ref="AX80" r:id="rId421" display="https://twitter.com/glazerboohoohoo"/>
    <hyperlink ref="AX81" r:id="rId422" display="https://twitter.com/petittroisla"/>
    <hyperlink ref="AX82" r:id="rId423" display="https://twitter.com/adamjmoussa"/>
    <hyperlink ref="AX83" r:id="rId424" display="https://twitter.com/pftompkins"/>
    <hyperlink ref="AX84" r:id="rId425" display="https://twitter.com/bcortezea"/>
    <hyperlink ref="AX85" r:id="rId426" display="https://twitter.com/katywinge"/>
    <hyperlink ref="AX86" r:id="rId427" display="https://twitter.com/tcraig_23"/>
    <hyperlink ref="AX87" r:id="rId428" display="https://twitter.com/thats_g_"/>
    <hyperlink ref="AX88" r:id="rId429" display="https://twitter.com/nuggets"/>
    <hyperlink ref="AX89" r:id="rId430" display="https://twitter.com/freedarko"/>
    <hyperlink ref="AX90" r:id="rId431" display="https://twitter.com/jcozby"/>
    <hyperlink ref="AX91" r:id="rId432" display="https://twitter.com/nicolebyer"/>
    <hyperlink ref="AX92" r:id="rId433" display="https://twitter.com/netflix"/>
    <hyperlink ref="AX93" r:id="rId434" display="https://twitter.com/netflixfood"/>
    <hyperlink ref="AX94" r:id="rId435" display="https://twitter.com/nailedit"/>
    <hyperlink ref="AX95" r:id="rId436" display="https://twitter.com/andyjuett"/>
    <hyperlink ref="AX96" r:id="rId437" display="https://twitter.com/nba"/>
    <hyperlink ref="AX97" r:id="rId438" display="https://twitter.com/miamiheat"/>
    <hyperlink ref="AX98" r:id="rId439" display="https://twitter.com/realicculus"/>
    <hyperlink ref="AX99" r:id="rId440" display="https://twitter.com/adam_mares"/>
    <hyperlink ref="AX100" r:id="rId441" display="https://twitter.com/issacberen"/>
    <hyperlink ref="AX101" r:id="rId442" display="https://twitter.com/sortabad"/>
    <hyperlink ref="AX102" r:id="rId443" display="https://twitter.com/awwwwcats"/>
    <hyperlink ref="AX103" r:id="rId444" display="https://twitter.com/fakejakebrowne"/>
  </hyperlinks>
  <printOptions/>
  <pageMargins left="0.7" right="0.7" top="0.75" bottom="0.75" header="0.3" footer="0.3"/>
  <pageSetup horizontalDpi="600" verticalDpi="600" orientation="portrait" r:id="rId448"/>
  <legacyDrawing r:id="rId446"/>
  <tableParts>
    <tablePart r:id="rId4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1662</v>
      </c>
      <c r="Z2" s="13" t="s">
        <v>1676</v>
      </c>
      <c r="AA2" s="13" t="s">
        <v>1693</v>
      </c>
      <c r="AB2" s="13" t="s">
        <v>1733</v>
      </c>
      <c r="AC2" s="13" t="s">
        <v>1779</v>
      </c>
      <c r="AD2" s="13" t="s">
        <v>1806</v>
      </c>
      <c r="AE2" s="13" t="s">
        <v>1810</v>
      </c>
      <c r="AF2" s="13" t="s">
        <v>1831</v>
      </c>
      <c r="AG2" s="119" t="s">
        <v>2033</v>
      </c>
      <c r="AH2" s="119" t="s">
        <v>2034</v>
      </c>
      <c r="AI2" s="119" t="s">
        <v>2035</v>
      </c>
      <c r="AJ2" s="119" t="s">
        <v>2036</v>
      </c>
      <c r="AK2" s="119" t="s">
        <v>2037</v>
      </c>
      <c r="AL2" s="119" t="s">
        <v>2038</v>
      </c>
      <c r="AM2" s="119" t="s">
        <v>2039</v>
      </c>
      <c r="AN2" s="119" t="s">
        <v>2040</v>
      </c>
      <c r="AO2" s="119" t="s">
        <v>2043</v>
      </c>
    </row>
    <row r="3" spans="1:41" ht="15">
      <c r="A3" s="87" t="s">
        <v>1615</v>
      </c>
      <c r="B3" s="65" t="s">
        <v>1626</v>
      </c>
      <c r="C3" s="65" t="s">
        <v>56</v>
      </c>
      <c r="D3" s="103"/>
      <c r="E3" s="102"/>
      <c r="F3" s="104" t="s">
        <v>2158</v>
      </c>
      <c r="G3" s="105"/>
      <c r="H3" s="105"/>
      <c r="I3" s="106">
        <v>3</v>
      </c>
      <c r="J3" s="107"/>
      <c r="K3" s="48">
        <v>51</v>
      </c>
      <c r="L3" s="48">
        <v>50</v>
      </c>
      <c r="M3" s="48">
        <v>24</v>
      </c>
      <c r="N3" s="48">
        <v>74</v>
      </c>
      <c r="O3" s="48">
        <v>5</v>
      </c>
      <c r="P3" s="49">
        <v>0.09259259259259259</v>
      </c>
      <c r="Q3" s="49">
        <v>0.1694915254237288</v>
      </c>
      <c r="R3" s="48">
        <v>1</v>
      </c>
      <c r="S3" s="48">
        <v>0</v>
      </c>
      <c r="T3" s="48">
        <v>51</v>
      </c>
      <c r="U3" s="48">
        <v>74</v>
      </c>
      <c r="V3" s="48">
        <v>2</v>
      </c>
      <c r="W3" s="49">
        <v>1.919262</v>
      </c>
      <c r="X3" s="49">
        <v>0.023137254901960783</v>
      </c>
      <c r="Y3" s="78" t="s">
        <v>1663</v>
      </c>
      <c r="Z3" s="78" t="s">
        <v>1677</v>
      </c>
      <c r="AA3" s="78" t="s">
        <v>437</v>
      </c>
      <c r="AB3" s="84" t="s">
        <v>1734</v>
      </c>
      <c r="AC3" s="84" t="s">
        <v>1780</v>
      </c>
      <c r="AD3" s="84" t="s">
        <v>1807</v>
      </c>
      <c r="AE3" s="84" t="s">
        <v>1811</v>
      </c>
      <c r="AF3" s="84" t="s">
        <v>1832</v>
      </c>
      <c r="AG3" s="116">
        <v>57</v>
      </c>
      <c r="AH3" s="120">
        <v>4.947916666666667</v>
      </c>
      <c r="AI3" s="116">
        <v>25</v>
      </c>
      <c r="AJ3" s="120">
        <v>2.170138888888889</v>
      </c>
      <c r="AK3" s="116">
        <v>2</v>
      </c>
      <c r="AL3" s="120">
        <v>0.1736111111111111</v>
      </c>
      <c r="AM3" s="116">
        <v>1070</v>
      </c>
      <c r="AN3" s="120">
        <v>92.88194444444444</v>
      </c>
      <c r="AO3" s="116">
        <v>1152</v>
      </c>
    </row>
    <row r="4" spans="1:41" ht="15">
      <c r="A4" s="87" t="s">
        <v>1616</v>
      </c>
      <c r="B4" s="65" t="s">
        <v>1627</v>
      </c>
      <c r="C4" s="65" t="s">
        <v>56</v>
      </c>
      <c r="D4" s="109"/>
      <c r="E4" s="108"/>
      <c r="F4" s="110" t="s">
        <v>2159</v>
      </c>
      <c r="G4" s="111"/>
      <c r="H4" s="111"/>
      <c r="I4" s="112">
        <v>4</v>
      </c>
      <c r="J4" s="113"/>
      <c r="K4" s="48">
        <v>18</v>
      </c>
      <c r="L4" s="48">
        <v>22</v>
      </c>
      <c r="M4" s="48">
        <v>3</v>
      </c>
      <c r="N4" s="48">
        <v>25</v>
      </c>
      <c r="O4" s="48">
        <v>0</v>
      </c>
      <c r="P4" s="49">
        <v>0.045454545454545456</v>
      </c>
      <c r="Q4" s="49">
        <v>0.08695652173913043</v>
      </c>
      <c r="R4" s="48">
        <v>1</v>
      </c>
      <c r="S4" s="48">
        <v>0</v>
      </c>
      <c r="T4" s="48">
        <v>18</v>
      </c>
      <c r="U4" s="48">
        <v>25</v>
      </c>
      <c r="V4" s="48">
        <v>4</v>
      </c>
      <c r="W4" s="49">
        <v>2.259259</v>
      </c>
      <c r="X4" s="49">
        <v>0.07516339869281045</v>
      </c>
      <c r="Y4" s="78" t="s">
        <v>1664</v>
      </c>
      <c r="Z4" s="78" t="s">
        <v>433</v>
      </c>
      <c r="AA4" s="78" t="s">
        <v>1694</v>
      </c>
      <c r="AB4" s="84" t="s">
        <v>1735</v>
      </c>
      <c r="AC4" s="84" t="s">
        <v>1781</v>
      </c>
      <c r="AD4" s="84" t="s">
        <v>1808</v>
      </c>
      <c r="AE4" s="84" t="s">
        <v>1812</v>
      </c>
      <c r="AF4" s="84" t="s">
        <v>1833</v>
      </c>
      <c r="AG4" s="116">
        <v>6</v>
      </c>
      <c r="AH4" s="120">
        <v>3.8461538461538463</v>
      </c>
      <c r="AI4" s="116">
        <v>4</v>
      </c>
      <c r="AJ4" s="120">
        <v>2.5641025641025643</v>
      </c>
      <c r="AK4" s="116">
        <v>0</v>
      </c>
      <c r="AL4" s="120">
        <v>0</v>
      </c>
      <c r="AM4" s="116">
        <v>146</v>
      </c>
      <c r="AN4" s="120">
        <v>93.58974358974359</v>
      </c>
      <c r="AO4" s="116">
        <v>156</v>
      </c>
    </row>
    <row r="5" spans="1:41" ht="15">
      <c r="A5" s="87" t="s">
        <v>1617</v>
      </c>
      <c r="B5" s="65" t="s">
        <v>1628</v>
      </c>
      <c r="C5" s="65" t="s">
        <v>56</v>
      </c>
      <c r="D5" s="109"/>
      <c r="E5" s="108"/>
      <c r="F5" s="110" t="s">
        <v>2160</v>
      </c>
      <c r="G5" s="111"/>
      <c r="H5" s="111"/>
      <c r="I5" s="112">
        <v>5</v>
      </c>
      <c r="J5" s="113"/>
      <c r="K5" s="48">
        <v>7</v>
      </c>
      <c r="L5" s="48">
        <v>6</v>
      </c>
      <c r="M5" s="48">
        <v>0</v>
      </c>
      <c r="N5" s="48">
        <v>6</v>
      </c>
      <c r="O5" s="48">
        <v>0</v>
      </c>
      <c r="P5" s="49">
        <v>0</v>
      </c>
      <c r="Q5" s="49">
        <v>0</v>
      </c>
      <c r="R5" s="48">
        <v>1</v>
      </c>
      <c r="S5" s="48">
        <v>0</v>
      </c>
      <c r="T5" s="48">
        <v>7</v>
      </c>
      <c r="U5" s="48">
        <v>6</v>
      </c>
      <c r="V5" s="48">
        <v>4</v>
      </c>
      <c r="W5" s="49">
        <v>1.959184</v>
      </c>
      <c r="X5" s="49">
        <v>0.14285714285714285</v>
      </c>
      <c r="Y5" s="78"/>
      <c r="Z5" s="78"/>
      <c r="AA5" s="78"/>
      <c r="AB5" s="84" t="s">
        <v>1736</v>
      </c>
      <c r="AC5" s="84" t="s">
        <v>1766</v>
      </c>
      <c r="AD5" s="84" t="s">
        <v>233</v>
      </c>
      <c r="AE5" s="84" t="s">
        <v>1813</v>
      </c>
      <c r="AF5" s="84" t="s">
        <v>1834</v>
      </c>
      <c r="AG5" s="116">
        <v>1</v>
      </c>
      <c r="AH5" s="120">
        <v>2.7777777777777777</v>
      </c>
      <c r="AI5" s="116">
        <v>0</v>
      </c>
      <c r="AJ5" s="120">
        <v>0</v>
      </c>
      <c r="AK5" s="116">
        <v>0</v>
      </c>
      <c r="AL5" s="120">
        <v>0</v>
      </c>
      <c r="AM5" s="116">
        <v>35</v>
      </c>
      <c r="AN5" s="120">
        <v>97.22222222222223</v>
      </c>
      <c r="AO5" s="116">
        <v>36</v>
      </c>
    </row>
    <row r="6" spans="1:41" ht="15">
      <c r="A6" s="87" t="s">
        <v>1618</v>
      </c>
      <c r="B6" s="65" t="s">
        <v>1629</v>
      </c>
      <c r="C6" s="65" t="s">
        <v>56</v>
      </c>
      <c r="D6" s="109"/>
      <c r="E6" s="108"/>
      <c r="F6" s="110" t="s">
        <v>2161</v>
      </c>
      <c r="G6" s="111"/>
      <c r="H6" s="111"/>
      <c r="I6" s="112">
        <v>6</v>
      </c>
      <c r="J6" s="113"/>
      <c r="K6" s="48">
        <v>6</v>
      </c>
      <c r="L6" s="48">
        <v>9</v>
      </c>
      <c r="M6" s="48">
        <v>0</v>
      </c>
      <c r="N6" s="48">
        <v>9</v>
      </c>
      <c r="O6" s="48">
        <v>0</v>
      </c>
      <c r="P6" s="49">
        <v>0</v>
      </c>
      <c r="Q6" s="49">
        <v>0</v>
      </c>
      <c r="R6" s="48">
        <v>1</v>
      </c>
      <c r="S6" s="48">
        <v>0</v>
      </c>
      <c r="T6" s="48">
        <v>6</v>
      </c>
      <c r="U6" s="48">
        <v>9</v>
      </c>
      <c r="V6" s="48">
        <v>2</v>
      </c>
      <c r="W6" s="49">
        <v>1.166667</v>
      </c>
      <c r="X6" s="49">
        <v>0.3</v>
      </c>
      <c r="Y6" s="78"/>
      <c r="Z6" s="78"/>
      <c r="AA6" s="78"/>
      <c r="AB6" s="84" t="s">
        <v>1737</v>
      </c>
      <c r="AC6" s="84" t="s">
        <v>1782</v>
      </c>
      <c r="AD6" s="84" t="s">
        <v>1809</v>
      </c>
      <c r="AE6" s="84" t="s">
        <v>1814</v>
      </c>
      <c r="AF6" s="84" t="s">
        <v>1835</v>
      </c>
      <c r="AG6" s="116">
        <v>1</v>
      </c>
      <c r="AH6" s="120">
        <v>2.7777777777777777</v>
      </c>
      <c r="AI6" s="116">
        <v>1</v>
      </c>
      <c r="AJ6" s="120">
        <v>2.7777777777777777</v>
      </c>
      <c r="AK6" s="116">
        <v>1</v>
      </c>
      <c r="AL6" s="120">
        <v>2.7777777777777777</v>
      </c>
      <c r="AM6" s="116">
        <v>33</v>
      </c>
      <c r="AN6" s="120">
        <v>91.66666666666667</v>
      </c>
      <c r="AO6" s="116">
        <v>36</v>
      </c>
    </row>
    <row r="7" spans="1:41" ht="15">
      <c r="A7" s="87" t="s">
        <v>1619</v>
      </c>
      <c r="B7" s="65" t="s">
        <v>1630</v>
      </c>
      <c r="C7" s="65" t="s">
        <v>56</v>
      </c>
      <c r="D7" s="109"/>
      <c r="E7" s="108"/>
      <c r="F7" s="110" t="s">
        <v>1619</v>
      </c>
      <c r="G7" s="111"/>
      <c r="H7" s="111"/>
      <c r="I7" s="112">
        <v>7</v>
      </c>
      <c r="J7" s="113"/>
      <c r="K7" s="48">
        <v>4</v>
      </c>
      <c r="L7" s="48">
        <v>3</v>
      </c>
      <c r="M7" s="48">
        <v>0</v>
      </c>
      <c r="N7" s="48">
        <v>3</v>
      </c>
      <c r="O7" s="48">
        <v>0</v>
      </c>
      <c r="P7" s="49">
        <v>0</v>
      </c>
      <c r="Q7" s="49">
        <v>0</v>
      </c>
      <c r="R7" s="48">
        <v>1</v>
      </c>
      <c r="S7" s="48">
        <v>0</v>
      </c>
      <c r="T7" s="48">
        <v>4</v>
      </c>
      <c r="U7" s="48">
        <v>3</v>
      </c>
      <c r="V7" s="48">
        <v>2</v>
      </c>
      <c r="W7" s="49">
        <v>1.125</v>
      </c>
      <c r="X7" s="49">
        <v>0.25</v>
      </c>
      <c r="Y7" s="78"/>
      <c r="Z7" s="78"/>
      <c r="AA7" s="78"/>
      <c r="AB7" s="84" t="s">
        <v>744</v>
      </c>
      <c r="AC7" s="84" t="s">
        <v>744</v>
      </c>
      <c r="AD7" s="84" t="s">
        <v>233</v>
      </c>
      <c r="AE7" s="84" t="s">
        <v>1815</v>
      </c>
      <c r="AF7" s="84" t="s">
        <v>1836</v>
      </c>
      <c r="AG7" s="116">
        <v>0</v>
      </c>
      <c r="AH7" s="120">
        <v>0</v>
      </c>
      <c r="AI7" s="116">
        <v>0</v>
      </c>
      <c r="AJ7" s="120">
        <v>0</v>
      </c>
      <c r="AK7" s="116">
        <v>0</v>
      </c>
      <c r="AL7" s="120">
        <v>0</v>
      </c>
      <c r="AM7" s="116">
        <v>4</v>
      </c>
      <c r="AN7" s="120">
        <v>100</v>
      </c>
      <c r="AO7" s="116">
        <v>4</v>
      </c>
    </row>
    <row r="8" spans="1:41" ht="15">
      <c r="A8" s="87" t="s">
        <v>1620</v>
      </c>
      <c r="B8" s="65" t="s">
        <v>1631</v>
      </c>
      <c r="C8" s="65" t="s">
        <v>56</v>
      </c>
      <c r="D8" s="109"/>
      <c r="E8" s="108"/>
      <c r="F8" s="110" t="s">
        <v>1620</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c r="Z8" s="78"/>
      <c r="AA8" s="78"/>
      <c r="AB8" s="84" t="s">
        <v>744</v>
      </c>
      <c r="AC8" s="84" t="s">
        <v>744</v>
      </c>
      <c r="AD8" s="84" t="s">
        <v>233</v>
      </c>
      <c r="AE8" s="84" t="s">
        <v>1816</v>
      </c>
      <c r="AF8" s="84" t="s">
        <v>1837</v>
      </c>
      <c r="AG8" s="116">
        <v>3</v>
      </c>
      <c r="AH8" s="120">
        <v>9.090909090909092</v>
      </c>
      <c r="AI8" s="116">
        <v>0</v>
      </c>
      <c r="AJ8" s="120">
        <v>0</v>
      </c>
      <c r="AK8" s="116">
        <v>0</v>
      </c>
      <c r="AL8" s="120">
        <v>0</v>
      </c>
      <c r="AM8" s="116">
        <v>30</v>
      </c>
      <c r="AN8" s="120">
        <v>90.9090909090909</v>
      </c>
      <c r="AO8" s="116">
        <v>33</v>
      </c>
    </row>
    <row r="9" spans="1:41" ht="15">
      <c r="A9" s="87" t="s">
        <v>1621</v>
      </c>
      <c r="B9" s="65" t="s">
        <v>1632</v>
      </c>
      <c r="C9" s="65" t="s">
        <v>56</v>
      </c>
      <c r="D9" s="109"/>
      <c r="E9" s="108"/>
      <c r="F9" s="110" t="s">
        <v>2162</v>
      </c>
      <c r="G9" s="111"/>
      <c r="H9" s="111"/>
      <c r="I9" s="112">
        <v>9</v>
      </c>
      <c r="J9" s="113"/>
      <c r="K9" s="48">
        <v>3</v>
      </c>
      <c r="L9" s="48">
        <v>3</v>
      </c>
      <c r="M9" s="48">
        <v>0</v>
      </c>
      <c r="N9" s="48">
        <v>3</v>
      </c>
      <c r="O9" s="48">
        <v>0</v>
      </c>
      <c r="P9" s="49">
        <v>0</v>
      </c>
      <c r="Q9" s="49">
        <v>0</v>
      </c>
      <c r="R9" s="48">
        <v>1</v>
      </c>
      <c r="S9" s="48">
        <v>0</v>
      </c>
      <c r="T9" s="48">
        <v>3</v>
      </c>
      <c r="U9" s="48">
        <v>3</v>
      </c>
      <c r="V9" s="48">
        <v>1</v>
      </c>
      <c r="W9" s="49">
        <v>0.666667</v>
      </c>
      <c r="X9" s="49">
        <v>0.5</v>
      </c>
      <c r="Y9" s="78" t="s">
        <v>426</v>
      </c>
      <c r="Z9" s="78" t="s">
        <v>433</v>
      </c>
      <c r="AA9" s="78"/>
      <c r="AB9" s="84" t="s">
        <v>1738</v>
      </c>
      <c r="AC9" s="84" t="s">
        <v>1783</v>
      </c>
      <c r="AD9" s="84"/>
      <c r="AE9" s="84" t="s">
        <v>1817</v>
      </c>
      <c r="AF9" s="84" t="s">
        <v>1838</v>
      </c>
      <c r="AG9" s="116">
        <v>2</v>
      </c>
      <c r="AH9" s="120">
        <v>14.285714285714286</v>
      </c>
      <c r="AI9" s="116">
        <v>2</v>
      </c>
      <c r="AJ9" s="120">
        <v>14.285714285714286</v>
      </c>
      <c r="AK9" s="116">
        <v>0</v>
      </c>
      <c r="AL9" s="120">
        <v>0</v>
      </c>
      <c r="AM9" s="116">
        <v>10</v>
      </c>
      <c r="AN9" s="120">
        <v>71.42857142857143</v>
      </c>
      <c r="AO9" s="116">
        <v>14</v>
      </c>
    </row>
    <row r="10" spans="1:41" ht="14.25" customHeight="1">
      <c r="A10" s="87" t="s">
        <v>1622</v>
      </c>
      <c r="B10" s="65" t="s">
        <v>1633</v>
      </c>
      <c r="C10" s="65" t="s">
        <v>56</v>
      </c>
      <c r="D10" s="109"/>
      <c r="E10" s="108"/>
      <c r="F10" s="110" t="s">
        <v>1622</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c r="AB10" s="84" t="s">
        <v>744</v>
      </c>
      <c r="AC10" s="84" t="s">
        <v>744</v>
      </c>
      <c r="AD10" s="84" t="s">
        <v>233</v>
      </c>
      <c r="AE10" s="84" t="s">
        <v>1818</v>
      </c>
      <c r="AF10" s="84" t="s">
        <v>1839</v>
      </c>
      <c r="AG10" s="116">
        <v>0</v>
      </c>
      <c r="AH10" s="120">
        <v>0</v>
      </c>
      <c r="AI10" s="116">
        <v>0</v>
      </c>
      <c r="AJ10" s="120">
        <v>0</v>
      </c>
      <c r="AK10" s="116">
        <v>0</v>
      </c>
      <c r="AL10" s="120">
        <v>0</v>
      </c>
      <c r="AM10" s="116">
        <v>4</v>
      </c>
      <c r="AN10" s="120">
        <v>100</v>
      </c>
      <c r="AO10" s="116">
        <v>4</v>
      </c>
    </row>
    <row r="11" spans="1:41" ht="15">
      <c r="A11" s="87" t="s">
        <v>1623</v>
      </c>
      <c r="B11" s="65" t="s">
        <v>1634</v>
      </c>
      <c r="C11" s="65" t="s">
        <v>56</v>
      </c>
      <c r="D11" s="109"/>
      <c r="E11" s="108"/>
      <c r="F11" s="110" t="s">
        <v>2163</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c r="Z11" s="78"/>
      <c r="AA11" s="78"/>
      <c r="AB11" s="84" t="s">
        <v>1731</v>
      </c>
      <c r="AC11" s="84" t="s">
        <v>744</v>
      </c>
      <c r="AD11" s="84" t="s">
        <v>233</v>
      </c>
      <c r="AE11" s="84" t="s">
        <v>294</v>
      </c>
      <c r="AF11" s="84" t="s">
        <v>1840</v>
      </c>
      <c r="AG11" s="116">
        <v>0</v>
      </c>
      <c r="AH11" s="120">
        <v>0</v>
      </c>
      <c r="AI11" s="116">
        <v>3</v>
      </c>
      <c r="AJ11" s="120">
        <v>20</v>
      </c>
      <c r="AK11" s="116">
        <v>0</v>
      </c>
      <c r="AL11" s="120">
        <v>0</v>
      </c>
      <c r="AM11" s="116">
        <v>12</v>
      </c>
      <c r="AN11" s="120">
        <v>80</v>
      </c>
      <c r="AO11" s="116">
        <v>15</v>
      </c>
    </row>
    <row r="12" spans="1:41" ht="15">
      <c r="A12" s="87" t="s">
        <v>1624</v>
      </c>
      <c r="B12" s="65" t="s">
        <v>1635</v>
      </c>
      <c r="C12" s="65" t="s">
        <v>56</v>
      </c>
      <c r="D12" s="109"/>
      <c r="E12" s="108"/>
      <c r="F12" s="110" t="s">
        <v>1624</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c r="Z12" s="78"/>
      <c r="AA12" s="78"/>
      <c r="AB12" s="84" t="s">
        <v>744</v>
      </c>
      <c r="AC12" s="84" t="s">
        <v>744</v>
      </c>
      <c r="AD12" s="84"/>
      <c r="AE12" s="84" t="s">
        <v>1819</v>
      </c>
      <c r="AF12" s="84" t="s">
        <v>1841</v>
      </c>
      <c r="AG12" s="116">
        <v>0</v>
      </c>
      <c r="AH12" s="120">
        <v>0</v>
      </c>
      <c r="AI12" s="116">
        <v>1</v>
      </c>
      <c r="AJ12" s="120">
        <v>6.25</v>
      </c>
      <c r="AK12" s="116">
        <v>0</v>
      </c>
      <c r="AL12" s="120">
        <v>0</v>
      </c>
      <c r="AM12" s="116">
        <v>15</v>
      </c>
      <c r="AN12" s="120">
        <v>93.75</v>
      </c>
      <c r="AO12" s="116">
        <v>16</v>
      </c>
    </row>
    <row r="13" spans="1:41" ht="15">
      <c r="A13" s="87" t="s">
        <v>1625</v>
      </c>
      <c r="B13" s="65" t="s">
        <v>1636</v>
      </c>
      <c r="C13" s="65" t="s">
        <v>56</v>
      </c>
      <c r="D13" s="109"/>
      <c r="E13" s="108"/>
      <c r="F13" s="110" t="s">
        <v>1625</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c r="AB13" s="84" t="s">
        <v>744</v>
      </c>
      <c r="AC13" s="84" t="s">
        <v>744</v>
      </c>
      <c r="AD13" s="84" t="s">
        <v>233</v>
      </c>
      <c r="AE13" s="84" t="s">
        <v>246</v>
      </c>
      <c r="AF13" s="84" t="s">
        <v>1842</v>
      </c>
      <c r="AG13" s="116">
        <v>0</v>
      </c>
      <c r="AH13" s="120">
        <v>0</v>
      </c>
      <c r="AI13" s="116">
        <v>0</v>
      </c>
      <c r="AJ13" s="120">
        <v>0</v>
      </c>
      <c r="AK13" s="116">
        <v>0</v>
      </c>
      <c r="AL13" s="120">
        <v>0</v>
      </c>
      <c r="AM13" s="116">
        <v>5</v>
      </c>
      <c r="AN13" s="120">
        <v>100</v>
      </c>
      <c r="AO13" s="116">
        <v>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1615</v>
      </c>
      <c r="B2" s="84" t="s">
        <v>244</v>
      </c>
      <c r="C2" s="78">
        <f>VLOOKUP(GroupVertices[[#This Row],[Vertex]],Vertices[],MATCH("ID",Vertices[[#Headers],[Vertex]:[Vertex Content Word Count]],0),FALSE)</f>
        <v>103</v>
      </c>
    </row>
    <row r="3" spans="1:3" ht="15">
      <c r="A3" s="78" t="s">
        <v>1615</v>
      </c>
      <c r="B3" s="84" t="s">
        <v>233</v>
      </c>
      <c r="C3" s="78">
        <f>VLOOKUP(GroupVertices[[#This Row],[Vertex]],Vertices[],MATCH("ID",Vertices[[#Headers],[Vertex]:[Vertex Content Word Count]],0),FALSE)</f>
        <v>5</v>
      </c>
    </row>
    <row r="4" spans="1:3" ht="15">
      <c r="A4" s="78" t="s">
        <v>1615</v>
      </c>
      <c r="B4" s="84" t="s">
        <v>312</v>
      </c>
      <c r="C4" s="78">
        <f>VLOOKUP(GroupVertices[[#This Row],[Vertex]],Vertices[],MATCH("ID",Vertices[[#Headers],[Vertex]:[Vertex Content Word Count]],0),FALSE)</f>
        <v>102</v>
      </c>
    </row>
    <row r="5" spans="1:3" ht="15">
      <c r="A5" s="78" t="s">
        <v>1615</v>
      </c>
      <c r="B5" s="84" t="s">
        <v>311</v>
      </c>
      <c r="C5" s="78">
        <f>VLOOKUP(GroupVertices[[#This Row],[Vertex]],Vertices[],MATCH("ID",Vertices[[#Headers],[Vertex]:[Vertex Content Word Count]],0),FALSE)</f>
        <v>101</v>
      </c>
    </row>
    <row r="6" spans="1:3" ht="15">
      <c r="A6" s="78" t="s">
        <v>1615</v>
      </c>
      <c r="B6" s="84" t="s">
        <v>306</v>
      </c>
      <c r="C6" s="78">
        <f>VLOOKUP(GroupVertices[[#This Row],[Vertex]],Vertices[],MATCH("ID",Vertices[[#Headers],[Vertex]:[Vertex Content Word Count]],0),FALSE)</f>
        <v>94</v>
      </c>
    </row>
    <row r="7" spans="1:3" ht="15">
      <c r="A7" s="78" t="s">
        <v>1615</v>
      </c>
      <c r="B7" s="84" t="s">
        <v>305</v>
      </c>
      <c r="C7" s="78">
        <f>VLOOKUP(GroupVertices[[#This Row],[Vertex]],Vertices[],MATCH("ID",Vertices[[#Headers],[Vertex]:[Vertex Content Word Count]],0),FALSE)</f>
        <v>93</v>
      </c>
    </row>
    <row r="8" spans="1:3" ht="15">
      <c r="A8" s="78" t="s">
        <v>1615</v>
      </c>
      <c r="B8" s="84" t="s">
        <v>304</v>
      </c>
      <c r="C8" s="78">
        <f>VLOOKUP(GroupVertices[[#This Row],[Vertex]],Vertices[],MATCH("ID",Vertices[[#Headers],[Vertex]:[Vertex Content Word Count]],0),FALSE)</f>
        <v>92</v>
      </c>
    </row>
    <row r="9" spans="1:3" ht="15">
      <c r="A9" s="78" t="s">
        <v>1615</v>
      </c>
      <c r="B9" s="84" t="s">
        <v>303</v>
      </c>
      <c r="C9" s="78">
        <f>VLOOKUP(GroupVertices[[#This Row],[Vertex]],Vertices[],MATCH("ID",Vertices[[#Headers],[Vertex]:[Vertex Content Word Count]],0),FALSE)</f>
        <v>91</v>
      </c>
    </row>
    <row r="10" spans="1:3" ht="15">
      <c r="A10" s="78" t="s">
        <v>1615</v>
      </c>
      <c r="B10" s="84" t="s">
        <v>302</v>
      </c>
      <c r="C10" s="78">
        <f>VLOOKUP(GroupVertices[[#This Row],[Vertex]],Vertices[],MATCH("ID",Vertices[[#Headers],[Vertex]:[Vertex Content Word Count]],0),FALSE)</f>
        <v>90</v>
      </c>
    </row>
    <row r="11" spans="1:3" ht="15">
      <c r="A11" s="78" t="s">
        <v>1615</v>
      </c>
      <c r="B11" s="84" t="s">
        <v>301</v>
      </c>
      <c r="C11" s="78">
        <f>VLOOKUP(GroupVertices[[#This Row],[Vertex]],Vertices[],MATCH("ID",Vertices[[#Headers],[Vertex]:[Vertex Content Word Count]],0),FALSE)</f>
        <v>89</v>
      </c>
    </row>
    <row r="12" spans="1:3" ht="15">
      <c r="A12" s="78" t="s">
        <v>1615</v>
      </c>
      <c r="B12" s="84" t="s">
        <v>297</v>
      </c>
      <c r="C12" s="78">
        <f>VLOOKUP(GroupVertices[[#This Row],[Vertex]],Vertices[],MATCH("ID",Vertices[[#Headers],[Vertex]:[Vertex Content Word Count]],0),FALSE)</f>
        <v>84</v>
      </c>
    </row>
    <row r="13" spans="1:3" ht="15">
      <c r="A13" s="78" t="s">
        <v>1615</v>
      </c>
      <c r="B13" s="84" t="s">
        <v>296</v>
      </c>
      <c r="C13" s="78">
        <f>VLOOKUP(GroupVertices[[#This Row],[Vertex]],Vertices[],MATCH("ID",Vertices[[#Headers],[Vertex]:[Vertex Content Word Count]],0),FALSE)</f>
        <v>83</v>
      </c>
    </row>
    <row r="14" spans="1:3" ht="15">
      <c r="A14" s="78" t="s">
        <v>1615</v>
      </c>
      <c r="B14" s="84" t="s">
        <v>295</v>
      </c>
      <c r="C14" s="78">
        <f>VLOOKUP(GroupVertices[[#This Row],[Vertex]],Vertices[],MATCH("ID",Vertices[[#Headers],[Vertex]:[Vertex Content Word Count]],0),FALSE)</f>
        <v>82</v>
      </c>
    </row>
    <row r="15" spans="1:3" ht="15">
      <c r="A15" s="78" t="s">
        <v>1615</v>
      </c>
      <c r="B15" s="84" t="s">
        <v>293</v>
      </c>
      <c r="C15" s="78">
        <f>VLOOKUP(GroupVertices[[#This Row],[Vertex]],Vertices[],MATCH("ID",Vertices[[#Headers],[Vertex]:[Vertex Content Word Count]],0),FALSE)</f>
        <v>79</v>
      </c>
    </row>
    <row r="16" spans="1:3" ht="15">
      <c r="A16" s="78" t="s">
        <v>1615</v>
      </c>
      <c r="B16" s="84" t="s">
        <v>292</v>
      </c>
      <c r="C16" s="78">
        <f>VLOOKUP(GroupVertices[[#This Row],[Vertex]],Vertices[],MATCH("ID",Vertices[[#Headers],[Vertex]:[Vertex Content Word Count]],0),FALSE)</f>
        <v>78</v>
      </c>
    </row>
    <row r="17" spans="1:3" ht="15">
      <c r="A17" s="78" t="s">
        <v>1615</v>
      </c>
      <c r="B17" s="84" t="s">
        <v>291</v>
      </c>
      <c r="C17" s="78">
        <f>VLOOKUP(GroupVertices[[#This Row],[Vertex]],Vertices[],MATCH("ID",Vertices[[#Headers],[Vertex]:[Vertex Content Word Count]],0),FALSE)</f>
        <v>77</v>
      </c>
    </row>
    <row r="18" spans="1:3" ht="15">
      <c r="A18" s="78" t="s">
        <v>1615</v>
      </c>
      <c r="B18" s="84" t="s">
        <v>290</v>
      </c>
      <c r="C18" s="78">
        <f>VLOOKUP(GroupVertices[[#This Row],[Vertex]],Vertices[],MATCH("ID",Vertices[[#Headers],[Vertex]:[Vertex Content Word Count]],0),FALSE)</f>
        <v>76</v>
      </c>
    </row>
    <row r="19" spans="1:3" ht="15">
      <c r="A19" s="78" t="s">
        <v>1615</v>
      </c>
      <c r="B19" s="84" t="s">
        <v>289</v>
      </c>
      <c r="C19" s="78">
        <f>VLOOKUP(GroupVertices[[#This Row],[Vertex]],Vertices[],MATCH("ID",Vertices[[#Headers],[Vertex]:[Vertex Content Word Count]],0),FALSE)</f>
        <v>75</v>
      </c>
    </row>
    <row r="20" spans="1:3" ht="15">
      <c r="A20" s="78" t="s">
        <v>1615</v>
      </c>
      <c r="B20" s="84" t="s">
        <v>237</v>
      </c>
      <c r="C20" s="78">
        <f>VLOOKUP(GroupVertices[[#This Row],[Vertex]],Vertices[],MATCH("ID",Vertices[[#Headers],[Vertex]:[Vertex Content Word Count]],0),FALSE)</f>
        <v>70</v>
      </c>
    </row>
    <row r="21" spans="1:3" ht="15">
      <c r="A21" s="78" t="s">
        <v>1615</v>
      </c>
      <c r="B21" s="84" t="s">
        <v>285</v>
      </c>
      <c r="C21" s="78">
        <f>VLOOKUP(GroupVertices[[#This Row],[Vertex]],Vertices[],MATCH("ID",Vertices[[#Headers],[Vertex]:[Vertex Content Word Count]],0),FALSE)</f>
        <v>69</v>
      </c>
    </row>
    <row r="22" spans="1:3" ht="15">
      <c r="A22" s="78" t="s">
        <v>1615</v>
      </c>
      <c r="B22" s="84" t="s">
        <v>284</v>
      </c>
      <c r="C22" s="78">
        <f>VLOOKUP(GroupVertices[[#This Row],[Vertex]],Vertices[],MATCH("ID",Vertices[[#Headers],[Vertex]:[Vertex Content Word Count]],0),FALSE)</f>
        <v>68</v>
      </c>
    </row>
    <row r="23" spans="1:3" ht="15">
      <c r="A23" s="78" t="s">
        <v>1615</v>
      </c>
      <c r="B23" s="84" t="s">
        <v>283</v>
      </c>
      <c r="C23" s="78">
        <f>VLOOKUP(GroupVertices[[#This Row],[Vertex]],Vertices[],MATCH("ID",Vertices[[#Headers],[Vertex]:[Vertex Content Word Count]],0),FALSE)</f>
        <v>67</v>
      </c>
    </row>
    <row r="24" spans="1:3" ht="15">
      <c r="A24" s="78" t="s">
        <v>1615</v>
      </c>
      <c r="B24" s="84" t="s">
        <v>282</v>
      </c>
      <c r="C24" s="78">
        <f>VLOOKUP(GroupVertices[[#This Row],[Vertex]],Vertices[],MATCH("ID",Vertices[[#Headers],[Vertex]:[Vertex Content Word Count]],0),FALSE)</f>
        <v>66</v>
      </c>
    </row>
    <row r="25" spans="1:3" ht="15">
      <c r="A25" s="78" t="s">
        <v>1615</v>
      </c>
      <c r="B25" s="84" t="s">
        <v>281</v>
      </c>
      <c r="C25" s="78">
        <f>VLOOKUP(GroupVertices[[#This Row],[Vertex]],Vertices[],MATCH("ID",Vertices[[#Headers],[Vertex]:[Vertex Content Word Count]],0),FALSE)</f>
        <v>65</v>
      </c>
    </row>
    <row r="26" spans="1:3" ht="15">
      <c r="A26" s="78" t="s">
        <v>1615</v>
      </c>
      <c r="B26" s="84" t="s">
        <v>280</v>
      </c>
      <c r="C26" s="78">
        <f>VLOOKUP(GroupVertices[[#This Row],[Vertex]],Vertices[],MATCH("ID",Vertices[[#Headers],[Vertex]:[Vertex Content Word Count]],0),FALSE)</f>
        <v>64</v>
      </c>
    </row>
    <row r="27" spans="1:3" ht="15">
      <c r="A27" s="78" t="s">
        <v>1615</v>
      </c>
      <c r="B27" s="84" t="s">
        <v>236</v>
      </c>
      <c r="C27" s="78">
        <f>VLOOKUP(GroupVertices[[#This Row],[Vertex]],Vertices[],MATCH("ID",Vertices[[#Headers],[Vertex]:[Vertex Content Word Count]],0),FALSE)</f>
        <v>63</v>
      </c>
    </row>
    <row r="28" spans="1:3" ht="15">
      <c r="A28" s="78" t="s">
        <v>1615</v>
      </c>
      <c r="B28" s="84" t="s">
        <v>279</v>
      </c>
      <c r="C28" s="78">
        <f>VLOOKUP(GroupVertices[[#This Row],[Vertex]],Vertices[],MATCH("ID",Vertices[[#Headers],[Vertex]:[Vertex Content Word Count]],0),FALSE)</f>
        <v>62</v>
      </c>
    </row>
    <row r="29" spans="1:3" ht="15">
      <c r="A29" s="78" t="s">
        <v>1615</v>
      </c>
      <c r="B29" s="84" t="s">
        <v>278</v>
      </c>
      <c r="C29" s="78">
        <f>VLOOKUP(GroupVertices[[#This Row],[Vertex]],Vertices[],MATCH("ID",Vertices[[#Headers],[Vertex]:[Vertex Content Word Count]],0),FALSE)</f>
        <v>61</v>
      </c>
    </row>
    <row r="30" spans="1:3" ht="15">
      <c r="A30" s="78" t="s">
        <v>1615</v>
      </c>
      <c r="B30" s="84" t="s">
        <v>277</v>
      </c>
      <c r="C30" s="78">
        <f>VLOOKUP(GroupVertices[[#This Row],[Vertex]],Vertices[],MATCH("ID",Vertices[[#Headers],[Vertex]:[Vertex Content Word Count]],0),FALSE)</f>
        <v>60</v>
      </c>
    </row>
    <row r="31" spans="1:3" ht="15">
      <c r="A31" s="78" t="s">
        <v>1615</v>
      </c>
      <c r="B31" s="84" t="s">
        <v>276</v>
      </c>
      <c r="C31" s="78">
        <f>VLOOKUP(GroupVertices[[#This Row],[Vertex]],Vertices[],MATCH("ID",Vertices[[#Headers],[Vertex]:[Vertex Content Word Count]],0),FALSE)</f>
        <v>59</v>
      </c>
    </row>
    <row r="32" spans="1:3" ht="15">
      <c r="A32" s="78" t="s">
        <v>1615</v>
      </c>
      <c r="B32" s="84" t="s">
        <v>235</v>
      </c>
      <c r="C32" s="78">
        <f>VLOOKUP(GroupVertices[[#This Row],[Vertex]],Vertices[],MATCH("ID",Vertices[[#Headers],[Vertex]:[Vertex Content Word Count]],0),FALSE)</f>
        <v>58</v>
      </c>
    </row>
    <row r="33" spans="1:3" ht="15">
      <c r="A33" s="78" t="s">
        <v>1615</v>
      </c>
      <c r="B33" s="84" t="s">
        <v>275</v>
      </c>
      <c r="C33" s="78">
        <f>VLOOKUP(GroupVertices[[#This Row],[Vertex]],Vertices[],MATCH("ID",Vertices[[#Headers],[Vertex]:[Vertex Content Word Count]],0),FALSE)</f>
        <v>57</v>
      </c>
    </row>
    <row r="34" spans="1:3" ht="15">
      <c r="A34" s="78" t="s">
        <v>1615</v>
      </c>
      <c r="B34" s="84" t="s">
        <v>234</v>
      </c>
      <c r="C34" s="78">
        <f>VLOOKUP(GroupVertices[[#This Row],[Vertex]],Vertices[],MATCH("ID",Vertices[[#Headers],[Vertex]:[Vertex Content Word Count]],0),FALSE)</f>
        <v>56</v>
      </c>
    </row>
    <row r="35" spans="1:3" ht="15">
      <c r="A35" s="78" t="s">
        <v>1615</v>
      </c>
      <c r="B35" s="84" t="s">
        <v>274</v>
      </c>
      <c r="C35" s="78">
        <f>VLOOKUP(GroupVertices[[#This Row],[Vertex]],Vertices[],MATCH("ID",Vertices[[#Headers],[Vertex]:[Vertex Content Word Count]],0),FALSE)</f>
        <v>55</v>
      </c>
    </row>
    <row r="36" spans="1:3" ht="15">
      <c r="A36" s="78" t="s">
        <v>1615</v>
      </c>
      <c r="B36" s="84" t="s">
        <v>273</v>
      </c>
      <c r="C36" s="78">
        <f>VLOOKUP(GroupVertices[[#This Row],[Vertex]],Vertices[],MATCH("ID",Vertices[[#Headers],[Vertex]:[Vertex Content Word Count]],0),FALSE)</f>
        <v>54</v>
      </c>
    </row>
    <row r="37" spans="1:3" ht="15">
      <c r="A37" s="78" t="s">
        <v>1615</v>
      </c>
      <c r="B37" s="84" t="s">
        <v>272</v>
      </c>
      <c r="C37" s="78">
        <f>VLOOKUP(GroupVertices[[#This Row],[Vertex]],Vertices[],MATCH("ID",Vertices[[#Headers],[Vertex]:[Vertex Content Word Count]],0),FALSE)</f>
        <v>53</v>
      </c>
    </row>
    <row r="38" spans="1:3" ht="15">
      <c r="A38" s="78" t="s">
        <v>1615</v>
      </c>
      <c r="B38" s="84" t="s">
        <v>271</v>
      </c>
      <c r="C38" s="78">
        <f>VLOOKUP(GroupVertices[[#This Row],[Vertex]],Vertices[],MATCH("ID",Vertices[[#Headers],[Vertex]:[Vertex Content Word Count]],0),FALSE)</f>
        <v>52</v>
      </c>
    </row>
    <row r="39" spans="1:3" ht="15">
      <c r="A39" s="78" t="s">
        <v>1615</v>
      </c>
      <c r="B39" s="84" t="s">
        <v>270</v>
      </c>
      <c r="C39" s="78">
        <f>VLOOKUP(GroupVertices[[#This Row],[Vertex]],Vertices[],MATCH("ID",Vertices[[#Headers],[Vertex]:[Vertex Content Word Count]],0),FALSE)</f>
        <v>51</v>
      </c>
    </row>
    <row r="40" spans="1:3" ht="15">
      <c r="A40" s="78" t="s">
        <v>1615</v>
      </c>
      <c r="B40" s="84" t="s">
        <v>269</v>
      </c>
      <c r="C40" s="78">
        <f>VLOOKUP(GroupVertices[[#This Row],[Vertex]],Vertices[],MATCH("ID",Vertices[[#Headers],[Vertex]:[Vertex Content Word Count]],0),FALSE)</f>
        <v>50</v>
      </c>
    </row>
    <row r="41" spans="1:3" ht="15">
      <c r="A41" s="78" t="s">
        <v>1615</v>
      </c>
      <c r="B41" s="84" t="s">
        <v>268</v>
      </c>
      <c r="C41" s="78">
        <f>VLOOKUP(GroupVertices[[#This Row],[Vertex]],Vertices[],MATCH("ID",Vertices[[#Headers],[Vertex]:[Vertex Content Word Count]],0),FALSE)</f>
        <v>49</v>
      </c>
    </row>
    <row r="42" spans="1:3" ht="15">
      <c r="A42" s="78" t="s">
        <v>1615</v>
      </c>
      <c r="B42" s="84" t="s">
        <v>267</v>
      </c>
      <c r="C42" s="78">
        <f>VLOOKUP(GroupVertices[[#This Row],[Vertex]],Vertices[],MATCH("ID",Vertices[[#Headers],[Vertex]:[Vertex Content Word Count]],0),FALSE)</f>
        <v>48</v>
      </c>
    </row>
    <row r="43" spans="1:3" ht="15">
      <c r="A43" s="78" t="s">
        <v>1615</v>
      </c>
      <c r="B43" s="84" t="s">
        <v>266</v>
      </c>
      <c r="C43" s="78">
        <f>VLOOKUP(GroupVertices[[#This Row],[Vertex]],Vertices[],MATCH("ID",Vertices[[#Headers],[Vertex]:[Vertex Content Word Count]],0),FALSE)</f>
        <v>47</v>
      </c>
    </row>
    <row r="44" spans="1:3" ht="15">
      <c r="A44" s="78" t="s">
        <v>1615</v>
      </c>
      <c r="B44" s="84" t="s">
        <v>265</v>
      </c>
      <c r="C44" s="78">
        <f>VLOOKUP(GroupVertices[[#This Row],[Vertex]],Vertices[],MATCH("ID",Vertices[[#Headers],[Vertex]:[Vertex Content Word Count]],0),FALSE)</f>
        <v>46</v>
      </c>
    </row>
    <row r="45" spans="1:3" ht="15">
      <c r="A45" s="78" t="s">
        <v>1615</v>
      </c>
      <c r="B45" s="84" t="s">
        <v>264</v>
      </c>
      <c r="C45" s="78">
        <f>VLOOKUP(GroupVertices[[#This Row],[Vertex]],Vertices[],MATCH("ID",Vertices[[#Headers],[Vertex]:[Vertex Content Word Count]],0),FALSE)</f>
        <v>45</v>
      </c>
    </row>
    <row r="46" spans="1:3" ht="15">
      <c r="A46" s="78" t="s">
        <v>1615</v>
      </c>
      <c r="B46" s="84" t="s">
        <v>225</v>
      </c>
      <c r="C46" s="78">
        <f>VLOOKUP(GroupVertices[[#This Row],[Vertex]],Vertices[],MATCH("ID",Vertices[[#Headers],[Vertex]:[Vertex Content Word Count]],0),FALSE)</f>
        <v>25</v>
      </c>
    </row>
    <row r="47" spans="1:3" ht="15">
      <c r="A47" s="78" t="s">
        <v>1615</v>
      </c>
      <c r="B47" s="84" t="s">
        <v>216</v>
      </c>
      <c r="C47" s="78">
        <f>VLOOKUP(GroupVertices[[#This Row],[Vertex]],Vertices[],MATCH("ID",Vertices[[#Headers],[Vertex]:[Vertex Content Word Count]],0),FALSE)</f>
        <v>9</v>
      </c>
    </row>
    <row r="48" spans="1:3" ht="15">
      <c r="A48" s="78" t="s">
        <v>1615</v>
      </c>
      <c r="B48" s="84" t="s">
        <v>215</v>
      </c>
      <c r="C48" s="78">
        <f>VLOOKUP(GroupVertices[[#This Row],[Vertex]],Vertices[],MATCH("ID",Vertices[[#Headers],[Vertex]:[Vertex Content Word Count]],0),FALSE)</f>
        <v>8</v>
      </c>
    </row>
    <row r="49" spans="1:3" ht="15">
      <c r="A49" s="78" t="s">
        <v>1615</v>
      </c>
      <c r="B49" s="84" t="s">
        <v>245</v>
      </c>
      <c r="C49" s="78">
        <f>VLOOKUP(GroupVertices[[#This Row],[Vertex]],Vertices[],MATCH("ID",Vertices[[#Headers],[Vertex]:[Vertex Content Word Count]],0),FALSE)</f>
        <v>4</v>
      </c>
    </row>
    <row r="50" spans="1:3" ht="15">
      <c r="A50" s="78" t="s">
        <v>1615</v>
      </c>
      <c r="B50" s="84" t="s">
        <v>214</v>
      </c>
      <c r="C50" s="78">
        <f>VLOOKUP(GroupVertices[[#This Row],[Vertex]],Vertices[],MATCH("ID",Vertices[[#Headers],[Vertex]:[Vertex Content Word Count]],0),FALSE)</f>
        <v>7</v>
      </c>
    </row>
    <row r="51" spans="1:3" ht="15">
      <c r="A51" s="78" t="s">
        <v>1615</v>
      </c>
      <c r="B51" s="84" t="s">
        <v>213</v>
      </c>
      <c r="C51" s="78">
        <f>VLOOKUP(GroupVertices[[#This Row],[Vertex]],Vertices[],MATCH("ID",Vertices[[#Headers],[Vertex]:[Vertex Content Word Count]],0),FALSE)</f>
        <v>6</v>
      </c>
    </row>
    <row r="52" spans="1:3" ht="15">
      <c r="A52" s="78" t="s">
        <v>1615</v>
      </c>
      <c r="B52" s="84" t="s">
        <v>212</v>
      </c>
      <c r="C52" s="78">
        <f>VLOOKUP(GroupVertices[[#This Row],[Vertex]],Vertices[],MATCH("ID",Vertices[[#Headers],[Vertex]:[Vertex Content Word Count]],0),FALSE)</f>
        <v>3</v>
      </c>
    </row>
    <row r="53" spans="1:3" ht="15">
      <c r="A53" s="78" t="s">
        <v>1616</v>
      </c>
      <c r="B53" s="84" t="s">
        <v>229</v>
      </c>
      <c r="C53" s="78">
        <f>VLOOKUP(GroupVertices[[#This Row],[Vertex]],Vertices[],MATCH("ID",Vertices[[#Headers],[Vertex]:[Vertex Content Word Count]],0),FALSE)</f>
        <v>38</v>
      </c>
    </row>
    <row r="54" spans="1:3" ht="15">
      <c r="A54" s="78" t="s">
        <v>1616</v>
      </c>
      <c r="B54" s="84" t="s">
        <v>239</v>
      </c>
      <c r="C54" s="78">
        <f>VLOOKUP(GroupVertices[[#This Row],[Vertex]],Vertices[],MATCH("ID",Vertices[[#Headers],[Vertex]:[Vertex Content Word Count]],0),FALSE)</f>
        <v>11</v>
      </c>
    </row>
    <row r="55" spans="1:3" ht="15">
      <c r="A55" s="78" t="s">
        <v>1616</v>
      </c>
      <c r="B55" s="84" t="s">
        <v>228</v>
      </c>
      <c r="C55" s="78">
        <f>VLOOKUP(GroupVertices[[#This Row],[Vertex]],Vertices[],MATCH("ID",Vertices[[#Headers],[Vertex]:[Vertex Content Word Count]],0),FALSE)</f>
        <v>37</v>
      </c>
    </row>
    <row r="56" spans="1:3" ht="15">
      <c r="A56" s="78" t="s">
        <v>1616</v>
      </c>
      <c r="B56" s="84" t="s">
        <v>227</v>
      </c>
      <c r="C56" s="78">
        <f>VLOOKUP(GroupVertices[[#This Row],[Vertex]],Vertices[],MATCH("ID",Vertices[[#Headers],[Vertex]:[Vertex Content Word Count]],0),FALSE)</f>
        <v>33</v>
      </c>
    </row>
    <row r="57" spans="1:3" ht="15">
      <c r="A57" s="78" t="s">
        <v>1616</v>
      </c>
      <c r="B57" s="84" t="s">
        <v>260</v>
      </c>
      <c r="C57" s="78">
        <f>VLOOKUP(GroupVertices[[#This Row],[Vertex]],Vertices[],MATCH("ID",Vertices[[#Headers],[Vertex]:[Vertex Content Word Count]],0),FALSE)</f>
        <v>36</v>
      </c>
    </row>
    <row r="58" spans="1:3" ht="15">
      <c r="A58" s="78" t="s">
        <v>1616</v>
      </c>
      <c r="B58" s="84" t="s">
        <v>226</v>
      </c>
      <c r="C58" s="78">
        <f>VLOOKUP(GroupVertices[[#This Row],[Vertex]],Vertices[],MATCH("ID",Vertices[[#Headers],[Vertex]:[Vertex Content Word Count]],0),FALSE)</f>
        <v>26</v>
      </c>
    </row>
    <row r="59" spans="1:3" ht="15">
      <c r="A59" s="78" t="s">
        <v>1616</v>
      </c>
      <c r="B59" s="84" t="s">
        <v>259</v>
      </c>
      <c r="C59" s="78">
        <f>VLOOKUP(GroupVertices[[#This Row],[Vertex]],Vertices[],MATCH("ID",Vertices[[#Headers],[Vertex]:[Vertex Content Word Count]],0),FALSE)</f>
        <v>35</v>
      </c>
    </row>
    <row r="60" spans="1:3" ht="15">
      <c r="A60" s="78" t="s">
        <v>1616</v>
      </c>
      <c r="B60" s="84" t="s">
        <v>258</v>
      </c>
      <c r="C60" s="78">
        <f>VLOOKUP(GroupVertices[[#This Row],[Vertex]],Vertices[],MATCH("ID",Vertices[[#Headers],[Vertex]:[Vertex Content Word Count]],0),FALSE)</f>
        <v>34</v>
      </c>
    </row>
    <row r="61" spans="1:3" ht="15">
      <c r="A61" s="78" t="s">
        <v>1616</v>
      </c>
      <c r="B61" s="84" t="s">
        <v>257</v>
      </c>
      <c r="C61" s="78">
        <f>VLOOKUP(GroupVertices[[#This Row],[Vertex]],Vertices[],MATCH("ID",Vertices[[#Headers],[Vertex]:[Vertex Content Word Count]],0),FALSE)</f>
        <v>32</v>
      </c>
    </row>
    <row r="62" spans="1:3" ht="15">
      <c r="A62" s="78" t="s">
        <v>1616</v>
      </c>
      <c r="B62" s="84" t="s">
        <v>256</v>
      </c>
      <c r="C62" s="78">
        <f>VLOOKUP(GroupVertices[[#This Row],[Vertex]],Vertices[],MATCH("ID",Vertices[[#Headers],[Vertex]:[Vertex Content Word Count]],0),FALSE)</f>
        <v>31</v>
      </c>
    </row>
    <row r="63" spans="1:3" ht="15">
      <c r="A63" s="78" t="s">
        <v>1616</v>
      </c>
      <c r="B63" s="84" t="s">
        <v>255</v>
      </c>
      <c r="C63" s="78">
        <f>VLOOKUP(GroupVertices[[#This Row],[Vertex]],Vertices[],MATCH("ID",Vertices[[#Headers],[Vertex]:[Vertex Content Word Count]],0),FALSE)</f>
        <v>30</v>
      </c>
    </row>
    <row r="64" spans="1:3" ht="15">
      <c r="A64" s="78" t="s">
        <v>1616</v>
      </c>
      <c r="B64" s="84" t="s">
        <v>254</v>
      </c>
      <c r="C64" s="78">
        <f>VLOOKUP(GroupVertices[[#This Row],[Vertex]],Vertices[],MATCH("ID",Vertices[[#Headers],[Vertex]:[Vertex Content Word Count]],0),FALSE)</f>
        <v>29</v>
      </c>
    </row>
    <row r="65" spans="1:3" ht="15">
      <c r="A65" s="78" t="s">
        <v>1616</v>
      </c>
      <c r="B65" s="84" t="s">
        <v>253</v>
      </c>
      <c r="C65" s="78">
        <f>VLOOKUP(GroupVertices[[#This Row],[Vertex]],Vertices[],MATCH("ID",Vertices[[#Headers],[Vertex]:[Vertex Content Word Count]],0),FALSE)</f>
        <v>28</v>
      </c>
    </row>
    <row r="66" spans="1:3" ht="15">
      <c r="A66" s="78" t="s">
        <v>1616</v>
      </c>
      <c r="B66" s="84" t="s">
        <v>252</v>
      </c>
      <c r="C66" s="78">
        <f>VLOOKUP(GroupVertices[[#This Row],[Vertex]],Vertices[],MATCH("ID",Vertices[[#Headers],[Vertex]:[Vertex Content Word Count]],0),FALSE)</f>
        <v>27</v>
      </c>
    </row>
    <row r="67" spans="1:3" ht="15">
      <c r="A67" s="78" t="s">
        <v>1616</v>
      </c>
      <c r="B67" s="84" t="s">
        <v>219</v>
      </c>
      <c r="C67" s="78">
        <f>VLOOKUP(GroupVertices[[#This Row],[Vertex]],Vertices[],MATCH("ID",Vertices[[#Headers],[Vertex]:[Vertex Content Word Count]],0),FALSE)</f>
        <v>14</v>
      </c>
    </row>
    <row r="68" spans="1:3" ht="15">
      <c r="A68" s="78" t="s">
        <v>1616</v>
      </c>
      <c r="B68" s="84" t="s">
        <v>248</v>
      </c>
      <c r="C68" s="78">
        <f>VLOOKUP(GroupVertices[[#This Row],[Vertex]],Vertices[],MATCH("ID",Vertices[[#Headers],[Vertex]:[Vertex Content Word Count]],0),FALSE)</f>
        <v>16</v>
      </c>
    </row>
    <row r="69" spans="1:3" ht="15">
      <c r="A69" s="78" t="s">
        <v>1616</v>
      </c>
      <c r="B69" s="84" t="s">
        <v>247</v>
      </c>
      <c r="C69" s="78">
        <f>VLOOKUP(GroupVertices[[#This Row],[Vertex]],Vertices[],MATCH("ID",Vertices[[#Headers],[Vertex]:[Vertex Content Word Count]],0),FALSE)</f>
        <v>15</v>
      </c>
    </row>
    <row r="70" spans="1:3" ht="15">
      <c r="A70" s="78" t="s">
        <v>1616</v>
      </c>
      <c r="B70" s="84" t="s">
        <v>217</v>
      </c>
      <c r="C70" s="78">
        <f>VLOOKUP(GroupVertices[[#This Row],[Vertex]],Vertices[],MATCH("ID",Vertices[[#Headers],[Vertex]:[Vertex Content Word Count]],0),FALSE)</f>
        <v>10</v>
      </c>
    </row>
    <row r="71" spans="1:3" ht="15">
      <c r="A71" s="78" t="s">
        <v>1617</v>
      </c>
      <c r="B71" s="84" t="s">
        <v>308</v>
      </c>
      <c r="C71" s="78">
        <f>VLOOKUP(GroupVertices[[#This Row],[Vertex]],Vertices[],MATCH("ID",Vertices[[#Headers],[Vertex]:[Vertex Content Word Count]],0),FALSE)</f>
        <v>97</v>
      </c>
    </row>
    <row r="72" spans="1:3" ht="15">
      <c r="A72" s="78" t="s">
        <v>1617</v>
      </c>
      <c r="B72" s="84" t="s">
        <v>242</v>
      </c>
      <c r="C72" s="78">
        <f>VLOOKUP(GroupVertices[[#This Row],[Vertex]],Vertices[],MATCH("ID",Vertices[[#Headers],[Vertex]:[Vertex Content Word Count]],0),FALSE)</f>
        <v>95</v>
      </c>
    </row>
    <row r="73" spans="1:3" ht="15">
      <c r="A73" s="78" t="s">
        <v>1617</v>
      </c>
      <c r="B73" s="84" t="s">
        <v>307</v>
      </c>
      <c r="C73" s="78">
        <f>VLOOKUP(GroupVertices[[#This Row],[Vertex]],Vertices[],MATCH("ID",Vertices[[#Headers],[Vertex]:[Vertex Content Word Count]],0),FALSE)</f>
        <v>96</v>
      </c>
    </row>
    <row r="74" spans="1:3" ht="15">
      <c r="A74" s="78" t="s">
        <v>1617</v>
      </c>
      <c r="B74" s="84" t="s">
        <v>300</v>
      </c>
      <c r="C74" s="78">
        <f>VLOOKUP(GroupVertices[[#This Row],[Vertex]],Vertices[],MATCH("ID",Vertices[[#Headers],[Vertex]:[Vertex Content Word Count]],0),FALSE)</f>
        <v>88</v>
      </c>
    </row>
    <row r="75" spans="1:3" ht="15">
      <c r="A75" s="78" t="s">
        <v>1617</v>
      </c>
      <c r="B75" s="84" t="s">
        <v>241</v>
      </c>
      <c r="C75" s="78">
        <f>VLOOKUP(GroupVertices[[#This Row],[Vertex]],Vertices[],MATCH("ID",Vertices[[#Headers],[Vertex]:[Vertex Content Word Count]],0),FALSE)</f>
        <v>85</v>
      </c>
    </row>
    <row r="76" spans="1:3" ht="15">
      <c r="A76" s="78" t="s">
        <v>1617</v>
      </c>
      <c r="B76" s="84" t="s">
        <v>299</v>
      </c>
      <c r="C76" s="78">
        <f>VLOOKUP(GroupVertices[[#This Row],[Vertex]],Vertices[],MATCH("ID",Vertices[[#Headers],[Vertex]:[Vertex Content Word Count]],0),FALSE)</f>
        <v>87</v>
      </c>
    </row>
    <row r="77" spans="1:3" ht="15">
      <c r="A77" s="78" t="s">
        <v>1617</v>
      </c>
      <c r="B77" s="84" t="s">
        <v>298</v>
      </c>
      <c r="C77" s="78">
        <f>VLOOKUP(GroupVertices[[#This Row],[Vertex]],Vertices[],MATCH("ID",Vertices[[#Headers],[Vertex]:[Vertex Content Word Count]],0),FALSE)</f>
        <v>86</v>
      </c>
    </row>
    <row r="78" spans="1:3" ht="15">
      <c r="A78" s="78" t="s">
        <v>1618</v>
      </c>
      <c r="B78" s="84" t="s">
        <v>224</v>
      </c>
      <c r="C78" s="78">
        <f>VLOOKUP(GroupVertices[[#This Row],[Vertex]],Vertices[],MATCH("ID",Vertices[[#Headers],[Vertex]:[Vertex Content Word Count]],0),FALSE)</f>
        <v>24</v>
      </c>
    </row>
    <row r="79" spans="1:3" ht="15">
      <c r="A79" s="78" t="s">
        <v>1618</v>
      </c>
      <c r="B79" s="84" t="s">
        <v>251</v>
      </c>
      <c r="C79" s="78">
        <f>VLOOKUP(GroupVertices[[#This Row],[Vertex]],Vertices[],MATCH("ID",Vertices[[#Headers],[Vertex]:[Vertex Content Word Count]],0),FALSE)</f>
        <v>21</v>
      </c>
    </row>
    <row r="80" spans="1:3" ht="15">
      <c r="A80" s="78" t="s">
        <v>1618</v>
      </c>
      <c r="B80" s="84" t="s">
        <v>250</v>
      </c>
      <c r="C80" s="78">
        <f>VLOOKUP(GroupVertices[[#This Row],[Vertex]],Vertices[],MATCH("ID",Vertices[[#Headers],[Vertex]:[Vertex Content Word Count]],0),FALSE)</f>
        <v>20</v>
      </c>
    </row>
    <row r="81" spans="1:3" ht="15">
      <c r="A81" s="78" t="s">
        <v>1618</v>
      </c>
      <c r="B81" s="84" t="s">
        <v>223</v>
      </c>
      <c r="C81" s="78">
        <f>VLOOKUP(GroupVertices[[#This Row],[Vertex]],Vertices[],MATCH("ID",Vertices[[#Headers],[Vertex]:[Vertex Content Word Count]],0),FALSE)</f>
        <v>23</v>
      </c>
    </row>
    <row r="82" spans="1:3" ht="15">
      <c r="A82" s="78" t="s">
        <v>1618</v>
      </c>
      <c r="B82" s="84" t="s">
        <v>222</v>
      </c>
      <c r="C82" s="78">
        <f>VLOOKUP(GroupVertices[[#This Row],[Vertex]],Vertices[],MATCH("ID",Vertices[[#Headers],[Vertex]:[Vertex Content Word Count]],0),FALSE)</f>
        <v>22</v>
      </c>
    </row>
    <row r="83" spans="1:3" ht="15">
      <c r="A83" s="78" t="s">
        <v>1618</v>
      </c>
      <c r="B83" s="84" t="s">
        <v>221</v>
      </c>
      <c r="C83" s="78">
        <f>VLOOKUP(GroupVertices[[#This Row],[Vertex]],Vertices[],MATCH("ID",Vertices[[#Headers],[Vertex]:[Vertex Content Word Count]],0),FALSE)</f>
        <v>19</v>
      </c>
    </row>
    <row r="84" spans="1:3" ht="15">
      <c r="A84" s="78" t="s">
        <v>1619</v>
      </c>
      <c r="B84" s="84" t="s">
        <v>288</v>
      </c>
      <c r="C84" s="78">
        <f>VLOOKUP(GroupVertices[[#This Row],[Vertex]],Vertices[],MATCH("ID",Vertices[[#Headers],[Vertex]:[Vertex Content Word Count]],0),FALSE)</f>
        <v>74</v>
      </c>
    </row>
    <row r="85" spans="1:3" ht="15">
      <c r="A85" s="78" t="s">
        <v>1619</v>
      </c>
      <c r="B85" s="84" t="s">
        <v>238</v>
      </c>
      <c r="C85" s="78">
        <f>VLOOKUP(GroupVertices[[#This Row],[Vertex]],Vertices[],MATCH("ID",Vertices[[#Headers],[Vertex]:[Vertex Content Word Count]],0),FALSE)</f>
        <v>71</v>
      </c>
    </row>
    <row r="86" spans="1:3" ht="15">
      <c r="A86" s="78" t="s">
        <v>1619</v>
      </c>
      <c r="B86" s="84" t="s">
        <v>287</v>
      </c>
      <c r="C86" s="78">
        <f>VLOOKUP(GroupVertices[[#This Row],[Vertex]],Vertices[],MATCH("ID",Vertices[[#Headers],[Vertex]:[Vertex Content Word Count]],0),FALSE)</f>
        <v>73</v>
      </c>
    </row>
    <row r="87" spans="1:3" ht="15">
      <c r="A87" s="78" t="s">
        <v>1619</v>
      </c>
      <c r="B87" s="84" t="s">
        <v>286</v>
      </c>
      <c r="C87" s="78">
        <f>VLOOKUP(GroupVertices[[#This Row],[Vertex]],Vertices[],MATCH("ID",Vertices[[#Headers],[Vertex]:[Vertex Content Word Count]],0),FALSE)</f>
        <v>72</v>
      </c>
    </row>
    <row r="88" spans="1:3" ht="15">
      <c r="A88" s="78" t="s">
        <v>1620</v>
      </c>
      <c r="B88" s="84" t="s">
        <v>310</v>
      </c>
      <c r="C88" s="78">
        <f>VLOOKUP(GroupVertices[[#This Row],[Vertex]],Vertices[],MATCH("ID",Vertices[[#Headers],[Vertex]:[Vertex Content Word Count]],0),FALSE)</f>
        <v>100</v>
      </c>
    </row>
    <row r="89" spans="1:3" ht="15">
      <c r="A89" s="78" t="s">
        <v>1620</v>
      </c>
      <c r="B89" s="84" t="s">
        <v>243</v>
      </c>
      <c r="C89" s="78">
        <f>VLOOKUP(GroupVertices[[#This Row],[Vertex]],Vertices[],MATCH("ID",Vertices[[#Headers],[Vertex]:[Vertex Content Word Count]],0),FALSE)</f>
        <v>98</v>
      </c>
    </row>
    <row r="90" spans="1:3" ht="15">
      <c r="A90" s="78" t="s">
        <v>1620</v>
      </c>
      <c r="B90" s="84" t="s">
        <v>309</v>
      </c>
      <c r="C90" s="78">
        <f>VLOOKUP(GroupVertices[[#This Row],[Vertex]],Vertices[],MATCH("ID",Vertices[[#Headers],[Vertex]:[Vertex Content Word Count]],0),FALSE)</f>
        <v>99</v>
      </c>
    </row>
    <row r="91" spans="1:3" ht="15">
      <c r="A91" s="78" t="s">
        <v>1621</v>
      </c>
      <c r="B91" s="84" t="s">
        <v>232</v>
      </c>
      <c r="C91" s="78">
        <f>VLOOKUP(GroupVertices[[#This Row],[Vertex]],Vertices[],MATCH("ID",Vertices[[#Headers],[Vertex]:[Vertex Content Word Count]],0),FALSE)</f>
        <v>44</v>
      </c>
    </row>
    <row r="92" spans="1:3" ht="15">
      <c r="A92" s="78" t="s">
        <v>1621</v>
      </c>
      <c r="B92" s="84" t="s">
        <v>231</v>
      </c>
      <c r="C92" s="78">
        <f>VLOOKUP(GroupVertices[[#This Row],[Vertex]],Vertices[],MATCH("ID",Vertices[[#Headers],[Vertex]:[Vertex Content Word Count]],0),FALSE)</f>
        <v>42</v>
      </c>
    </row>
    <row r="93" spans="1:3" ht="15">
      <c r="A93" s="78" t="s">
        <v>1621</v>
      </c>
      <c r="B93" s="84" t="s">
        <v>263</v>
      </c>
      <c r="C93" s="78">
        <f>VLOOKUP(GroupVertices[[#This Row],[Vertex]],Vertices[],MATCH("ID",Vertices[[#Headers],[Vertex]:[Vertex Content Word Count]],0),FALSE)</f>
        <v>43</v>
      </c>
    </row>
    <row r="94" spans="1:3" ht="15">
      <c r="A94" s="78" t="s">
        <v>1622</v>
      </c>
      <c r="B94" s="84" t="s">
        <v>262</v>
      </c>
      <c r="C94" s="78">
        <f>VLOOKUP(GroupVertices[[#This Row],[Vertex]],Vertices[],MATCH("ID",Vertices[[#Headers],[Vertex]:[Vertex Content Word Count]],0),FALSE)</f>
        <v>41</v>
      </c>
    </row>
    <row r="95" spans="1:3" ht="15">
      <c r="A95" s="78" t="s">
        <v>1622</v>
      </c>
      <c r="B95" s="84" t="s">
        <v>230</v>
      </c>
      <c r="C95" s="78">
        <f>VLOOKUP(GroupVertices[[#This Row],[Vertex]],Vertices[],MATCH("ID",Vertices[[#Headers],[Vertex]:[Vertex Content Word Count]],0),FALSE)</f>
        <v>39</v>
      </c>
    </row>
    <row r="96" spans="1:3" ht="15">
      <c r="A96" s="78" t="s">
        <v>1622</v>
      </c>
      <c r="B96" s="84" t="s">
        <v>261</v>
      </c>
      <c r="C96" s="78">
        <f>VLOOKUP(GroupVertices[[#This Row],[Vertex]],Vertices[],MATCH("ID",Vertices[[#Headers],[Vertex]:[Vertex Content Word Count]],0),FALSE)</f>
        <v>40</v>
      </c>
    </row>
    <row r="97" spans="1:3" ht="15">
      <c r="A97" s="78" t="s">
        <v>1623</v>
      </c>
      <c r="B97" s="84" t="s">
        <v>294</v>
      </c>
      <c r="C97" s="78">
        <f>VLOOKUP(GroupVertices[[#This Row],[Vertex]],Vertices[],MATCH("ID",Vertices[[#Headers],[Vertex]:[Vertex Content Word Count]],0),FALSE)</f>
        <v>81</v>
      </c>
    </row>
    <row r="98" spans="1:3" ht="15">
      <c r="A98" s="78" t="s">
        <v>1623</v>
      </c>
      <c r="B98" s="84" t="s">
        <v>240</v>
      </c>
      <c r="C98" s="78">
        <f>VLOOKUP(GroupVertices[[#This Row],[Vertex]],Vertices[],MATCH("ID",Vertices[[#Headers],[Vertex]:[Vertex Content Word Count]],0),FALSE)</f>
        <v>80</v>
      </c>
    </row>
    <row r="99" spans="1:3" ht="15">
      <c r="A99" s="78" t="s">
        <v>1624</v>
      </c>
      <c r="B99" s="84" t="s">
        <v>220</v>
      </c>
      <c r="C99" s="78">
        <f>VLOOKUP(GroupVertices[[#This Row],[Vertex]],Vertices[],MATCH("ID",Vertices[[#Headers],[Vertex]:[Vertex Content Word Count]],0),FALSE)</f>
        <v>17</v>
      </c>
    </row>
    <row r="100" spans="1:3" ht="15">
      <c r="A100" s="78" t="s">
        <v>1624</v>
      </c>
      <c r="B100" s="84" t="s">
        <v>249</v>
      </c>
      <c r="C100" s="78">
        <f>VLOOKUP(GroupVertices[[#This Row],[Vertex]],Vertices[],MATCH("ID",Vertices[[#Headers],[Vertex]:[Vertex Content Word Count]],0),FALSE)</f>
        <v>18</v>
      </c>
    </row>
    <row r="101" spans="1:3" ht="15">
      <c r="A101" s="78" t="s">
        <v>1625</v>
      </c>
      <c r="B101" s="84" t="s">
        <v>246</v>
      </c>
      <c r="C101" s="78">
        <f>VLOOKUP(GroupVertices[[#This Row],[Vertex]],Vertices[],MATCH("ID",Vertices[[#Headers],[Vertex]:[Vertex Content Word Count]],0),FALSE)</f>
        <v>13</v>
      </c>
    </row>
    <row r="102" spans="1:3" ht="15">
      <c r="A102" s="78" t="s">
        <v>1625</v>
      </c>
      <c r="B102" s="84" t="s">
        <v>218</v>
      </c>
      <c r="C102" s="78">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2047</v>
      </c>
      <c r="B2" s="34" t="s">
        <v>1576</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76</v>
      </c>
      <c r="J2" s="37">
        <f>MIN(Vertices[Betweenness Centrality])</f>
        <v>0</v>
      </c>
      <c r="K2" s="38">
        <f>COUNTIF(Vertices[Betweenness Centrality],"&gt;= "&amp;J2)-COUNTIF(Vertices[Betweenness Centrality],"&gt;="&amp;J3)</f>
        <v>96</v>
      </c>
      <c r="L2" s="37">
        <f>MIN(Vertices[Closeness Centrality])</f>
        <v>0.003236</v>
      </c>
      <c r="M2" s="38">
        <f>COUNTIF(Vertices[Closeness Centrality],"&gt;= "&amp;L2)-COUNTIF(Vertices[Closeness Centrality],"&gt;="&amp;L3)</f>
        <v>4</v>
      </c>
      <c r="N2" s="37">
        <f>MIN(Vertices[Eigenvector Centrality])</f>
        <v>0.000893</v>
      </c>
      <c r="O2" s="38">
        <f>COUNTIF(Vertices[Eigenvector Centrality],"&gt;= "&amp;N2)-COUNTIF(Vertices[Eigenvector Centrality],"&gt;="&amp;N3)</f>
        <v>13</v>
      </c>
      <c r="P2" s="37">
        <f>MIN(Vertices[PageRank])</f>
        <v>0.432028</v>
      </c>
      <c r="Q2" s="38">
        <f>COUNTIF(Vertices[PageRank],"&gt;= "&amp;P2)-COUNTIF(Vertices[PageRank],"&gt;="&amp;P3)</f>
        <v>83</v>
      </c>
      <c r="R2" s="37">
        <f>MIN(Vertices[Clustering Coefficient])</f>
        <v>0</v>
      </c>
      <c r="S2" s="43">
        <f>COUNTIF(Vertices[Clustering Coefficient],"&gt;= "&amp;R2)-COUNTIF(Vertices[Clustering Coefficient],"&gt;="&amp;R3)</f>
        <v>55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v>
      </c>
      <c r="G3" s="40">
        <f>COUNTIF(Vertices[In-Degree],"&gt;= "&amp;F3)-COUNTIF(Vertices[In-Degree],"&gt;="&amp;F4)</f>
        <v>60</v>
      </c>
      <c r="H3" s="39">
        <f aca="true" t="shared" si="3" ref="H3:H26">H2+($H$57-$H$2)/BinDivisor</f>
        <v>1.2181818181818183</v>
      </c>
      <c r="I3" s="40">
        <f>COUNTIF(Vertices[Out-Degree],"&gt;= "&amp;H3)-COUNTIF(Vertices[Out-Degree],"&gt;="&amp;H4)</f>
        <v>11</v>
      </c>
      <c r="J3" s="39">
        <f aca="true" t="shared" si="4" ref="J3:J26">J2+($J$57-$J$2)/BinDivisor</f>
        <v>174.21333332727272</v>
      </c>
      <c r="K3" s="40">
        <f>COUNTIF(Vertices[Betweenness Centrality],"&gt;= "&amp;J3)-COUNTIF(Vertices[Betweenness Centrality],"&gt;="&amp;J4)</f>
        <v>1</v>
      </c>
      <c r="L3" s="39">
        <f aca="true" t="shared" si="5" ref="L3:L26">L2+($L$57-$L$2)/BinDivisor</f>
        <v>0.0033380727272727274</v>
      </c>
      <c r="M3" s="40">
        <f>COUNTIF(Vertices[Closeness Centrality],"&gt;= "&amp;L3)-COUNTIF(Vertices[Closeness Centrality],"&gt;="&amp;L4)</f>
        <v>5</v>
      </c>
      <c r="N3" s="39">
        <f aca="true" t="shared" si="6" ref="N3:N26">N2+($N$57-$N$2)/BinDivisor</f>
        <v>0.002596472727272727</v>
      </c>
      <c r="O3" s="40">
        <f>COUNTIF(Vertices[Eigenvector Centrality],"&gt;= "&amp;N3)-COUNTIF(Vertices[Eigenvector Centrality],"&gt;="&amp;N4)</f>
        <v>0</v>
      </c>
      <c r="P3" s="39">
        <f aca="true" t="shared" si="7" ref="P3:P26">P2+($P$57-$P$2)/BinDivisor</f>
        <v>0.9608528181818181</v>
      </c>
      <c r="Q3" s="40">
        <f>COUNTIF(Vertices[PageRank],"&gt;= "&amp;P3)-COUNTIF(Vertices[PageRank],"&gt;="&amp;P4)</f>
        <v>12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101</v>
      </c>
      <c r="D4" s="32">
        <f t="shared" si="1"/>
        <v>0</v>
      </c>
      <c r="E4" s="3">
        <f>COUNTIF(Vertices[Degree],"&gt;= "&amp;D4)-COUNTIF(Vertices[Degree],"&gt;="&amp;D5)</f>
        <v>0</v>
      </c>
      <c r="F4" s="37">
        <f t="shared" si="2"/>
        <v>1.2</v>
      </c>
      <c r="G4" s="38">
        <f>COUNTIF(Vertices[In-Degree],"&gt;= "&amp;F4)-COUNTIF(Vertices[In-Degree],"&gt;="&amp;F5)</f>
        <v>0</v>
      </c>
      <c r="H4" s="37">
        <f t="shared" si="3"/>
        <v>2.4363636363636365</v>
      </c>
      <c r="I4" s="38">
        <f>COUNTIF(Vertices[Out-Degree],"&gt;= "&amp;H4)-COUNTIF(Vertices[Out-Degree],"&gt;="&amp;H5)</f>
        <v>6</v>
      </c>
      <c r="J4" s="37">
        <f t="shared" si="4"/>
        <v>348.42666665454544</v>
      </c>
      <c r="K4" s="38">
        <f>COUNTIF(Vertices[Betweenness Centrality],"&gt;= "&amp;J4)-COUNTIF(Vertices[Betweenness Centrality],"&gt;="&amp;J5)</f>
        <v>2</v>
      </c>
      <c r="L4" s="37">
        <f t="shared" si="5"/>
        <v>0.0034401454545454546</v>
      </c>
      <c r="M4" s="38">
        <f>COUNTIF(Vertices[Closeness Centrality],"&gt;= "&amp;L4)-COUNTIF(Vertices[Closeness Centrality],"&gt;="&amp;L5)</f>
        <v>4</v>
      </c>
      <c r="N4" s="37">
        <f t="shared" si="6"/>
        <v>0.0042999454545454546</v>
      </c>
      <c r="O4" s="38">
        <f>COUNTIF(Vertices[Eigenvector Centrality],"&gt;= "&amp;N4)-COUNTIF(Vertices[Eigenvector Centrality],"&gt;="&amp;N5)</f>
        <v>0</v>
      </c>
      <c r="P4" s="37">
        <f t="shared" si="7"/>
        <v>1.4896776363636364</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1.7999999999999998</v>
      </c>
      <c r="G5" s="40">
        <f>COUNTIF(Vertices[In-Degree],"&gt;= "&amp;F5)-COUNTIF(Vertices[In-Degree],"&gt;="&amp;F6)</f>
        <v>18</v>
      </c>
      <c r="H5" s="39">
        <f t="shared" si="3"/>
        <v>3.6545454545454548</v>
      </c>
      <c r="I5" s="40">
        <f>COUNTIF(Vertices[Out-Degree],"&gt;= "&amp;H5)-COUNTIF(Vertices[Out-Degree],"&gt;="&amp;H6)</f>
        <v>5</v>
      </c>
      <c r="J5" s="39">
        <f t="shared" si="4"/>
        <v>522.6399999818182</v>
      </c>
      <c r="K5" s="40">
        <f>COUNTIF(Vertices[Betweenness Centrality],"&gt;= "&amp;J5)-COUNTIF(Vertices[Betweenness Centrality],"&gt;="&amp;J6)</f>
        <v>0</v>
      </c>
      <c r="L5" s="39">
        <f t="shared" si="5"/>
        <v>0.003542218181818182</v>
      </c>
      <c r="M5" s="40">
        <f>COUNTIF(Vertices[Closeness Centrality],"&gt;= "&amp;L5)-COUNTIF(Vertices[Closeness Centrality],"&gt;="&amp;L6)</f>
        <v>0</v>
      </c>
      <c r="N5" s="39">
        <f t="shared" si="6"/>
        <v>0.006003418181818182</v>
      </c>
      <c r="O5" s="40">
        <f>COUNTIF(Vertices[Eigenvector Centrality],"&gt;= "&amp;N5)-COUNTIF(Vertices[Eigenvector Centrality],"&gt;="&amp;N6)</f>
        <v>0</v>
      </c>
      <c r="P5" s="39">
        <f t="shared" si="7"/>
        <v>2.0185024545454544</v>
      </c>
      <c r="Q5" s="40">
        <f>COUNTIF(Vertices[PageRank],"&gt;= "&amp;P5)-COUNTIF(Vertices[PageRank],"&gt;="&amp;P6)</f>
        <v>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130</v>
      </c>
      <c r="D6" s="32">
        <f t="shared" si="1"/>
        <v>0</v>
      </c>
      <c r="E6" s="3">
        <f>COUNTIF(Vertices[Degree],"&gt;= "&amp;D6)-COUNTIF(Vertices[Degree],"&gt;="&amp;D7)</f>
        <v>0</v>
      </c>
      <c r="F6" s="37">
        <f t="shared" si="2"/>
        <v>2.4</v>
      </c>
      <c r="G6" s="38">
        <f>COUNTIF(Vertices[In-Degree],"&gt;= "&amp;F6)-COUNTIF(Vertices[In-Degree],"&gt;="&amp;F7)</f>
        <v>0</v>
      </c>
      <c r="H6" s="37">
        <f t="shared" si="3"/>
        <v>4.872727272727273</v>
      </c>
      <c r="I6" s="38">
        <f>COUNTIF(Vertices[Out-Degree],"&gt;= "&amp;H6)-COUNTIF(Vertices[Out-Degree],"&gt;="&amp;H7)</f>
        <v>0</v>
      </c>
      <c r="J6" s="37">
        <f t="shared" si="4"/>
        <v>696.8533333090909</v>
      </c>
      <c r="K6" s="38">
        <f>COUNTIF(Vertices[Betweenness Centrality],"&gt;= "&amp;J6)-COUNTIF(Vertices[Betweenness Centrality],"&gt;="&amp;J7)</f>
        <v>0</v>
      </c>
      <c r="L6" s="37">
        <f t="shared" si="5"/>
        <v>0.003644290909090909</v>
      </c>
      <c r="M6" s="38">
        <f>COUNTIF(Vertices[Closeness Centrality],"&gt;= "&amp;L6)-COUNTIF(Vertices[Closeness Centrality],"&gt;="&amp;L7)</f>
        <v>0</v>
      </c>
      <c r="N6" s="37">
        <f t="shared" si="6"/>
        <v>0.007706890909090909</v>
      </c>
      <c r="O6" s="38">
        <f>COUNTIF(Vertices[Eigenvector Centrality],"&gt;= "&amp;N6)-COUNTIF(Vertices[Eigenvector Centrality],"&gt;="&amp;N7)</f>
        <v>46</v>
      </c>
      <c r="P6" s="37">
        <f t="shared" si="7"/>
        <v>2.5473272727272724</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64</v>
      </c>
      <c r="D7" s="32">
        <f t="shared" si="1"/>
        <v>0</v>
      </c>
      <c r="E7" s="3">
        <f>COUNTIF(Vertices[Degree],"&gt;= "&amp;D7)-COUNTIF(Vertices[Degree],"&gt;="&amp;D8)</f>
        <v>0</v>
      </c>
      <c r="F7" s="39">
        <f t="shared" si="2"/>
        <v>3</v>
      </c>
      <c r="G7" s="40">
        <f>COUNTIF(Vertices[In-Degree],"&gt;= "&amp;F7)-COUNTIF(Vertices[In-Degree],"&gt;="&amp;F8)</f>
        <v>1</v>
      </c>
      <c r="H7" s="39">
        <f t="shared" si="3"/>
        <v>6.090909090909092</v>
      </c>
      <c r="I7" s="40">
        <f>COUNTIF(Vertices[Out-Degree],"&gt;= "&amp;H7)-COUNTIF(Vertices[Out-Degree],"&gt;="&amp;H8)</f>
        <v>1</v>
      </c>
      <c r="J7" s="39">
        <f t="shared" si="4"/>
        <v>871.0666666363636</v>
      </c>
      <c r="K7" s="40">
        <f>COUNTIF(Vertices[Betweenness Centrality],"&gt;= "&amp;J7)-COUNTIF(Vertices[Betweenness Centrality],"&gt;="&amp;J8)</f>
        <v>0</v>
      </c>
      <c r="L7" s="39">
        <f t="shared" si="5"/>
        <v>0.003746363636363636</v>
      </c>
      <c r="M7" s="40">
        <f>COUNTIF(Vertices[Closeness Centrality],"&gt;= "&amp;L7)-COUNTIF(Vertices[Closeness Centrality],"&gt;="&amp;L8)</f>
        <v>0</v>
      </c>
      <c r="N7" s="39">
        <f t="shared" si="6"/>
        <v>0.009410363636363637</v>
      </c>
      <c r="O7" s="40">
        <f>COUNTIF(Vertices[Eigenvector Centrality],"&gt;= "&amp;N7)-COUNTIF(Vertices[Eigenvector Centrality],"&gt;="&amp;N8)</f>
        <v>25</v>
      </c>
      <c r="P7" s="39">
        <f t="shared" si="7"/>
        <v>3.0761520909090905</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194</v>
      </c>
      <c r="D8" s="32">
        <f t="shared" si="1"/>
        <v>0</v>
      </c>
      <c r="E8" s="3">
        <f>COUNTIF(Vertices[Degree],"&gt;= "&amp;D8)-COUNTIF(Vertices[Degree],"&gt;="&amp;D9)</f>
        <v>0</v>
      </c>
      <c r="F8" s="37">
        <f t="shared" si="2"/>
        <v>3.6</v>
      </c>
      <c r="G8" s="38">
        <f>COUNTIF(Vertices[In-Degree],"&gt;= "&amp;F8)-COUNTIF(Vertices[In-Degree],"&gt;="&amp;F9)</f>
        <v>0</v>
      </c>
      <c r="H8" s="37">
        <f t="shared" si="3"/>
        <v>7.30909090909091</v>
      </c>
      <c r="I8" s="38">
        <f>COUNTIF(Vertices[Out-Degree],"&gt;= "&amp;H8)-COUNTIF(Vertices[Out-Degree],"&gt;="&amp;H9)</f>
        <v>0</v>
      </c>
      <c r="J8" s="37">
        <f t="shared" si="4"/>
        <v>1045.2799999636363</v>
      </c>
      <c r="K8" s="38">
        <f>COUNTIF(Vertices[Betweenness Centrality],"&gt;= "&amp;J8)-COUNTIF(Vertices[Betweenness Centrality],"&gt;="&amp;J9)</f>
        <v>0</v>
      </c>
      <c r="L8" s="37">
        <f t="shared" si="5"/>
        <v>0.0038484363636363634</v>
      </c>
      <c r="M8" s="38">
        <f>COUNTIF(Vertices[Closeness Centrality],"&gt;= "&amp;L8)-COUNTIF(Vertices[Closeness Centrality],"&gt;="&amp;L9)</f>
        <v>0</v>
      </c>
      <c r="N8" s="37">
        <f t="shared" si="6"/>
        <v>0.011113836363636364</v>
      </c>
      <c r="O8" s="38">
        <f>COUNTIF(Vertices[Eigenvector Centrality],"&gt;= "&amp;N8)-COUNTIF(Vertices[Eigenvector Centrality],"&gt;="&amp;N9)</f>
        <v>8</v>
      </c>
      <c r="P8" s="37">
        <f t="shared" si="7"/>
        <v>3.6049769090909085</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4.2</v>
      </c>
      <c r="G9" s="40">
        <f>COUNTIF(Vertices[In-Degree],"&gt;= "&amp;F9)-COUNTIF(Vertices[In-Degree],"&gt;="&amp;F10)</f>
        <v>0</v>
      </c>
      <c r="H9" s="39">
        <f t="shared" si="3"/>
        <v>8.52727272727273</v>
      </c>
      <c r="I9" s="40">
        <f>COUNTIF(Vertices[Out-Degree],"&gt;= "&amp;H9)-COUNTIF(Vertices[Out-Degree],"&gt;="&amp;H10)</f>
        <v>0</v>
      </c>
      <c r="J9" s="39">
        <f t="shared" si="4"/>
        <v>1219.493333290909</v>
      </c>
      <c r="K9" s="40">
        <f>COUNTIF(Vertices[Betweenness Centrality],"&gt;= "&amp;J9)-COUNTIF(Vertices[Betweenness Centrality],"&gt;="&amp;J10)</f>
        <v>1</v>
      </c>
      <c r="L9" s="39">
        <f t="shared" si="5"/>
        <v>0.003950509090909091</v>
      </c>
      <c r="M9" s="40">
        <f>COUNTIF(Vertices[Closeness Centrality],"&gt;= "&amp;L9)-COUNTIF(Vertices[Closeness Centrality],"&gt;="&amp;L10)</f>
        <v>0</v>
      </c>
      <c r="N9" s="39">
        <f t="shared" si="6"/>
        <v>0.012817309090909092</v>
      </c>
      <c r="O9" s="40">
        <f>COUNTIF(Vertices[Eigenvector Centrality],"&gt;= "&amp;N9)-COUNTIF(Vertices[Eigenvector Centrality],"&gt;="&amp;N10)</f>
        <v>7</v>
      </c>
      <c r="P9" s="39">
        <f t="shared" si="7"/>
        <v>4.1338017272727265</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2048</v>
      </c>
      <c r="B10" s="34">
        <v>3</v>
      </c>
      <c r="D10" s="32">
        <f t="shared" si="1"/>
        <v>0</v>
      </c>
      <c r="E10" s="3">
        <f>COUNTIF(Vertices[Degree],"&gt;= "&amp;D10)-COUNTIF(Vertices[Degree],"&gt;="&amp;D11)</f>
        <v>0</v>
      </c>
      <c r="F10" s="37">
        <f t="shared" si="2"/>
        <v>4.8</v>
      </c>
      <c r="G10" s="38">
        <f>COUNTIF(Vertices[In-Degree],"&gt;= "&amp;F10)-COUNTIF(Vertices[In-Degree],"&gt;="&amp;F11)</f>
        <v>3</v>
      </c>
      <c r="H10" s="37">
        <f t="shared" si="3"/>
        <v>9.745454545454548</v>
      </c>
      <c r="I10" s="38">
        <f>COUNTIF(Vertices[Out-Degree],"&gt;= "&amp;H10)-COUNTIF(Vertices[Out-Degree],"&gt;="&amp;H11)</f>
        <v>0</v>
      </c>
      <c r="J10" s="37">
        <f t="shared" si="4"/>
        <v>1393.7066666181818</v>
      </c>
      <c r="K10" s="38">
        <f>COUNTIF(Vertices[Betweenness Centrality],"&gt;= "&amp;J10)-COUNTIF(Vertices[Betweenness Centrality],"&gt;="&amp;J11)</f>
        <v>0</v>
      </c>
      <c r="L10" s="37">
        <f t="shared" si="5"/>
        <v>0.004052581818181818</v>
      </c>
      <c r="M10" s="38">
        <f>COUNTIF(Vertices[Closeness Centrality],"&gt;= "&amp;L10)-COUNTIF(Vertices[Closeness Centrality],"&gt;="&amp;L11)</f>
        <v>0</v>
      </c>
      <c r="N10" s="37">
        <f t="shared" si="6"/>
        <v>0.01452078181818182</v>
      </c>
      <c r="O10" s="38">
        <f>COUNTIF(Vertices[Eigenvector Centrality],"&gt;= "&amp;N10)-COUNTIF(Vertices[Eigenvector Centrality],"&gt;="&amp;N11)</f>
        <v>1</v>
      </c>
      <c r="P10" s="37">
        <f t="shared" si="7"/>
        <v>4.662626545454545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5.3999999999999995</v>
      </c>
      <c r="G11" s="40">
        <f>COUNTIF(Vertices[In-Degree],"&gt;= "&amp;F11)-COUNTIF(Vertices[In-Degree],"&gt;="&amp;F12)</f>
        <v>0</v>
      </c>
      <c r="H11" s="39">
        <f t="shared" si="3"/>
        <v>10.963636363636367</v>
      </c>
      <c r="I11" s="40">
        <f>COUNTIF(Vertices[Out-Degree],"&gt;= "&amp;H11)-COUNTIF(Vertices[Out-Degree],"&gt;="&amp;H12)</f>
        <v>1</v>
      </c>
      <c r="J11" s="39">
        <f t="shared" si="4"/>
        <v>1567.9199999454545</v>
      </c>
      <c r="K11" s="40">
        <f>COUNTIF(Vertices[Betweenness Centrality],"&gt;= "&amp;J11)-COUNTIF(Vertices[Betweenness Centrality],"&gt;="&amp;J12)</f>
        <v>0</v>
      </c>
      <c r="L11" s="39">
        <f t="shared" si="5"/>
        <v>0.004154654545454545</v>
      </c>
      <c r="M11" s="40">
        <f>COUNTIF(Vertices[Closeness Centrality],"&gt;= "&amp;L11)-COUNTIF(Vertices[Closeness Centrality],"&gt;="&amp;L12)</f>
        <v>0</v>
      </c>
      <c r="N11" s="39">
        <f t="shared" si="6"/>
        <v>0.016224254545454547</v>
      </c>
      <c r="O11" s="40">
        <f>COUNTIF(Vertices[Eigenvector Centrality],"&gt;= "&amp;N11)-COUNTIF(Vertices[Eigenvector Centrality],"&gt;="&amp;N12)</f>
        <v>0</v>
      </c>
      <c r="P11" s="39">
        <f t="shared" si="7"/>
        <v>5.1914513636363635</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314</v>
      </c>
      <c r="B12" s="34">
        <v>92</v>
      </c>
      <c r="D12" s="32">
        <f t="shared" si="1"/>
        <v>0</v>
      </c>
      <c r="E12" s="3">
        <f>COUNTIF(Vertices[Degree],"&gt;= "&amp;D12)-COUNTIF(Vertices[Degree],"&gt;="&amp;D13)</f>
        <v>0</v>
      </c>
      <c r="F12" s="37">
        <f t="shared" si="2"/>
        <v>5.999999999999999</v>
      </c>
      <c r="G12" s="38">
        <f>COUNTIF(Vertices[In-Degree],"&gt;= "&amp;F12)-COUNTIF(Vertices[In-Degree],"&gt;="&amp;F13)</f>
        <v>0</v>
      </c>
      <c r="H12" s="37">
        <f t="shared" si="3"/>
        <v>12.181818181818185</v>
      </c>
      <c r="I12" s="38">
        <f>COUNTIF(Vertices[Out-Degree],"&gt;= "&amp;H12)-COUNTIF(Vertices[Out-Degree],"&gt;="&amp;H13)</f>
        <v>0</v>
      </c>
      <c r="J12" s="37">
        <f t="shared" si="4"/>
        <v>1742.1333332727272</v>
      </c>
      <c r="K12" s="38">
        <f>COUNTIF(Vertices[Betweenness Centrality],"&gt;= "&amp;J12)-COUNTIF(Vertices[Betweenness Centrality],"&gt;="&amp;J13)</f>
        <v>0</v>
      </c>
      <c r="L12" s="37">
        <f t="shared" si="5"/>
        <v>0.004256727272727272</v>
      </c>
      <c r="M12" s="38">
        <f>COUNTIF(Vertices[Closeness Centrality],"&gt;= "&amp;L12)-COUNTIF(Vertices[Closeness Centrality],"&gt;="&amp;L13)</f>
        <v>0</v>
      </c>
      <c r="N12" s="37">
        <f t="shared" si="6"/>
        <v>0.017927727272727272</v>
      </c>
      <c r="O12" s="38">
        <f>COUNTIF(Vertices[Eigenvector Centrality],"&gt;= "&amp;N12)-COUNTIF(Vertices[Eigenvector Centrality],"&gt;="&amp;N13)</f>
        <v>0</v>
      </c>
      <c r="P12" s="37">
        <f t="shared" si="7"/>
        <v>5.720276181818182</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313</v>
      </c>
      <c r="B13" s="34">
        <v>97</v>
      </c>
      <c r="D13" s="32">
        <f t="shared" si="1"/>
        <v>0</v>
      </c>
      <c r="E13" s="3">
        <f>COUNTIF(Vertices[Degree],"&gt;= "&amp;D13)-COUNTIF(Vertices[Degree],"&gt;="&amp;D14)</f>
        <v>0</v>
      </c>
      <c r="F13" s="39">
        <f t="shared" si="2"/>
        <v>6.599999999999999</v>
      </c>
      <c r="G13" s="40">
        <f>COUNTIF(Vertices[In-Degree],"&gt;= "&amp;F13)-COUNTIF(Vertices[In-Degree],"&gt;="&amp;F14)</f>
        <v>1</v>
      </c>
      <c r="H13" s="39">
        <f t="shared" si="3"/>
        <v>13.400000000000004</v>
      </c>
      <c r="I13" s="40">
        <f>COUNTIF(Vertices[Out-Degree],"&gt;= "&amp;H13)-COUNTIF(Vertices[Out-Degree],"&gt;="&amp;H14)</f>
        <v>0</v>
      </c>
      <c r="J13" s="39">
        <f t="shared" si="4"/>
        <v>1916.3466666</v>
      </c>
      <c r="K13" s="40">
        <f>COUNTIF(Vertices[Betweenness Centrality],"&gt;= "&amp;J13)-COUNTIF(Vertices[Betweenness Centrality],"&gt;="&amp;J14)</f>
        <v>0</v>
      </c>
      <c r="L13" s="39">
        <f t="shared" si="5"/>
        <v>0.0043587999999999995</v>
      </c>
      <c r="M13" s="40">
        <f>COUNTIF(Vertices[Closeness Centrality],"&gt;= "&amp;L13)-COUNTIF(Vertices[Closeness Centrality],"&gt;="&amp;L14)</f>
        <v>0</v>
      </c>
      <c r="N13" s="39">
        <f t="shared" si="6"/>
        <v>0.019631199999999998</v>
      </c>
      <c r="O13" s="40">
        <f>COUNTIF(Vertices[Eigenvector Centrality],"&gt;= "&amp;N13)-COUNTIF(Vertices[Eigenvector Centrality],"&gt;="&amp;N14)</f>
        <v>0</v>
      </c>
      <c r="P13" s="39">
        <f t="shared" si="7"/>
        <v>6.2491010000000005</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5</v>
      </c>
      <c r="D14" s="32">
        <f t="shared" si="1"/>
        <v>0</v>
      </c>
      <c r="E14" s="3">
        <f>COUNTIF(Vertices[Degree],"&gt;= "&amp;D14)-COUNTIF(Vertices[Degree],"&gt;="&amp;D15)</f>
        <v>0</v>
      </c>
      <c r="F14" s="37">
        <f t="shared" si="2"/>
        <v>7.199999999999998</v>
      </c>
      <c r="G14" s="38">
        <f>COUNTIF(Vertices[In-Degree],"&gt;= "&amp;F14)-COUNTIF(Vertices[In-Degree],"&gt;="&amp;F15)</f>
        <v>0</v>
      </c>
      <c r="H14" s="37">
        <f t="shared" si="3"/>
        <v>14.618181818181823</v>
      </c>
      <c r="I14" s="38">
        <f>COUNTIF(Vertices[Out-Degree],"&gt;= "&amp;H14)-COUNTIF(Vertices[Out-Degree],"&gt;="&amp;H15)</f>
        <v>0</v>
      </c>
      <c r="J14" s="37">
        <f t="shared" si="4"/>
        <v>2090.5599999272727</v>
      </c>
      <c r="K14" s="38">
        <f>COUNTIF(Vertices[Betweenness Centrality],"&gt;= "&amp;J14)-COUNTIF(Vertices[Betweenness Centrality],"&gt;="&amp;J15)</f>
        <v>0</v>
      </c>
      <c r="L14" s="37">
        <f t="shared" si="5"/>
        <v>0.004460872727272727</v>
      </c>
      <c r="M14" s="38">
        <f>COUNTIF(Vertices[Closeness Centrality],"&gt;= "&amp;L14)-COUNTIF(Vertices[Closeness Centrality],"&gt;="&amp;L15)</f>
        <v>0</v>
      </c>
      <c r="N14" s="37">
        <f t="shared" si="6"/>
        <v>0.021334672727272724</v>
      </c>
      <c r="O14" s="38">
        <f>COUNTIF(Vertices[Eigenvector Centrality],"&gt;= "&amp;N14)-COUNTIF(Vertices[Eigenvector Centrality],"&gt;="&amp;N15)</f>
        <v>0</v>
      </c>
      <c r="P14" s="37">
        <f t="shared" si="7"/>
        <v>6.777925818181819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7.799999999999998</v>
      </c>
      <c r="G15" s="40">
        <f>COUNTIF(Vertices[In-Degree],"&gt;= "&amp;F15)-COUNTIF(Vertices[In-Degree],"&gt;="&amp;F16)</f>
        <v>0</v>
      </c>
      <c r="H15" s="39">
        <f t="shared" si="3"/>
        <v>15.836363636363641</v>
      </c>
      <c r="I15" s="40">
        <f>COUNTIF(Vertices[Out-Degree],"&gt;= "&amp;H15)-COUNTIF(Vertices[Out-Degree],"&gt;="&amp;H16)</f>
        <v>0</v>
      </c>
      <c r="J15" s="39">
        <f t="shared" si="4"/>
        <v>2264.7733332545454</v>
      </c>
      <c r="K15" s="40">
        <f>COUNTIF(Vertices[Betweenness Centrality],"&gt;= "&amp;J15)-COUNTIF(Vertices[Betweenness Centrality],"&gt;="&amp;J16)</f>
        <v>0</v>
      </c>
      <c r="L15" s="39">
        <f t="shared" si="5"/>
        <v>0.004562945454545454</v>
      </c>
      <c r="M15" s="40">
        <f>COUNTIF(Vertices[Closeness Centrality],"&gt;= "&amp;L15)-COUNTIF(Vertices[Closeness Centrality],"&gt;="&amp;L16)</f>
        <v>0</v>
      </c>
      <c r="N15" s="39">
        <f t="shared" si="6"/>
        <v>0.02303814545454545</v>
      </c>
      <c r="O15" s="40">
        <f>COUNTIF(Vertices[Eigenvector Centrality],"&gt;= "&amp;N15)-COUNTIF(Vertices[Eigenvector Centrality],"&gt;="&amp;N16)</f>
        <v>0</v>
      </c>
      <c r="P15" s="39">
        <f t="shared" si="7"/>
        <v>7.306750636363637</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151</v>
      </c>
      <c r="B16" s="34">
        <v>5</v>
      </c>
      <c r="D16" s="32">
        <f t="shared" si="1"/>
        <v>0</v>
      </c>
      <c r="E16" s="3">
        <f>COUNTIF(Vertices[Degree],"&gt;= "&amp;D16)-COUNTIF(Vertices[Degree],"&gt;="&amp;D17)</f>
        <v>0</v>
      </c>
      <c r="F16" s="37">
        <f t="shared" si="2"/>
        <v>8.399999999999999</v>
      </c>
      <c r="G16" s="38">
        <f>COUNTIF(Vertices[In-Degree],"&gt;= "&amp;F16)-COUNTIF(Vertices[In-Degree],"&gt;="&amp;F17)</f>
        <v>0</v>
      </c>
      <c r="H16" s="37">
        <f t="shared" si="3"/>
        <v>17.05454545454546</v>
      </c>
      <c r="I16" s="38">
        <f>COUNTIF(Vertices[Out-Degree],"&gt;= "&amp;H16)-COUNTIF(Vertices[Out-Degree],"&gt;="&amp;H17)</f>
        <v>0</v>
      </c>
      <c r="J16" s="37">
        <f t="shared" si="4"/>
        <v>2438.986666581818</v>
      </c>
      <c r="K16" s="38">
        <f>COUNTIF(Vertices[Betweenness Centrality],"&gt;= "&amp;J16)-COUNTIF(Vertices[Betweenness Centrality],"&gt;="&amp;J17)</f>
        <v>0</v>
      </c>
      <c r="L16" s="37">
        <f t="shared" si="5"/>
        <v>0.004665018181818181</v>
      </c>
      <c r="M16" s="38">
        <f>COUNTIF(Vertices[Closeness Centrality],"&gt;= "&amp;L16)-COUNTIF(Vertices[Closeness Centrality],"&gt;="&amp;L17)</f>
        <v>73</v>
      </c>
      <c r="N16" s="37">
        <f t="shared" si="6"/>
        <v>0.024741618181818175</v>
      </c>
      <c r="O16" s="38">
        <f>COUNTIF(Vertices[Eigenvector Centrality],"&gt;= "&amp;N16)-COUNTIF(Vertices[Eigenvector Centrality],"&gt;="&amp;N17)</f>
        <v>0</v>
      </c>
      <c r="P16" s="37">
        <f t="shared" si="7"/>
        <v>7.835575454545456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8.999999999999998</v>
      </c>
      <c r="G17" s="40">
        <f>COUNTIF(Vertices[In-Degree],"&gt;= "&amp;F17)-COUNTIF(Vertices[In-Degree],"&gt;="&amp;F18)</f>
        <v>0</v>
      </c>
      <c r="H17" s="39">
        <f t="shared" si="3"/>
        <v>18.272727272727277</v>
      </c>
      <c r="I17" s="40">
        <f>COUNTIF(Vertices[Out-Degree],"&gt;= "&amp;H17)-COUNTIF(Vertices[Out-Degree],"&gt;="&amp;H18)</f>
        <v>0</v>
      </c>
      <c r="J17" s="39">
        <f t="shared" si="4"/>
        <v>2613.199999909091</v>
      </c>
      <c r="K17" s="40">
        <f>COUNTIF(Vertices[Betweenness Centrality],"&gt;= "&amp;J17)-COUNTIF(Vertices[Betweenness Centrality],"&gt;="&amp;J18)</f>
        <v>0</v>
      </c>
      <c r="L17" s="39">
        <f t="shared" si="5"/>
        <v>0.004767090909090908</v>
      </c>
      <c r="M17" s="40">
        <f>COUNTIF(Vertices[Closeness Centrality],"&gt;= "&amp;L17)-COUNTIF(Vertices[Closeness Centrality],"&gt;="&amp;L18)</f>
        <v>11</v>
      </c>
      <c r="N17" s="39">
        <f t="shared" si="6"/>
        <v>0.0264450909090909</v>
      </c>
      <c r="O17" s="40">
        <f>COUNTIF(Vertices[Eigenvector Centrality],"&gt;= "&amp;N17)-COUNTIF(Vertices[Eigenvector Centrality],"&gt;="&amp;N18)</f>
        <v>0</v>
      </c>
      <c r="P17" s="39">
        <f t="shared" si="7"/>
        <v>8.364400272727273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0.0851063829787234</v>
      </c>
      <c r="D18" s="32">
        <f t="shared" si="1"/>
        <v>0</v>
      </c>
      <c r="E18" s="3">
        <f>COUNTIF(Vertices[Degree],"&gt;= "&amp;D18)-COUNTIF(Vertices[Degree],"&gt;="&amp;D19)</f>
        <v>0</v>
      </c>
      <c r="F18" s="37">
        <f t="shared" si="2"/>
        <v>9.599999999999998</v>
      </c>
      <c r="G18" s="38">
        <f>COUNTIF(Vertices[In-Degree],"&gt;= "&amp;F18)-COUNTIF(Vertices[In-Degree],"&gt;="&amp;F19)</f>
        <v>0</v>
      </c>
      <c r="H18" s="37">
        <f t="shared" si="3"/>
        <v>19.490909090909096</v>
      </c>
      <c r="I18" s="38">
        <f>COUNTIF(Vertices[Out-Degree],"&gt;= "&amp;H18)-COUNTIF(Vertices[Out-Degree],"&gt;="&amp;H19)</f>
        <v>0</v>
      </c>
      <c r="J18" s="37">
        <f t="shared" si="4"/>
        <v>2787.4133332363635</v>
      </c>
      <c r="K18" s="38">
        <f>COUNTIF(Vertices[Betweenness Centrality],"&gt;= "&amp;J18)-COUNTIF(Vertices[Betweenness Centrality],"&gt;="&amp;J19)</f>
        <v>0</v>
      </c>
      <c r="L18" s="37">
        <f t="shared" si="5"/>
        <v>0.0048691636363636355</v>
      </c>
      <c r="M18" s="38">
        <f>COUNTIF(Vertices[Closeness Centrality],"&gt;= "&amp;L18)-COUNTIF(Vertices[Closeness Centrality],"&gt;="&amp;L19)</f>
        <v>0</v>
      </c>
      <c r="N18" s="37">
        <f t="shared" si="6"/>
        <v>0.028148563636363626</v>
      </c>
      <c r="O18" s="38">
        <f>COUNTIF(Vertices[Eigenvector Centrality],"&gt;= "&amp;N18)-COUNTIF(Vertices[Eigenvector Centrality],"&gt;="&amp;N19)</f>
        <v>0</v>
      </c>
      <c r="P18" s="37">
        <f t="shared" si="7"/>
        <v>8.893225090909091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0.1568627450980392</v>
      </c>
      <c r="D19" s="32">
        <f t="shared" si="1"/>
        <v>0</v>
      </c>
      <c r="E19" s="3">
        <f>COUNTIF(Vertices[Degree],"&gt;= "&amp;D19)-COUNTIF(Vertices[Degree],"&gt;="&amp;D20)</f>
        <v>0</v>
      </c>
      <c r="F19" s="39">
        <f t="shared" si="2"/>
        <v>10.199999999999998</v>
      </c>
      <c r="G19" s="40">
        <f>COUNTIF(Vertices[In-Degree],"&gt;= "&amp;F19)-COUNTIF(Vertices[In-Degree],"&gt;="&amp;F20)</f>
        <v>0</v>
      </c>
      <c r="H19" s="39">
        <f t="shared" si="3"/>
        <v>20.709090909090914</v>
      </c>
      <c r="I19" s="40">
        <f>COUNTIF(Vertices[Out-Degree],"&gt;= "&amp;H19)-COUNTIF(Vertices[Out-Degree],"&gt;="&amp;H20)</f>
        <v>0</v>
      </c>
      <c r="J19" s="39">
        <f t="shared" si="4"/>
        <v>2961.6266665636363</v>
      </c>
      <c r="K19" s="40">
        <f>COUNTIF(Vertices[Betweenness Centrality],"&gt;= "&amp;J19)-COUNTIF(Vertices[Betweenness Centrality],"&gt;="&amp;J20)</f>
        <v>0</v>
      </c>
      <c r="L19" s="39">
        <f t="shared" si="5"/>
        <v>0.004971236363636363</v>
      </c>
      <c r="M19" s="40">
        <f>COUNTIF(Vertices[Closeness Centrality],"&gt;= "&amp;L19)-COUNTIF(Vertices[Closeness Centrality],"&gt;="&amp;L20)</f>
        <v>0</v>
      </c>
      <c r="N19" s="39">
        <f t="shared" si="6"/>
        <v>0.029852036363636352</v>
      </c>
      <c r="O19" s="40">
        <f>COUNTIF(Vertices[Eigenvector Centrality],"&gt;= "&amp;N19)-COUNTIF(Vertices[Eigenvector Centrality],"&gt;="&amp;N20)</f>
        <v>0</v>
      </c>
      <c r="P19" s="39">
        <f t="shared" si="7"/>
        <v>9.422049909090909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10.799999999999997</v>
      </c>
      <c r="G20" s="38">
        <f>COUNTIF(Vertices[In-Degree],"&gt;= "&amp;F20)-COUNTIF(Vertices[In-Degree],"&gt;="&amp;F21)</f>
        <v>0</v>
      </c>
      <c r="H20" s="37">
        <f t="shared" si="3"/>
        <v>21.927272727272733</v>
      </c>
      <c r="I20" s="38">
        <f>COUNTIF(Vertices[Out-Degree],"&gt;= "&amp;H20)-COUNTIF(Vertices[Out-Degree],"&gt;="&amp;H21)</f>
        <v>0</v>
      </c>
      <c r="J20" s="37">
        <f t="shared" si="4"/>
        <v>3135.839999890909</v>
      </c>
      <c r="K20" s="38">
        <f>COUNTIF(Vertices[Betweenness Centrality],"&gt;= "&amp;J20)-COUNTIF(Vertices[Betweenness Centrality],"&gt;="&amp;J21)</f>
        <v>0</v>
      </c>
      <c r="L20" s="37">
        <f t="shared" si="5"/>
        <v>0.00507330909090909</v>
      </c>
      <c r="M20" s="38">
        <f>COUNTIF(Vertices[Closeness Centrality],"&gt;= "&amp;L20)-COUNTIF(Vertices[Closeness Centrality],"&gt;="&amp;L21)</f>
        <v>2</v>
      </c>
      <c r="N20" s="37">
        <f t="shared" si="6"/>
        <v>0.03155550909090908</v>
      </c>
      <c r="O20" s="38">
        <f>COUNTIF(Vertices[Eigenvector Centrality],"&gt;= "&amp;N20)-COUNTIF(Vertices[Eigenvector Centrality],"&gt;="&amp;N21)</f>
        <v>0</v>
      </c>
      <c r="P20" s="37">
        <f t="shared" si="7"/>
        <v>9.950874727272726</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11.399999999999997</v>
      </c>
      <c r="G21" s="40">
        <f>COUNTIF(Vertices[In-Degree],"&gt;= "&amp;F21)-COUNTIF(Vertices[In-Degree],"&gt;="&amp;F22)</f>
        <v>0</v>
      </c>
      <c r="H21" s="39">
        <f t="shared" si="3"/>
        <v>23.14545454545455</v>
      </c>
      <c r="I21" s="40">
        <f>COUNTIF(Vertices[Out-Degree],"&gt;= "&amp;H21)-COUNTIF(Vertices[Out-Degree],"&gt;="&amp;H22)</f>
        <v>0</v>
      </c>
      <c r="J21" s="39">
        <f t="shared" si="4"/>
        <v>3310.0533332181817</v>
      </c>
      <c r="K21" s="40">
        <f>COUNTIF(Vertices[Betweenness Centrality],"&gt;= "&amp;J21)-COUNTIF(Vertices[Betweenness Centrality],"&gt;="&amp;J22)</f>
        <v>0</v>
      </c>
      <c r="L21" s="39">
        <f t="shared" si="5"/>
        <v>0.005175381818181817</v>
      </c>
      <c r="M21" s="40">
        <f>COUNTIF(Vertices[Closeness Centrality],"&gt;= "&amp;L21)-COUNTIF(Vertices[Closeness Centrality],"&gt;="&amp;L22)</f>
        <v>1</v>
      </c>
      <c r="N21" s="39">
        <f t="shared" si="6"/>
        <v>0.03325898181818181</v>
      </c>
      <c r="O21" s="40">
        <f>COUNTIF(Vertices[Eigenvector Centrality],"&gt;= "&amp;N21)-COUNTIF(Vertices[Eigenvector Centrality],"&gt;="&amp;N22)</f>
        <v>0</v>
      </c>
      <c r="P21" s="39">
        <f t="shared" si="7"/>
        <v>10.479699545454544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11.999999999999996</v>
      </c>
      <c r="G22" s="38">
        <f>COUNTIF(Vertices[In-Degree],"&gt;= "&amp;F22)-COUNTIF(Vertices[In-Degree],"&gt;="&amp;F23)</f>
        <v>0</v>
      </c>
      <c r="H22" s="37">
        <f t="shared" si="3"/>
        <v>24.36363636363637</v>
      </c>
      <c r="I22" s="38">
        <f>COUNTIF(Vertices[Out-Degree],"&gt;= "&amp;H22)-COUNTIF(Vertices[Out-Degree],"&gt;="&amp;H23)</f>
        <v>0</v>
      </c>
      <c r="J22" s="37">
        <f t="shared" si="4"/>
        <v>3484.2666665454544</v>
      </c>
      <c r="K22" s="38">
        <f>COUNTIF(Vertices[Betweenness Centrality],"&gt;= "&amp;J22)-COUNTIF(Vertices[Betweenness Centrality],"&gt;="&amp;J23)</f>
        <v>0</v>
      </c>
      <c r="L22" s="37">
        <f t="shared" si="5"/>
        <v>0.005277454545454544</v>
      </c>
      <c r="M22" s="38">
        <f>COUNTIF(Vertices[Closeness Centrality],"&gt;= "&amp;L22)-COUNTIF(Vertices[Closeness Centrality],"&gt;="&amp;L23)</f>
        <v>0</v>
      </c>
      <c r="N22" s="37">
        <f t="shared" si="6"/>
        <v>0.03496245454545453</v>
      </c>
      <c r="O22" s="38">
        <f>COUNTIF(Vertices[Eigenvector Centrality],"&gt;= "&amp;N22)-COUNTIF(Vertices[Eigenvector Centrality],"&gt;="&amp;N23)</f>
        <v>0</v>
      </c>
      <c r="P22" s="37">
        <f t="shared" si="7"/>
        <v>11.008524363636361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101</v>
      </c>
      <c r="D23" s="32">
        <f t="shared" si="1"/>
        <v>0</v>
      </c>
      <c r="E23" s="3">
        <f>COUNTIF(Vertices[Degree],"&gt;= "&amp;D23)-COUNTIF(Vertices[Degree],"&gt;="&amp;D24)</f>
        <v>0</v>
      </c>
      <c r="F23" s="39">
        <f t="shared" si="2"/>
        <v>12.599999999999996</v>
      </c>
      <c r="G23" s="40">
        <f>COUNTIF(Vertices[In-Degree],"&gt;= "&amp;F23)-COUNTIF(Vertices[In-Degree],"&gt;="&amp;F24)</f>
        <v>0</v>
      </c>
      <c r="H23" s="39">
        <f t="shared" si="3"/>
        <v>25.58181818181819</v>
      </c>
      <c r="I23" s="40">
        <f>COUNTIF(Vertices[Out-Degree],"&gt;= "&amp;H23)-COUNTIF(Vertices[Out-Degree],"&gt;="&amp;H24)</f>
        <v>0</v>
      </c>
      <c r="J23" s="39">
        <f t="shared" si="4"/>
        <v>3658.479999872727</v>
      </c>
      <c r="K23" s="40">
        <f>COUNTIF(Vertices[Betweenness Centrality],"&gt;= "&amp;J23)-COUNTIF(Vertices[Betweenness Centrality],"&gt;="&amp;J24)</f>
        <v>0</v>
      </c>
      <c r="L23" s="39">
        <f t="shared" si="5"/>
        <v>0.005379527272727272</v>
      </c>
      <c r="M23" s="40">
        <f>COUNTIF(Vertices[Closeness Centrality],"&gt;= "&amp;L23)-COUNTIF(Vertices[Closeness Centrality],"&gt;="&amp;L24)</f>
        <v>0</v>
      </c>
      <c r="N23" s="39">
        <f t="shared" si="6"/>
        <v>0.03666592727272726</v>
      </c>
      <c r="O23" s="40">
        <f>COUNTIF(Vertices[Eigenvector Centrality],"&gt;= "&amp;N23)-COUNTIF(Vertices[Eigenvector Centrality],"&gt;="&amp;N24)</f>
        <v>0</v>
      </c>
      <c r="P23" s="39">
        <f t="shared" si="7"/>
        <v>11.537349181818179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194</v>
      </c>
      <c r="D24" s="32">
        <f t="shared" si="1"/>
        <v>0</v>
      </c>
      <c r="E24" s="3">
        <f>COUNTIF(Vertices[Degree],"&gt;= "&amp;D24)-COUNTIF(Vertices[Degree],"&gt;="&amp;D25)</f>
        <v>0</v>
      </c>
      <c r="F24" s="37">
        <f t="shared" si="2"/>
        <v>13.199999999999996</v>
      </c>
      <c r="G24" s="38">
        <f>COUNTIF(Vertices[In-Degree],"&gt;= "&amp;F24)-COUNTIF(Vertices[In-Degree],"&gt;="&amp;F25)</f>
        <v>0</v>
      </c>
      <c r="H24" s="37">
        <f t="shared" si="3"/>
        <v>26.800000000000008</v>
      </c>
      <c r="I24" s="38">
        <f>COUNTIF(Vertices[Out-Degree],"&gt;= "&amp;H24)-COUNTIF(Vertices[Out-Degree],"&gt;="&amp;H25)</f>
        <v>0</v>
      </c>
      <c r="J24" s="37">
        <f t="shared" si="4"/>
        <v>3832.6933332</v>
      </c>
      <c r="K24" s="38">
        <f>COUNTIF(Vertices[Betweenness Centrality],"&gt;= "&amp;J24)-COUNTIF(Vertices[Betweenness Centrality],"&gt;="&amp;J25)</f>
        <v>0</v>
      </c>
      <c r="L24" s="37">
        <f t="shared" si="5"/>
        <v>0.005481599999999999</v>
      </c>
      <c r="M24" s="38">
        <f>COUNTIF(Vertices[Closeness Centrality],"&gt;= "&amp;L24)-COUNTIF(Vertices[Closeness Centrality],"&gt;="&amp;L25)</f>
        <v>0</v>
      </c>
      <c r="N24" s="37">
        <f t="shared" si="6"/>
        <v>0.038369399999999984</v>
      </c>
      <c r="O24" s="38">
        <f>COUNTIF(Vertices[Eigenvector Centrality],"&gt;= "&amp;N24)-COUNTIF(Vertices[Eigenvector Centrality],"&gt;="&amp;N25)</f>
        <v>0</v>
      </c>
      <c r="P24" s="37">
        <f t="shared" si="7"/>
        <v>12.066173999999997</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13.799999999999995</v>
      </c>
      <c r="G25" s="40">
        <f>COUNTIF(Vertices[In-Degree],"&gt;= "&amp;F25)-COUNTIF(Vertices[In-Degree],"&gt;="&amp;F26)</f>
        <v>0</v>
      </c>
      <c r="H25" s="39">
        <f t="shared" si="3"/>
        <v>28.018181818181827</v>
      </c>
      <c r="I25" s="40">
        <f>COUNTIF(Vertices[Out-Degree],"&gt;= "&amp;H25)-COUNTIF(Vertices[Out-Degree],"&gt;="&amp;H26)</f>
        <v>0</v>
      </c>
      <c r="J25" s="39">
        <f t="shared" si="4"/>
        <v>4006.9066665272726</v>
      </c>
      <c r="K25" s="40">
        <f>COUNTIF(Vertices[Betweenness Centrality],"&gt;= "&amp;J25)-COUNTIF(Vertices[Betweenness Centrality],"&gt;="&amp;J26)</f>
        <v>0</v>
      </c>
      <c r="L25" s="39">
        <f t="shared" si="5"/>
        <v>0.005583672727272726</v>
      </c>
      <c r="M25" s="40">
        <f>COUNTIF(Vertices[Closeness Centrality],"&gt;= "&amp;L25)-COUNTIF(Vertices[Closeness Centrality],"&gt;="&amp;L26)</f>
        <v>0</v>
      </c>
      <c r="N25" s="39">
        <f t="shared" si="6"/>
        <v>0.04007287272727271</v>
      </c>
      <c r="O25" s="40">
        <f>COUNTIF(Vertices[Eigenvector Centrality],"&gt;= "&amp;N25)-COUNTIF(Vertices[Eigenvector Centrality],"&gt;="&amp;N26)</f>
        <v>0</v>
      </c>
      <c r="P25" s="39">
        <f t="shared" si="7"/>
        <v>12.594998818181814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14.399999999999995</v>
      </c>
      <c r="G26" s="38">
        <f>COUNTIF(Vertices[In-Degree],"&gt;= "&amp;F26)-COUNTIF(Vertices[In-Degree],"&gt;="&amp;F28)</f>
        <v>0</v>
      </c>
      <c r="H26" s="37">
        <f t="shared" si="3"/>
        <v>29.236363636363645</v>
      </c>
      <c r="I26" s="38">
        <f>COUNTIF(Vertices[Out-Degree],"&gt;= "&amp;H26)-COUNTIF(Vertices[Out-Degree],"&gt;="&amp;H28)</f>
        <v>0</v>
      </c>
      <c r="J26" s="37">
        <f t="shared" si="4"/>
        <v>4181.119999854545</v>
      </c>
      <c r="K26" s="38">
        <f>COUNTIF(Vertices[Betweenness Centrality],"&gt;= "&amp;J26)-COUNTIF(Vertices[Betweenness Centrality],"&gt;="&amp;J28)</f>
        <v>0</v>
      </c>
      <c r="L26" s="37">
        <f t="shared" si="5"/>
        <v>0.005685745454545453</v>
      </c>
      <c r="M26" s="38">
        <f>COUNTIF(Vertices[Closeness Centrality],"&gt;= "&amp;L26)-COUNTIF(Vertices[Closeness Centrality],"&gt;="&amp;L28)</f>
        <v>0</v>
      </c>
      <c r="N26" s="37">
        <f t="shared" si="6"/>
        <v>0.041776345454545435</v>
      </c>
      <c r="O26" s="38">
        <f>COUNTIF(Vertices[Eigenvector Centrality],"&gt;= "&amp;N26)-COUNTIF(Vertices[Eigenvector Centrality],"&gt;="&amp;N28)</f>
        <v>0</v>
      </c>
      <c r="P26" s="37">
        <f t="shared" si="7"/>
        <v>13.123823636363632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2.183707</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14.999999999999995</v>
      </c>
      <c r="G28" s="40">
        <f>COUNTIF(Vertices[In-Degree],"&gt;= "&amp;F28)-COUNTIF(Vertices[In-Degree],"&gt;="&amp;F40)</f>
        <v>0</v>
      </c>
      <c r="H28" s="39">
        <f>H26+($H$57-$H$2)/BinDivisor</f>
        <v>30.454545454545464</v>
      </c>
      <c r="I28" s="40">
        <f>COUNTIF(Vertices[Out-Degree],"&gt;= "&amp;H28)-COUNTIF(Vertices[Out-Degree],"&gt;="&amp;H40)</f>
        <v>0</v>
      </c>
      <c r="J28" s="39">
        <f>J26+($J$57-$J$2)/BinDivisor</f>
        <v>4355.333333181818</v>
      </c>
      <c r="K28" s="40">
        <f>COUNTIF(Vertices[Betweenness Centrality],"&gt;= "&amp;J28)-COUNTIF(Vertices[Betweenness Centrality],"&gt;="&amp;J40)</f>
        <v>0</v>
      </c>
      <c r="L28" s="39">
        <f>L26+($L$57-$L$2)/BinDivisor</f>
        <v>0.00578781818181818</v>
      </c>
      <c r="M28" s="40">
        <f>COUNTIF(Vertices[Closeness Centrality],"&gt;= "&amp;L28)-COUNTIF(Vertices[Closeness Centrality],"&gt;="&amp;L40)</f>
        <v>0</v>
      </c>
      <c r="N28" s="39">
        <f>N26+($N$57-$N$2)/BinDivisor</f>
        <v>0.04347981818181816</v>
      </c>
      <c r="O28" s="40">
        <f>COUNTIF(Vertices[Eigenvector Centrality],"&gt;= "&amp;N28)-COUNTIF(Vertices[Eigenvector Centrality],"&gt;="&amp;N40)</f>
        <v>0</v>
      </c>
      <c r="P28" s="39">
        <f>P26+($P$57-$P$2)/BinDivisor</f>
        <v>13.65264845454545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0.015148514851485148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2049</v>
      </c>
      <c r="B30" s="34">
        <v>0.371553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2050</v>
      </c>
      <c r="B32" s="34" t="s">
        <v>2064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2051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2052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2053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2054</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-28</v>
      </c>
      <c r="T38" s="61"/>
      <c r="U38" s="62">
        <f ca="1">COUNTIF(Vertices[Clustering Coefficient],"&gt;= "&amp;T38)-COUNTIF(Vertices[Clustering Coefficient],"&gt;="&amp;T40)</f>
        <v>0</v>
      </c>
    </row>
    <row r="39" spans="1:21" ht="15">
      <c r="A39" s="34" t="s">
        <v>2055</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-28</v>
      </c>
      <c r="T39" s="61"/>
      <c r="U39" s="62">
        <f ca="1">COUNTIF(Vertices[Clustering Coefficient],"&gt;= "&amp;T39)-COUNTIF(Vertices[Clustering Coefficient],"&gt;="&amp;T40)</f>
        <v>0</v>
      </c>
    </row>
    <row r="40" spans="1:21" ht="15">
      <c r="A40" s="34" t="s">
        <v>2056</v>
      </c>
      <c r="B40" s="34" t="s">
        <v>85</v>
      </c>
      <c r="D40" s="32">
        <f>D28+($D$57-$D$2)/BinDivisor</f>
        <v>0</v>
      </c>
      <c r="E40" s="3">
        <f>COUNTIF(Vertices[Degree],"&gt;= "&amp;D40)-COUNTIF(Vertices[Degree],"&gt;="&amp;D41)</f>
        <v>0</v>
      </c>
      <c r="F40" s="37">
        <f>F28+($F$57-$F$2)/BinDivisor</f>
        <v>15.599999999999994</v>
      </c>
      <c r="G40" s="38">
        <f>COUNTIF(Vertices[In-Degree],"&gt;= "&amp;F40)-COUNTIF(Vertices[In-Degree],"&gt;="&amp;F41)</f>
        <v>0</v>
      </c>
      <c r="H40" s="37">
        <f>H28+($H$57-$H$2)/BinDivisor</f>
        <v>31.672727272727283</v>
      </c>
      <c r="I40" s="38">
        <f>COUNTIF(Vertices[Out-Degree],"&gt;= "&amp;H40)-COUNTIF(Vertices[Out-Degree],"&gt;="&amp;H41)</f>
        <v>0</v>
      </c>
      <c r="J40" s="37">
        <f>J28+($J$57-$J$2)/BinDivisor</f>
        <v>4529.54666650909</v>
      </c>
      <c r="K40" s="38">
        <f>COUNTIF(Vertices[Betweenness Centrality],"&gt;= "&amp;J40)-COUNTIF(Vertices[Betweenness Centrality],"&gt;="&amp;J41)</f>
        <v>0</v>
      </c>
      <c r="L40" s="37">
        <f>L28+($L$57-$L$2)/BinDivisor</f>
        <v>0.005889890909090908</v>
      </c>
      <c r="M40" s="38">
        <f>COUNTIF(Vertices[Closeness Centrality],"&gt;= "&amp;L40)-COUNTIF(Vertices[Closeness Centrality],"&gt;="&amp;L41)</f>
        <v>0</v>
      </c>
      <c r="N40" s="37">
        <f>N28+($N$57-$N$2)/BinDivisor</f>
        <v>0.04518329090909089</v>
      </c>
      <c r="O40" s="38">
        <f>COUNTIF(Vertices[Eigenvector Centrality],"&gt;= "&amp;N40)-COUNTIF(Vertices[Eigenvector Centrality],"&gt;="&amp;N41)</f>
        <v>0</v>
      </c>
      <c r="P40" s="37">
        <f>P28+($P$57-$P$2)/BinDivisor</f>
        <v>14.181473272727267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2057</v>
      </c>
      <c r="B41" s="34" t="s">
        <v>85</v>
      </c>
      <c r="D41" s="32">
        <f aca="true" t="shared" si="10" ref="D41:D56">D40+($D$57-$D$2)/BinDivisor</f>
        <v>0</v>
      </c>
      <c r="E41" s="3">
        <f>COUNTIF(Vertices[Degree],"&gt;= "&amp;D41)-COUNTIF(Vertices[Degree],"&gt;="&amp;D42)</f>
        <v>0</v>
      </c>
      <c r="F41" s="39">
        <f aca="true" t="shared" si="11" ref="F41:F56">F40+($F$57-$F$2)/BinDivisor</f>
        <v>16.199999999999996</v>
      </c>
      <c r="G41" s="40">
        <f>COUNTIF(Vertices[In-Degree],"&gt;= "&amp;F41)-COUNTIF(Vertices[In-Degree],"&gt;="&amp;F42)</f>
        <v>0</v>
      </c>
      <c r="H41" s="39">
        <f aca="true" t="shared" si="12" ref="H41:H56">H40+($H$57-$H$2)/BinDivisor</f>
        <v>32.8909090909091</v>
      </c>
      <c r="I41" s="40">
        <f>COUNTIF(Vertices[Out-Degree],"&gt;= "&amp;H41)-COUNTIF(Vertices[Out-Degree],"&gt;="&amp;H42)</f>
        <v>0</v>
      </c>
      <c r="J41" s="39">
        <f aca="true" t="shared" si="13" ref="J41:J56">J40+($J$57-$J$2)/BinDivisor</f>
        <v>4703.759999836362</v>
      </c>
      <c r="K41" s="40">
        <f>COUNTIF(Vertices[Betweenness Centrality],"&gt;= "&amp;J41)-COUNTIF(Vertices[Betweenness Centrality],"&gt;="&amp;J42)</f>
        <v>0</v>
      </c>
      <c r="L41" s="39">
        <f aca="true" t="shared" si="14" ref="L41:L56">L40+($L$57-$L$2)/BinDivisor</f>
        <v>0.005991963636363635</v>
      </c>
      <c r="M41" s="40">
        <f>COUNTIF(Vertices[Closeness Centrality],"&gt;= "&amp;L41)-COUNTIF(Vertices[Closeness Centrality],"&gt;="&amp;L42)</f>
        <v>0</v>
      </c>
      <c r="N41" s="39">
        <f aca="true" t="shared" si="15" ref="N41:N56">N40+($N$57-$N$2)/BinDivisor</f>
        <v>0.04688676363636361</v>
      </c>
      <c r="O41" s="40">
        <f>COUNTIF(Vertices[Eigenvector Centrality],"&gt;= "&amp;N41)-COUNTIF(Vertices[Eigenvector Centrality],"&gt;="&amp;N42)</f>
        <v>0</v>
      </c>
      <c r="P41" s="39">
        <f aca="true" t="shared" si="16" ref="P41:P56">P40+($P$57-$P$2)/BinDivisor</f>
        <v>14.710298090909085</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4" t="s">
        <v>2058</v>
      </c>
      <c r="B42" s="34" t="s">
        <v>85</v>
      </c>
      <c r="D42" s="32">
        <f t="shared" si="10"/>
        <v>0</v>
      </c>
      <c r="E42" s="3">
        <f>COUNTIF(Vertices[Degree],"&gt;= "&amp;D42)-COUNTIF(Vertices[Degree],"&gt;="&amp;D43)</f>
        <v>0</v>
      </c>
      <c r="F42" s="37">
        <f t="shared" si="11"/>
        <v>16.799999999999997</v>
      </c>
      <c r="G42" s="38">
        <f>COUNTIF(Vertices[In-Degree],"&gt;= "&amp;F42)-COUNTIF(Vertices[In-Degree],"&gt;="&amp;F43)</f>
        <v>0</v>
      </c>
      <c r="H42" s="37">
        <f t="shared" si="12"/>
        <v>34.10909090909092</v>
      </c>
      <c r="I42" s="38">
        <f>COUNTIF(Vertices[Out-Degree],"&gt;= "&amp;H42)-COUNTIF(Vertices[Out-Degree],"&gt;="&amp;H43)</f>
        <v>0</v>
      </c>
      <c r="J42" s="37">
        <f t="shared" si="13"/>
        <v>4877.973333163634</v>
      </c>
      <c r="K42" s="38">
        <f>COUNTIF(Vertices[Betweenness Centrality],"&gt;= "&amp;J42)-COUNTIF(Vertices[Betweenness Centrality],"&gt;="&amp;J43)</f>
        <v>0</v>
      </c>
      <c r="L42" s="37">
        <f t="shared" si="14"/>
        <v>0.006094036363636362</v>
      </c>
      <c r="M42" s="38">
        <f>COUNTIF(Vertices[Closeness Centrality],"&gt;= "&amp;L42)-COUNTIF(Vertices[Closeness Centrality],"&gt;="&amp;L43)</f>
        <v>0</v>
      </c>
      <c r="N42" s="37">
        <f t="shared" si="15"/>
        <v>0.04859023636363634</v>
      </c>
      <c r="O42" s="38">
        <f>COUNTIF(Vertices[Eigenvector Centrality],"&gt;= "&amp;N42)-COUNTIF(Vertices[Eigenvector Centrality],"&gt;="&amp;N43)</f>
        <v>0</v>
      </c>
      <c r="P42" s="37">
        <f t="shared" si="16"/>
        <v>15.239122909090902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2059</v>
      </c>
      <c r="B43" s="34" t="s">
        <v>85</v>
      </c>
      <c r="D43" s="32">
        <f t="shared" si="10"/>
        <v>0</v>
      </c>
      <c r="E43" s="3">
        <f>COUNTIF(Vertices[Degree],"&gt;= "&amp;D43)-COUNTIF(Vertices[Degree],"&gt;="&amp;D44)</f>
        <v>0</v>
      </c>
      <c r="F43" s="39">
        <f t="shared" si="11"/>
        <v>17.4</v>
      </c>
      <c r="G43" s="40">
        <f>COUNTIF(Vertices[In-Degree],"&gt;= "&amp;F43)-COUNTIF(Vertices[In-Degree],"&gt;="&amp;F44)</f>
        <v>0</v>
      </c>
      <c r="H43" s="39">
        <f t="shared" si="12"/>
        <v>35.327272727272735</v>
      </c>
      <c r="I43" s="40">
        <f>COUNTIF(Vertices[Out-Degree],"&gt;= "&amp;H43)-COUNTIF(Vertices[Out-Degree],"&gt;="&amp;H44)</f>
        <v>0</v>
      </c>
      <c r="J43" s="39">
        <f t="shared" si="13"/>
        <v>5052.186666490907</v>
      </c>
      <c r="K43" s="40">
        <f>COUNTIF(Vertices[Betweenness Centrality],"&gt;= "&amp;J43)-COUNTIF(Vertices[Betweenness Centrality],"&gt;="&amp;J44)</f>
        <v>0</v>
      </c>
      <c r="L43" s="39">
        <f t="shared" si="14"/>
        <v>0.006196109090909089</v>
      </c>
      <c r="M43" s="40">
        <f>COUNTIF(Vertices[Closeness Centrality],"&gt;= "&amp;L43)-COUNTIF(Vertices[Closeness Centrality],"&gt;="&amp;L44)</f>
        <v>0</v>
      </c>
      <c r="N43" s="39">
        <f t="shared" si="15"/>
        <v>0.050293709090909064</v>
      </c>
      <c r="O43" s="40">
        <f>COUNTIF(Vertices[Eigenvector Centrality],"&gt;= "&amp;N43)-COUNTIF(Vertices[Eigenvector Centrality],"&gt;="&amp;N44)</f>
        <v>0</v>
      </c>
      <c r="P43" s="39">
        <f t="shared" si="16"/>
        <v>15.76794772727272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2060</v>
      </c>
      <c r="B44" s="34" t="s">
        <v>85</v>
      </c>
      <c r="D44" s="32">
        <f t="shared" si="10"/>
        <v>0</v>
      </c>
      <c r="E44" s="3">
        <f>COUNTIF(Vertices[Degree],"&gt;= "&amp;D44)-COUNTIF(Vertices[Degree],"&gt;="&amp;D45)</f>
        <v>0</v>
      </c>
      <c r="F44" s="37">
        <f t="shared" si="11"/>
        <v>18</v>
      </c>
      <c r="G44" s="38">
        <f>COUNTIF(Vertices[In-Degree],"&gt;= "&amp;F44)-COUNTIF(Vertices[In-Degree],"&gt;="&amp;F45)</f>
        <v>0</v>
      </c>
      <c r="H44" s="37">
        <f t="shared" si="12"/>
        <v>36.545454545454554</v>
      </c>
      <c r="I44" s="38">
        <f>COUNTIF(Vertices[Out-Degree],"&gt;= "&amp;H44)-COUNTIF(Vertices[Out-Degree],"&gt;="&amp;H45)</f>
        <v>0</v>
      </c>
      <c r="J44" s="37">
        <f t="shared" si="13"/>
        <v>5226.399999818179</v>
      </c>
      <c r="K44" s="38">
        <f>COUNTIF(Vertices[Betweenness Centrality],"&gt;= "&amp;J44)-COUNTIF(Vertices[Betweenness Centrality],"&gt;="&amp;J45)</f>
        <v>0</v>
      </c>
      <c r="L44" s="37">
        <f t="shared" si="14"/>
        <v>0.0062981818181818165</v>
      </c>
      <c r="M44" s="38">
        <f>COUNTIF(Vertices[Closeness Centrality],"&gt;= "&amp;L44)-COUNTIF(Vertices[Closeness Centrality],"&gt;="&amp;L45)</f>
        <v>0</v>
      </c>
      <c r="N44" s="37">
        <f t="shared" si="15"/>
        <v>0.05199718181818179</v>
      </c>
      <c r="O44" s="38">
        <f>COUNTIF(Vertices[Eigenvector Centrality],"&gt;= "&amp;N44)-COUNTIF(Vertices[Eigenvector Centrality],"&gt;="&amp;N45)</f>
        <v>0</v>
      </c>
      <c r="P44" s="37">
        <f t="shared" si="16"/>
        <v>16.296772545454537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18.6</v>
      </c>
      <c r="G45" s="40">
        <f>COUNTIF(Vertices[In-Degree],"&gt;= "&amp;F45)-COUNTIF(Vertices[In-Degree],"&gt;="&amp;F46)</f>
        <v>0</v>
      </c>
      <c r="H45" s="39">
        <f t="shared" si="12"/>
        <v>37.76363636363637</v>
      </c>
      <c r="I45" s="40">
        <f>COUNTIF(Vertices[Out-Degree],"&gt;= "&amp;H45)-COUNTIF(Vertices[Out-Degree],"&gt;="&amp;H46)</f>
        <v>0</v>
      </c>
      <c r="J45" s="39">
        <f t="shared" si="13"/>
        <v>5400.613333145451</v>
      </c>
      <c r="K45" s="40">
        <f>COUNTIF(Vertices[Betweenness Centrality],"&gt;= "&amp;J45)-COUNTIF(Vertices[Betweenness Centrality],"&gt;="&amp;J46)</f>
        <v>0</v>
      </c>
      <c r="L45" s="39">
        <f t="shared" si="14"/>
        <v>0.006400254545454544</v>
      </c>
      <c r="M45" s="40">
        <f>COUNTIF(Vertices[Closeness Centrality],"&gt;= "&amp;L45)-COUNTIF(Vertices[Closeness Centrality],"&gt;="&amp;L46)</f>
        <v>0</v>
      </c>
      <c r="N45" s="39">
        <f t="shared" si="15"/>
        <v>0.053700654545454515</v>
      </c>
      <c r="O45" s="40">
        <f>COUNTIF(Vertices[Eigenvector Centrality],"&gt;= "&amp;N45)-COUNTIF(Vertices[Eigenvector Centrality],"&gt;="&amp;N46)</f>
        <v>0</v>
      </c>
      <c r="P45" s="39">
        <f t="shared" si="16"/>
        <v>16.825597363636355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2061</v>
      </c>
      <c r="B46" s="34" t="s">
        <v>85</v>
      </c>
      <c r="D46" s="32">
        <f t="shared" si="10"/>
        <v>0</v>
      </c>
      <c r="E46" s="3">
        <f>COUNTIF(Vertices[Degree],"&gt;= "&amp;D46)-COUNTIF(Vertices[Degree],"&gt;="&amp;D47)</f>
        <v>0</v>
      </c>
      <c r="F46" s="37">
        <f t="shared" si="11"/>
        <v>19.200000000000003</v>
      </c>
      <c r="G46" s="38">
        <f>COUNTIF(Vertices[In-Degree],"&gt;= "&amp;F46)-COUNTIF(Vertices[In-Degree],"&gt;="&amp;F47)</f>
        <v>0</v>
      </c>
      <c r="H46" s="37">
        <f t="shared" si="12"/>
        <v>38.98181818181819</v>
      </c>
      <c r="I46" s="38">
        <f>COUNTIF(Vertices[Out-Degree],"&gt;= "&amp;H46)-COUNTIF(Vertices[Out-Degree],"&gt;="&amp;H47)</f>
        <v>0</v>
      </c>
      <c r="J46" s="37">
        <f t="shared" si="13"/>
        <v>5574.826666472723</v>
      </c>
      <c r="K46" s="38">
        <f>COUNTIF(Vertices[Betweenness Centrality],"&gt;= "&amp;J46)-COUNTIF(Vertices[Betweenness Centrality],"&gt;="&amp;J47)</f>
        <v>0</v>
      </c>
      <c r="L46" s="37">
        <f t="shared" si="14"/>
        <v>0.006502327272727271</v>
      </c>
      <c r="M46" s="38">
        <f>COUNTIF(Vertices[Closeness Centrality],"&gt;= "&amp;L46)-COUNTIF(Vertices[Closeness Centrality],"&gt;="&amp;L47)</f>
        <v>0</v>
      </c>
      <c r="N46" s="37">
        <f t="shared" si="15"/>
        <v>0.05540412727272724</v>
      </c>
      <c r="O46" s="38">
        <f>COUNTIF(Vertices[Eigenvector Centrality],"&gt;= "&amp;N46)-COUNTIF(Vertices[Eigenvector Centrality],"&gt;="&amp;N47)</f>
        <v>0</v>
      </c>
      <c r="P46" s="37">
        <f t="shared" si="16"/>
        <v>17.354422181818173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2062</v>
      </c>
      <c r="B47" s="34" t="s">
        <v>85</v>
      </c>
      <c r="D47" s="32">
        <f t="shared" si="10"/>
        <v>0</v>
      </c>
      <c r="E47" s="3">
        <f>COUNTIF(Vertices[Degree],"&gt;= "&amp;D47)-COUNTIF(Vertices[Degree],"&gt;="&amp;D48)</f>
        <v>0</v>
      </c>
      <c r="F47" s="39">
        <f t="shared" si="11"/>
        <v>19.800000000000004</v>
      </c>
      <c r="G47" s="40">
        <f>COUNTIF(Vertices[In-Degree],"&gt;= "&amp;F47)-COUNTIF(Vertices[In-Degree],"&gt;="&amp;F48)</f>
        <v>0</v>
      </c>
      <c r="H47" s="39">
        <f t="shared" si="12"/>
        <v>40.20000000000001</v>
      </c>
      <c r="I47" s="40">
        <f>COUNTIF(Vertices[Out-Degree],"&gt;= "&amp;H47)-COUNTIF(Vertices[Out-Degree],"&gt;="&amp;H48)</f>
        <v>0</v>
      </c>
      <c r="J47" s="39">
        <f t="shared" si="13"/>
        <v>5749.039999799996</v>
      </c>
      <c r="K47" s="40">
        <f>COUNTIF(Vertices[Betweenness Centrality],"&gt;= "&amp;J47)-COUNTIF(Vertices[Betweenness Centrality],"&gt;="&amp;J48)</f>
        <v>0</v>
      </c>
      <c r="L47" s="39">
        <f t="shared" si="14"/>
        <v>0.006604399999999998</v>
      </c>
      <c r="M47" s="40">
        <f>COUNTIF(Vertices[Closeness Centrality],"&gt;= "&amp;L47)-COUNTIF(Vertices[Closeness Centrality],"&gt;="&amp;L48)</f>
        <v>0</v>
      </c>
      <c r="N47" s="39">
        <f t="shared" si="15"/>
        <v>0.05710759999999997</v>
      </c>
      <c r="O47" s="40">
        <f>COUNTIF(Vertices[Eigenvector Centrality],"&gt;= "&amp;N47)-COUNTIF(Vertices[Eigenvector Centrality],"&gt;="&amp;N48)</f>
        <v>0</v>
      </c>
      <c r="P47" s="39">
        <f t="shared" si="16"/>
        <v>17.88324699999999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2063</v>
      </c>
      <c r="B48" s="34" t="s">
        <v>85</v>
      </c>
      <c r="D48" s="32">
        <f t="shared" si="10"/>
        <v>0</v>
      </c>
      <c r="E48" s="3">
        <f>COUNTIF(Vertices[Degree],"&gt;= "&amp;D48)-COUNTIF(Vertices[Degree],"&gt;="&amp;D49)</f>
        <v>0</v>
      </c>
      <c r="F48" s="37">
        <f t="shared" si="11"/>
        <v>20.400000000000006</v>
      </c>
      <c r="G48" s="38">
        <f>COUNTIF(Vertices[In-Degree],"&gt;= "&amp;F48)-COUNTIF(Vertices[In-Degree],"&gt;="&amp;F49)</f>
        <v>0</v>
      </c>
      <c r="H48" s="37">
        <f t="shared" si="12"/>
        <v>41.41818181818183</v>
      </c>
      <c r="I48" s="38">
        <f>COUNTIF(Vertices[Out-Degree],"&gt;= "&amp;H48)-COUNTIF(Vertices[Out-Degree],"&gt;="&amp;H49)</f>
        <v>0</v>
      </c>
      <c r="J48" s="37">
        <f t="shared" si="13"/>
        <v>5923.253333127268</v>
      </c>
      <c r="K48" s="38">
        <f>COUNTIF(Vertices[Betweenness Centrality],"&gt;= "&amp;J48)-COUNTIF(Vertices[Betweenness Centrality],"&gt;="&amp;J49)</f>
        <v>0</v>
      </c>
      <c r="L48" s="37">
        <f t="shared" si="14"/>
        <v>0.006706472727272725</v>
      </c>
      <c r="M48" s="38">
        <f>COUNTIF(Vertices[Closeness Centrality],"&gt;= "&amp;L48)-COUNTIF(Vertices[Closeness Centrality],"&gt;="&amp;L49)</f>
        <v>0</v>
      </c>
      <c r="N48" s="37">
        <f t="shared" si="15"/>
        <v>0.05881107272727269</v>
      </c>
      <c r="O48" s="38">
        <f>COUNTIF(Vertices[Eigenvector Centrality],"&gt;= "&amp;N48)-COUNTIF(Vertices[Eigenvector Centrality],"&gt;="&amp;N49)</f>
        <v>0</v>
      </c>
      <c r="P48" s="37">
        <f t="shared" si="16"/>
        <v>18.412071818181808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21.000000000000007</v>
      </c>
      <c r="G49" s="40">
        <f>COUNTIF(Vertices[In-Degree],"&gt;= "&amp;F49)-COUNTIF(Vertices[In-Degree],"&gt;="&amp;F50)</f>
        <v>0</v>
      </c>
      <c r="H49" s="39">
        <f t="shared" si="12"/>
        <v>42.63636363636365</v>
      </c>
      <c r="I49" s="40">
        <f>COUNTIF(Vertices[Out-Degree],"&gt;= "&amp;H49)-COUNTIF(Vertices[Out-Degree],"&gt;="&amp;H50)</f>
        <v>0</v>
      </c>
      <c r="J49" s="39">
        <f t="shared" si="13"/>
        <v>6097.46666645454</v>
      </c>
      <c r="K49" s="40">
        <f>COUNTIF(Vertices[Betweenness Centrality],"&gt;= "&amp;J49)-COUNTIF(Vertices[Betweenness Centrality],"&gt;="&amp;J50)</f>
        <v>0</v>
      </c>
      <c r="L49" s="39">
        <f t="shared" si="14"/>
        <v>0.0068085454545454525</v>
      </c>
      <c r="M49" s="40">
        <f>COUNTIF(Vertices[Closeness Centrality],"&gt;= "&amp;L49)-COUNTIF(Vertices[Closeness Centrality],"&gt;="&amp;L50)</f>
        <v>0</v>
      </c>
      <c r="N49" s="39">
        <f t="shared" si="15"/>
        <v>0.06051454545454542</v>
      </c>
      <c r="O49" s="40">
        <f>COUNTIF(Vertices[Eigenvector Centrality],"&gt;= "&amp;N49)-COUNTIF(Vertices[Eigenvector Centrality],"&gt;="&amp;N50)</f>
        <v>0</v>
      </c>
      <c r="P49" s="39">
        <f t="shared" si="16"/>
        <v>18.940896636363625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21.60000000000001</v>
      </c>
      <c r="G50" s="38">
        <f>COUNTIF(Vertices[In-Degree],"&gt;= "&amp;F50)-COUNTIF(Vertices[In-Degree],"&gt;="&amp;F51)</f>
        <v>0</v>
      </c>
      <c r="H50" s="37">
        <f t="shared" si="12"/>
        <v>43.854545454545466</v>
      </c>
      <c r="I50" s="38">
        <f>COUNTIF(Vertices[Out-Degree],"&gt;= "&amp;H50)-COUNTIF(Vertices[Out-Degree],"&gt;="&amp;H51)</f>
        <v>0</v>
      </c>
      <c r="J50" s="37">
        <f t="shared" si="13"/>
        <v>6271.6799997818125</v>
      </c>
      <c r="K50" s="38">
        <f>COUNTIF(Vertices[Betweenness Centrality],"&gt;= "&amp;J50)-COUNTIF(Vertices[Betweenness Centrality],"&gt;="&amp;J51)</f>
        <v>0</v>
      </c>
      <c r="L50" s="37">
        <f t="shared" si="14"/>
        <v>0.00691061818181818</v>
      </c>
      <c r="M50" s="38">
        <f>COUNTIF(Vertices[Closeness Centrality],"&gt;= "&amp;L50)-COUNTIF(Vertices[Closeness Centrality],"&gt;="&amp;L51)</f>
        <v>0</v>
      </c>
      <c r="N50" s="37">
        <f t="shared" si="15"/>
        <v>0.062218018181818144</v>
      </c>
      <c r="O50" s="38">
        <f>COUNTIF(Vertices[Eigenvector Centrality],"&gt;= "&amp;N50)-COUNTIF(Vertices[Eigenvector Centrality],"&gt;="&amp;N51)</f>
        <v>0</v>
      </c>
      <c r="P50" s="37">
        <f t="shared" si="16"/>
        <v>19.469721454545443</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1:21" ht="15">
      <c r="A51" s="33"/>
      <c r="B51" s="33"/>
      <c r="D51" s="32">
        <f t="shared" si="10"/>
        <v>0</v>
      </c>
      <c r="E51" s="3">
        <f>COUNTIF(Vertices[Degree],"&gt;= "&amp;D51)-COUNTIF(Vertices[Degree],"&gt;="&amp;D52)</f>
        <v>0</v>
      </c>
      <c r="F51" s="39">
        <f t="shared" si="11"/>
        <v>22.20000000000001</v>
      </c>
      <c r="G51" s="40">
        <f>COUNTIF(Vertices[In-Degree],"&gt;= "&amp;F51)-COUNTIF(Vertices[In-Degree],"&gt;="&amp;F52)</f>
        <v>0</v>
      </c>
      <c r="H51" s="39">
        <f t="shared" si="12"/>
        <v>45.072727272727285</v>
      </c>
      <c r="I51" s="40">
        <f>COUNTIF(Vertices[Out-Degree],"&gt;= "&amp;H51)-COUNTIF(Vertices[Out-Degree],"&gt;="&amp;H52)</f>
        <v>0</v>
      </c>
      <c r="J51" s="39">
        <f t="shared" si="13"/>
        <v>6445.893333109085</v>
      </c>
      <c r="K51" s="40">
        <f>COUNTIF(Vertices[Betweenness Centrality],"&gt;= "&amp;J51)-COUNTIF(Vertices[Betweenness Centrality],"&gt;="&amp;J52)</f>
        <v>0</v>
      </c>
      <c r="L51" s="39">
        <f t="shared" si="14"/>
        <v>0.007012690909090907</v>
      </c>
      <c r="M51" s="40">
        <f>COUNTIF(Vertices[Closeness Centrality],"&gt;= "&amp;L51)-COUNTIF(Vertices[Closeness Centrality],"&gt;="&amp;L52)</f>
        <v>0</v>
      </c>
      <c r="N51" s="39">
        <f t="shared" si="15"/>
        <v>0.06392149090909087</v>
      </c>
      <c r="O51" s="40">
        <f>COUNTIF(Vertices[Eigenvector Centrality],"&gt;= "&amp;N51)-COUNTIF(Vertices[Eigenvector Centrality],"&gt;="&amp;N52)</f>
        <v>0</v>
      </c>
      <c r="P51" s="39">
        <f t="shared" si="16"/>
        <v>19.99854627272726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22.80000000000001</v>
      </c>
      <c r="G52" s="38">
        <f>COUNTIF(Vertices[In-Degree],"&gt;= "&amp;F52)-COUNTIF(Vertices[In-Degree],"&gt;="&amp;F53)</f>
        <v>0</v>
      </c>
      <c r="H52" s="37">
        <f t="shared" si="12"/>
        <v>46.2909090909091</v>
      </c>
      <c r="I52" s="38">
        <f>COUNTIF(Vertices[Out-Degree],"&gt;= "&amp;H52)-COUNTIF(Vertices[Out-Degree],"&gt;="&amp;H53)</f>
        <v>0</v>
      </c>
      <c r="J52" s="37">
        <f t="shared" si="13"/>
        <v>6620.106666436357</v>
      </c>
      <c r="K52" s="38">
        <f>COUNTIF(Vertices[Betweenness Centrality],"&gt;= "&amp;J52)-COUNTIF(Vertices[Betweenness Centrality],"&gt;="&amp;J53)</f>
        <v>0</v>
      </c>
      <c r="L52" s="37">
        <f t="shared" si="14"/>
        <v>0.007114763636363634</v>
      </c>
      <c r="M52" s="38">
        <f>COUNTIF(Vertices[Closeness Centrality],"&gt;= "&amp;L52)-COUNTIF(Vertices[Closeness Centrality],"&gt;="&amp;L53)</f>
        <v>0</v>
      </c>
      <c r="N52" s="37">
        <f t="shared" si="15"/>
        <v>0.0656249636363636</v>
      </c>
      <c r="O52" s="38">
        <f>COUNTIF(Vertices[Eigenvector Centrality],"&gt;= "&amp;N52)-COUNTIF(Vertices[Eigenvector Centrality],"&gt;="&amp;N53)</f>
        <v>0</v>
      </c>
      <c r="P52" s="37">
        <f t="shared" si="16"/>
        <v>20.527371090909078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23.400000000000013</v>
      </c>
      <c r="G53" s="40">
        <f>COUNTIF(Vertices[In-Degree],"&gt;= "&amp;F53)-COUNTIF(Vertices[In-Degree],"&gt;="&amp;F54)</f>
        <v>0</v>
      </c>
      <c r="H53" s="39">
        <f t="shared" si="12"/>
        <v>47.50909090909092</v>
      </c>
      <c r="I53" s="40">
        <f>COUNTIF(Vertices[Out-Degree],"&gt;= "&amp;H53)-COUNTIF(Vertices[Out-Degree],"&gt;="&amp;H54)</f>
        <v>0</v>
      </c>
      <c r="J53" s="39">
        <f t="shared" si="13"/>
        <v>6794.319999763629</v>
      </c>
      <c r="K53" s="40">
        <f>COUNTIF(Vertices[Betweenness Centrality],"&gt;= "&amp;J53)-COUNTIF(Vertices[Betweenness Centrality],"&gt;="&amp;J54)</f>
        <v>0</v>
      </c>
      <c r="L53" s="39">
        <f t="shared" si="14"/>
        <v>0.007216836363636361</v>
      </c>
      <c r="M53" s="40">
        <f>COUNTIF(Vertices[Closeness Centrality],"&gt;= "&amp;L53)-COUNTIF(Vertices[Closeness Centrality],"&gt;="&amp;L54)</f>
        <v>0</v>
      </c>
      <c r="N53" s="39">
        <f t="shared" si="15"/>
        <v>0.06732843636363632</v>
      </c>
      <c r="O53" s="40">
        <f>COUNTIF(Vertices[Eigenvector Centrality],"&gt;= "&amp;N53)-COUNTIF(Vertices[Eigenvector Centrality],"&gt;="&amp;N54)</f>
        <v>0</v>
      </c>
      <c r="P53" s="39">
        <f t="shared" si="16"/>
        <v>21.056195909090896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24.000000000000014</v>
      </c>
      <c r="G54" s="38">
        <f>COUNTIF(Vertices[In-Degree],"&gt;= "&amp;F54)-COUNTIF(Vertices[In-Degree],"&gt;="&amp;F55)</f>
        <v>0</v>
      </c>
      <c r="H54" s="37">
        <f t="shared" si="12"/>
        <v>48.72727272727274</v>
      </c>
      <c r="I54" s="38">
        <f>COUNTIF(Vertices[Out-Degree],"&gt;= "&amp;H54)-COUNTIF(Vertices[Out-Degree],"&gt;="&amp;H55)</f>
        <v>0</v>
      </c>
      <c r="J54" s="37">
        <f t="shared" si="13"/>
        <v>6968.533333090902</v>
      </c>
      <c r="K54" s="38">
        <f>COUNTIF(Vertices[Betweenness Centrality],"&gt;= "&amp;J54)-COUNTIF(Vertices[Betweenness Centrality],"&gt;="&amp;J55)</f>
        <v>0</v>
      </c>
      <c r="L54" s="37">
        <f t="shared" si="14"/>
        <v>0.007318909090909089</v>
      </c>
      <c r="M54" s="38">
        <f>COUNTIF(Vertices[Closeness Centrality],"&gt;= "&amp;L54)-COUNTIF(Vertices[Closeness Centrality],"&gt;="&amp;L55)</f>
        <v>0</v>
      </c>
      <c r="N54" s="37">
        <f t="shared" si="15"/>
        <v>0.06903190909090905</v>
      </c>
      <c r="O54" s="38">
        <f>COUNTIF(Vertices[Eigenvector Centrality],"&gt;= "&amp;N54)-COUNTIF(Vertices[Eigenvector Centrality],"&gt;="&amp;N55)</f>
        <v>0</v>
      </c>
      <c r="P54" s="37">
        <f t="shared" si="16"/>
        <v>21.585020727272713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24.600000000000016</v>
      </c>
      <c r="G55" s="40">
        <f>COUNTIF(Vertices[In-Degree],"&gt;= "&amp;F55)-COUNTIF(Vertices[In-Degree],"&gt;="&amp;F56)</f>
        <v>0</v>
      </c>
      <c r="H55" s="39">
        <f t="shared" si="12"/>
        <v>49.94545454545456</v>
      </c>
      <c r="I55" s="40">
        <f>COUNTIF(Vertices[Out-Degree],"&gt;= "&amp;H55)-COUNTIF(Vertices[Out-Degree],"&gt;="&amp;H56)</f>
        <v>0</v>
      </c>
      <c r="J55" s="39">
        <f t="shared" si="13"/>
        <v>7142.746666418174</v>
      </c>
      <c r="K55" s="40">
        <f>COUNTIF(Vertices[Betweenness Centrality],"&gt;= "&amp;J55)-COUNTIF(Vertices[Betweenness Centrality],"&gt;="&amp;J56)</f>
        <v>0</v>
      </c>
      <c r="L55" s="39">
        <f t="shared" si="14"/>
        <v>0.007420981818181816</v>
      </c>
      <c r="M55" s="40">
        <f>COUNTIF(Vertices[Closeness Centrality],"&gt;= "&amp;L55)-COUNTIF(Vertices[Closeness Centrality],"&gt;="&amp;L56)</f>
        <v>0</v>
      </c>
      <c r="N55" s="39">
        <f t="shared" si="15"/>
        <v>0.07073538181818177</v>
      </c>
      <c r="O55" s="40">
        <f>COUNTIF(Vertices[Eigenvector Centrality],"&gt;= "&amp;N55)-COUNTIF(Vertices[Eigenvector Centrality],"&gt;="&amp;N56)</f>
        <v>0</v>
      </c>
      <c r="P55" s="39">
        <f t="shared" si="16"/>
        <v>22.11384554545453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25.200000000000017</v>
      </c>
      <c r="G56" s="38">
        <f>COUNTIF(Vertices[In-Degree],"&gt;= "&amp;F56)-COUNTIF(Vertices[In-Degree],"&gt;="&amp;F57)</f>
        <v>0</v>
      </c>
      <c r="H56" s="37">
        <f t="shared" si="12"/>
        <v>51.16363636363638</v>
      </c>
      <c r="I56" s="38">
        <f>COUNTIF(Vertices[Out-Degree],"&gt;= "&amp;H56)-COUNTIF(Vertices[Out-Degree],"&gt;="&amp;H57)</f>
        <v>0</v>
      </c>
      <c r="J56" s="37">
        <f t="shared" si="13"/>
        <v>7316.959999745446</v>
      </c>
      <c r="K56" s="38">
        <f>COUNTIF(Vertices[Betweenness Centrality],"&gt;= "&amp;J56)-COUNTIF(Vertices[Betweenness Centrality],"&gt;="&amp;J57)</f>
        <v>0</v>
      </c>
      <c r="L56" s="37">
        <f t="shared" si="14"/>
        <v>0.007523054545454543</v>
      </c>
      <c r="M56" s="38">
        <f>COUNTIF(Vertices[Closeness Centrality],"&gt;= "&amp;L56)-COUNTIF(Vertices[Closeness Centrality],"&gt;="&amp;L57)</f>
        <v>0</v>
      </c>
      <c r="N56" s="37">
        <f t="shared" si="15"/>
        <v>0.0724388545454545</v>
      </c>
      <c r="O56" s="38">
        <f>COUNTIF(Vertices[Eigenvector Centrality],"&gt;= "&amp;N56)-COUNTIF(Vertices[Eigenvector Centrality],"&gt;="&amp;N57)</f>
        <v>0</v>
      </c>
      <c r="P56" s="37">
        <f t="shared" si="16"/>
        <v>22.64267036363635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33</v>
      </c>
      <c r="G57" s="42">
        <f>COUNTIF(Vertices[In-Degree],"&gt;= "&amp;F57)-COUNTIF(Vertices[In-Degree],"&gt;="&amp;F58)</f>
        <v>1</v>
      </c>
      <c r="H57" s="41">
        <f>MAX(Vertices[Out-Degree])</f>
        <v>67</v>
      </c>
      <c r="I57" s="42">
        <f>COUNTIF(Vertices[Out-Degree],"&gt;= "&amp;H57)-COUNTIF(Vertices[Out-Degree],"&gt;="&amp;H58)</f>
        <v>1</v>
      </c>
      <c r="J57" s="41">
        <f>MAX(Vertices[Betweenness Centrality])</f>
        <v>9581.733333</v>
      </c>
      <c r="K57" s="42">
        <f>COUNTIF(Vertices[Betweenness Centrality],"&gt;= "&amp;J57)-COUNTIF(Vertices[Betweenness Centrality],"&gt;="&amp;J58)</f>
        <v>1</v>
      </c>
      <c r="L57" s="41">
        <f>MAX(Vertices[Closeness Centrality])</f>
        <v>0.00885</v>
      </c>
      <c r="M57" s="42">
        <f>COUNTIF(Vertices[Closeness Centrality],"&gt;= "&amp;L57)-COUNTIF(Vertices[Closeness Centrality],"&gt;="&amp;L58)</f>
        <v>1</v>
      </c>
      <c r="N57" s="41">
        <f>MAX(Vertices[Eigenvector Centrality])</f>
        <v>0.094584</v>
      </c>
      <c r="O57" s="42">
        <f>COUNTIF(Vertices[Eigenvector Centrality],"&gt;= "&amp;N57)-COUNTIF(Vertices[Eigenvector Centrality],"&gt;="&amp;N58)</f>
        <v>1</v>
      </c>
      <c r="P57" s="41">
        <f>MAX(Vertices[PageRank])</f>
        <v>29.517393</v>
      </c>
      <c r="Q57" s="42">
        <f>COUNTIF(Vertices[PageRank],"&gt;= "&amp;P57)-COUNTIF(Vertices[PageRank],"&gt;="&amp;P58)</f>
        <v>1</v>
      </c>
      <c r="R57" s="41">
        <f>MAX(Vertices[Clustering Coefficient])</f>
        <v>1</v>
      </c>
      <c r="S57" s="45">
        <f>COUNTIF(Vertices[Clustering Coefficient],"&gt;= "&amp;R57)-COUNTIF(Vertices[Clustering Coefficient],"&gt;="&amp;R58)</f>
        <v>17</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33</v>
      </c>
    </row>
    <row r="79" spans="1:2" ht="15">
      <c r="A79" s="33" t="s">
        <v>90</v>
      </c>
      <c r="B79" s="47">
        <f>_xlfn.IFERROR(AVERAGE(Vertices[In-Degree]),NoMetricMessage)</f>
        <v>1.5247524752475248</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67</v>
      </c>
    </row>
    <row r="93" spans="1:2" ht="15">
      <c r="A93" s="33" t="s">
        <v>96</v>
      </c>
      <c r="B93" s="47">
        <f>_xlfn.IFERROR(AVERAGE(Vertices[Out-Degree]),NoMetricMessage)</f>
        <v>1.5247524752475248</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9581.733333</v>
      </c>
    </row>
    <row r="107" spans="1:2" ht="15">
      <c r="A107" s="33" t="s">
        <v>102</v>
      </c>
      <c r="B107" s="47">
        <f>_xlfn.IFERROR(AVERAGE(Vertices[Betweenness Centrality]),NoMetricMessage)</f>
        <v>120.55445543564356</v>
      </c>
    </row>
    <row r="108" spans="1:2" ht="15">
      <c r="A108" s="33" t="s">
        <v>103</v>
      </c>
      <c r="B108" s="47">
        <f>_xlfn.IFERROR(MEDIAN(Vertices[Betweenness Centrality]),NoMetricMessage)</f>
        <v>0</v>
      </c>
    </row>
    <row r="119" spans="1:2" ht="15">
      <c r="A119" s="33" t="s">
        <v>106</v>
      </c>
      <c r="B119" s="47">
        <f>IF(COUNT(Vertices[Closeness Centrality])&gt;0,L2,NoMetricMessage)</f>
        <v>0.003236</v>
      </c>
    </row>
    <row r="120" spans="1:2" ht="15">
      <c r="A120" s="33" t="s">
        <v>107</v>
      </c>
      <c r="B120" s="47">
        <f>IF(COUNT(Vertices[Closeness Centrality])&gt;0,L57,NoMetricMessage)</f>
        <v>0.00885</v>
      </c>
    </row>
    <row r="121" spans="1:2" ht="15">
      <c r="A121" s="33" t="s">
        <v>108</v>
      </c>
      <c r="B121" s="47">
        <f>_xlfn.IFERROR(AVERAGE(Vertices[Closeness Centrality]),NoMetricMessage)</f>
        <v>0.0046149306930693135</v>
      </c>
    </row>
    <row r="122" spans="1:2" ht="15">
      <c r="A122" s="33" t="s">
        <v>109</v>
      </c>
      <c r="B122" s="47">
        <f>_xlfn.IFERROR(MEDIAN(Vertices[Closeness Centrality]),NoMetricMessage)</f>
        <v>0.004717</v>
      </c>
    </row>
    <row r="133" spans="1:2" ht="15">
      <c r="A133" s="33" t="s">
        <v>112</v>
      </c>
      <c r="B133" s="47">
        <f>IF(COUNT(Vertices[Eigenvector Centrality])&gt;0,N2,NoMetricMessage)</f>
        <v>0.000893</v>
      </c>
    </row>
    <row r="134" spans="1:2" ht="15">
      <c r="A134" s="33" t="s">
        <v>113</v>
      </c>
      <c r="B134" s="47">
        <f>IF(COUNT(Vertices[Eigenvector Centrality])&gt;0,N57,NoMetricMessage)</f>
        <v>0.094584</v>
      </c>
    </row>
    <row r="135" spans="1:2" ht="15">
      <c r="A135" s="33" t="s">
        <v>114</v>
      </c>
      <c r="B135" s="47">
        <f>_xlfn.IFERROR(AVERAGE(Vertices[Eigenvector Centrality]),NoMetricMessage)</f>
        <v>0.009901178217821776</v>
      </c>
    </row>
    <row r="136" spans="1:2" ht="15">
      <c r="A136" s="33" t="s">
        <v>115</v>
      </c>
      <c r="B136" s="47">
        <f>_xlfn.IFERROR(MEDIAN(Vertices[Eigenvector Centrality]),NoMetricMessage)</f>
        <v>0.009146</v>
      </c>
    </row>
    <row r="147" spans="1:2" ht="15">
      <c r="A147" s="33" t="s">
        <v>140</v>
      </c>
      <c r="B147" s="47">
        <f>IF(COUNT(Vertices[PageRank])&gt;0,P2,NoMetricMessage)</f>
        <v>0.432028</v>
      </c>
    </row>
    <row r="148" spans="1:2" ht="15">
      <c r="A148" s="33" t="s">
        <v>141</v>
      </c>
      <c r="B148" s="47">
        <f>IF(COUNT(Vertices[PageRank])&gt;0,P57,NoMetricMessage)</f>
        <v>29.517393</v>
      </c>
    </row>
    <row r="149" spans="1:2" ht="15">
      <c r="A149" s="33" t="s">
        <v>142</v>
      </c>
      <c r="B149" s="47">
        <f>_xlfn.IFERROR(AVERAGE(Vertices[PageRank]),NoMetricMessage)</f>
        <v>0.999995009900993</v>
      </c>
    </row>
    <row r="150" spans="1:2" ht="15">
      <c r="A150" s="33" t="s">
        <v>143</v>
      </c>
      <c r="B150" s="47">
        <f>_xlfn.IFERROR(MEDIAN(Vertices[PageRank]),NoMetricMessage)</f>
        <v>0.468149</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0.2729026763370575</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1578</v>
      </c>
      <c r="K7" s="13" t="s">
        <v>1579</v>
      </c>
    </row>
    <row r="8" spans="1:11" ht="409.5">
      <c r="A8"/>
      <c r="B8">
        <v>2</v>
      </c>
      <c r="C8">
        <v>2</v>
      </c>
      <c r="D8" t="s">
        <v>61</v>
      </c>
      <c r="E8" t="s">
        <v>61</v>
      </c>
      <c r="H8" t="s">
        <v>73</v>
      </c>
      <c r="J8" t="s">
        <v>1580</v>
      </c>
      <c r="K8" s="13" t="s">
        <v>1581</v>
      </c>
    </row>
    <row r="9" spans="1:11" ht="409.5">
      <c r="A9"/>
      <c r="B9">
        <v>3</v>
      </c>
      <c r="C9">
        <v>4</v>
      </c>
      <c r="D9" t="s">
        <v>62</v>
      </c>
      <c r="E9" t="s">
        <v>62</v>
      </c>
      <c r="H9" t="s">
        <v>74</v>
      </c>
      <c r="J9" t="s">
        <v>1582</v>
      </c>
      <c r="K9" s="13" t="s">
        <v>1583</v>
      </c>
    </row>
    <row r="10" spans="1:11" ht="409.5">
      <c r="A10"/>
      <c r="B10">
        <v>4</v>
      </c>
      <c r="D10" t="s">
        <v>63</v>
      </c>
      <c r="E10" t="s">
        <v>63</v>
      </c>
      <c r="H10" t="s">
        <v>75</v>
      </c>
      <c r="J10" t="s">
        <v>1584</v>
      </c>
      <c r="K10" s="13" t="s">
        <v>1585</v>
      </c>
    </row>
    <row r="11" spans="1:11" ht="15">
      <c r="A11"/>
      <c r="B11">
        <v>5</v>
      </c>
      <c r="D11" t="s">
        <v>46</v>
      </c>
      <c r="E11">
        <v>1</v>
      </c>
      <c r="H11" t="s">
        <v>76</v>
      </c>
      <c r="J11" t="s">
        <v>1586</v>
      </c>
      <c r="K11" t="s">
        <v>1587</v>
      </c>
    </row>
    <row r="12" spans="1:11" ht="15">
      <c r="A12"/>
      <c r="B12"/>
      <c r="D12" t="s">
        <v>64</v>
      </c>
      <c r="E12">
        <v>2</v>
      </c>
      <c r="H12">
        <v>0</v>
      </c>
      <c r="J12" t="s">
        <v>1588</v>
      </c>
      <c r="K12" t="s">
        <v>1589</v>
      </c>
    </row>
    <row r="13" spans="1:11" ht="15">
      <c r="A13"/>
      <c r="B13"/>
      <c r="D13">
        <v>1</v>
      </c>
      <c r="E13">
        <v>3</v>
      </c>
      <c r="H13">
        <v>1</v>
      </c>
      <c r="J13" t="s">
        <v>1590</v>
      </c>
      <c r="K13" t="s">
        <v>1591</v>
      </c>
    </row>
    <row r="14" spans="4:11" ht="15">
      <c r="D14">
        <v>2</v>
      </c>
      <c r="E14">
        <v>4</v>
      </c>
      <c r="H14">
        <v>2</v>
      </c>
      <c r="J14" t="s">
        <v>1592</v>
      </c>
      <c r="K14" t="s">
        <v>1593</v>
      </c>
    </row>
    <row r="15" spans="4:11" ht="15">
      <c r="D15">
        <v>3</v>
      </c>
      <c r="E15">
        <v>5</v>
      </c>
      <c r="H15">
        <v>3</v>
      </c>
      <c r="J15" t="s">
        <v>1594</v>
      </c>
      <c r="K15" t="s">
        <v>1595</v>
      </c>
    </row>
    <row r="16" spans="4:11" ht="15">
      <c r="D16">
        <v>4</v>
      </c>
      <c r="E16">
        <v>6</v>
      </c>
      <c r="H16">
        <v>4</v>
      </c>
      <c r="J16" t="s">
        <v>1596</v>
      </c>
      <c r="K16" t="s">
        <v>1597</v>
      </c>
    </row>
    <row r="17" spans="4:11" ht="15">
      <c r="D17">
        <v>5</v>
      </c>
      <c r="E17">
        <v>7</v>
      </c>
      <c r="H17">
        <v>5</v>
      </c>
      <c r="J17" t="s">
        <v>1598</v>
      </c>
      <c r="K17" t="s">
        <v>1599</v>
      </c>
    </row>
    <row r="18" spans="4:11" ht="15">
      <c r="D18">
        <v>6</v>
      </c>
      <c r="E18">
        <v>8</v>
      </c>
      <c r="H18">
        <v>6</v>
      </c>
      <c r="J18" t="s">
        <v>1600</v>
      </c>
      <c r="K18" t="s">
        <v>1601</v>
      </c>
    </row>
    <row r="19" spans="4:11" ht="15">
      <c r="D19">
        <v>7</v>
      </c>
      <c r="E19">
        <v>9</v>
      </c>
      <c r="H19">
        <v>7</v>
      </c>
      <c r="J19" t="s">
        <v>1602</v>
      </c>
      <c r="K19" t="s">
        <v>1603</v>
      </c>
    </row>
    <row r="20" spans="4:11" ht="15">
      <c r="D20">
        <v>8</v>
      </c>
      <c r="H20">
        <v>8</v>
      </c>
      <c r="J20" t="s">
        <v>1604</v>
      </c>
      <c r="K20" t="s">
        <v>1605</v>
      </c>
    </row>
    <row r="21" spans="4:11" ht="409.5">
      <c r="D21">
        <v>9</v>
      </c>
      <c r="H21">
        <v>9</v>
      </c>
      <c r="J21" t="s">
        <v>1606</v>
      </c>
      <c r="K21" s="13" t="s">
        <v>1607</v>
      </c>
    </row>
    <row r="22" spans="4:11" ht="409.5">
      <c r="D22">
        <v>10</v>
      </c>
      <c r="J22" t="s">
        <v>1608</v>
      </c>
      <c r="K22" s="13" t="s">
        <v>1609</v>
      </c>
    </row>
    <row r="23" spans="4:11" ht="409.5">
      <c r="D23">
        <v>11</v>
      </c>
      <c r="J23" t="s">
        <v>1610</v>
      </c>
      <c r="K23" s="13" t="s">
        <v>1611</v>
      </c>
    </row>
    <row r="24" spans="10:11" ht="409.5">
      <c r="J24" t="s">
        <v>1612</v>
      </c>
      <c r="K24" s="13" t="s">
        <v>2166</v>
      </c>
    </row>
    <row r="25" spans="10:11" ht="15">
      <c r="J25" t="s">
        <v>1613</v>
      </c>
      <c r="K25" t="b">
        <v>0</v>
      </c>
    </row>
    <row r="26" spans="10:11" ht="15">
      <c r="J26" t="s">
        <v>2164</v>
      </c>
      <c r="K26" t="s">
        <v>2165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1640</v>
      </c>
      <c r="B1" s="13" t="s">
        <v>1641</v>
      </c>
      <c r="C1" s="13" t="s">
        <v>1642</v>
      </c>
      <c r="D1" s="13" t="s">
        <v>1644</v>
      </c>
      <c r="E1" s="13" t="s">
        <v>1643</v>
      </c>
      <c r="F1" s="13" t="s">
        <v>1646</v>
      </c>
      <c r="G1" s="78" t="s">
        <v>1645</v>
      </c>
      <c r="H1" s="78" t="s">
        <v>1648</v>
      </c>
      <c r="I1" s="78" t="s">
        <v>1647</v>
      </c>
      <c r="J1" s="78" t="s">
        <v>1650</v>
      </c>
      <c r="K1" s="78" t="s">
        <v>1649</v>
      </c>
      <c r="L1" s="78" t="s">
        <v>1652</v>
      </c>
      <c r="M1" s="78" t="s">
        <v>1651</v>
      </c>
      <c r="N1" s="78" t="s">
        <v>1654</v>
      </c>
      <c r="O1" s="13" t="s">
        <v>1653</v>
      </c>
      <c r="P1" s="13" t="s">
        <v>1656</v>
      </c>
      <c r="Q1" s="78" t="s">
        <v>1655</v>
      </c>
      <c r="R1" s="78" t="s">
        <v>1658</v>
      </c>
      <c r="S1" s="78" t="s">
        <v>1657</v>
      </c>
      <c r="T1" s="78" t="s">
        <v>1660</v>
      </c>
      <c r="U1" s="78" t="s">
        <v>1659</v>
      </c>
      <c r="V1" s="78" t="s">
        <v>1661</v>
      </c>
    </row>
    <row r="2" spans="1:22" ht="15">
      <c r="A2" s="83" t="s">
        <v>426</v>
      </c>
      <c r="B2" s="78">
        <v>2</v>
      </c>
      <c r="C2" s="83" t="s">
        <v>429</v>
      </c>
      <c r="D2" s="78">
        <v>1</v>
      </c>
      <c r="E2" s="83" t="s">
        <v>425</v>
      </c>
      <c r="F2" s="78">
        <v>1</v>
      </c>
      <c r="G2" s="78"/>
      <c r="H2" s="78"/>
      <c r="I2" s="78"/>
      <c r="J2" s="78"/>
      <c r="K2" s="78"/>
      <c r="L2" s="78"/>
      <c r="M2" s="78"/>
      <c r="N2" s="78"/>
      <c r="O2" s="83" t="s">
        <v>426</v>
      </c>
      <c r="P2" s="78">
        <v>2</v>
      </c>
      <c r="Q2" s="78"/>
      <c r="R2" s="78"/>
      <c r="S2" s="78"/>
      <c r="T2" s="78"/>
      <c r="U2" s="78"/>
      <c r="V2" s="78"/>
    </row>
    <row r="3" spans="1:22" ht="15">
      <c r="A3" s="83" t="s">
        <v>428</v>
      </c>
      <c r="B3" s="78">
        <v>1</v>
      </c>
      <c r="C3" s="83" t="s">
        <v>430</v>
      </c>
      <c r="D3" s="78">
        <v>1</v>
      </c>
      <c r="E3" s="83" t="s">
        <v>424</v>
      </c>
      <c r="F3" s="78">
        <v>1</v>
      </c>
      <c r="G3" s="78"/>
      <c r="H3" s="78"/>
      <c r="I3" s="78"/>
      <c r="J3" s="78"/>
      <c r="K3" s="78"/>
      <c r="L3" s="78"/>
      <c r="M3" s="78"/>
      <c r="N3" s="78"/>
      <c r="O3" s="78"/>
      <c r="P3" s="78"/>
      <c r="Q3" s="78"/>
      <c r="R3" s="78"/>
      <c r="S3" s="78"/>
      <c r="T3" s="78"/>
      <c r="U3" s="78"/>
      <c r="V3" s="78"/>
    </row>
    <row r="4" spans="1:22" ht="15">
      <c r="A4" s="83" t="s">
        <v>427</v>
      </c>
      <c r="B4" s="78">
        <v>1</v>
      </c>
      <c r="C4" s="83" t="s">
        <v>431</v>
      </c>
      <c r="D4" s="78">
        <v>1</v>
      </c>
      <c r="E4" s="83" t="s">
        <v>423</v>
      </c>
      <c r="F4" s="78">
        <v>1</v>
      </c>
      <c r="G4" s="78"/>
      <c r="H4" s="78"/>
      <c r="I4" s="78"/>
      <c r="J4" s="78"/>
      <c r="K4" s="78"/>
      <c r="L4" s="78"/>
      <c r="M4" s="78"/>
      <c r="N4" s="78"/>
      <c r="O4" s="78"/>
      <c r="P4" s="78"/>
      <c r="Q4" s="78"/>
      <c r="R4" s="78"/>
      <c r="S4" s="78"/>
      <c r="T4" s="78"/>
      <c r="U4" s="78"/>
      <c r="V4" s="78"/>
    </row>
    <row r="5" spans="1:22" ht="15">
      <c r="A5" s="83" t="s">
        <v>425</v>
      </c>
      <c r="B5" s="78">
        <v>1</v>
      </c>
      <c r="C5" s="83" t="s">
        <v>432</v>
      </c>
      <c r="D5" s="78">
        <v>1</v>
      </c>
      <c r="E5" s="83" t="s">
        <v>422</v>
      </c>
      <c r="F5" s="78">
        <v>1</v>
      </c>
      <c r="G5" s="78"/>
      <c r="H5" s="78"/>
      <c r="I5" s="78"/>
      <c r="J5" s="78"/>
      <c r="K5" s="78"/>
      <c r="L5" s="78"/>
      <c r="M5" s="78"/>
      <c r="N5" s="78"/>
      <c r="O5" s="78"/>
      <c r="P5" s="78"/>
      <c r="Q5" s="78"/>
      <c r="R5" s="78"/>
      <c r="S5" s="78"/>
      <c r="T5" s="78"/>
      <c r="U5" s="78"/>
      <c r="V5" s="78"/>
    </row>
    <row r="6" spans="1:22" ht="15">
      <c r="A6" s="83" t="s">
        <v>424</v>
      </c>
      <c r="B6" s="78">
        <v>1</v>
      </c>
      <c r="C6" s="83" t="s">
        <v>428</v>
      </c>
      <c r="D6" s="78">
        <v>1</v>
      </c>
      <c r="E6" s="78"/>
      <c r="F6" s="78"/>
      <c r="G6" s="78"/>
      <c r="H6" s="78"/>
      <c r="I6" s="78"/>
      <c r="J6" s="78"/>
      <c r="K6" s="78"/>
      <c r="L6" s="78"/>
      <c r="M6" s="78"/>
      <c r="N6" s="78"/>
      <c r="O6" s="78"/>
      <c r="P6" s="78"/>
      <c r="Q6" s="78"/>
      <c r="R6" s="78"/>
      <c r="S6" s="78"/>
      <c r="T6" s="78"/>
      <c r="U6" s="78"/>
      <c r="V6" s="78"/>
    </row>
    <row r="7" spans="1:22" ht="15">
      <c r="A7" s="83" t="s">
        <v>423</v>
      </c>
      <c r="B7" s="78">
        <v>1</v>
      </c>
      <c r="C7" s="83" t="s">
        <v>427</v>
      </c>
      <c r="D7" s="78">
        <v>1</v>
      </c>
      <c r="E7" s="78"/>
      <c r="F7" s="78"/>
      <c r="G7" s="78"/>
      <c r="H7" s="78"/>
      <c r="I7" s="78"/>
      <c r="J7" s="78"/>
      <c r="K7" s="78"/>
      <c r="L7" s="78"/>
      <c r="M7" s="78"/>
      <c r="N7" s="78"/>
      <c r="O7" s="78"/>
      <c r="P7" s="78"/>
      <c r="Q7" s="78"/>
      <c r="R7" s="78"/>
      <c r="S7" s="78"/>
      <c r="T7" s="78"/>
      <c r="U7" s="78"/>
      <c r="V7" s="78"/>
    </row>
    <row r="8" spans="1:22" ht="15">
      <c r="A8" s="83" t="s">
        <v>422</v>
      </c>
      <c r="B8" s="78">
        <v>1</v>
      </c>
      <c r="C8" s="83" t="s">
        <v>421</v>
      </c>
      <c r="D8" s="78">
        <v>1</v>
      </c>
      <c r="E8" s="78"/>
      <c r="F8" s="78"/>
      <c r="G8" s="78"/>
      <c r="H8" s="78"/>
      <c r="I8" s="78"/>
      <c r="J8" s="78"/>
      <c r="K8" s="78"/>
      <c r="L8" s="78"/>
      <c r="M8" s="78"/>
      <c r="N8" s="78"/>
      <c r="O8" s="78"/>
      <c r="P8" s="78"/>
      <c r="Q8" s="78"/>
      <c r="R8" s="78"/>
      <c r="S8" s="78"/>
      <c r="T8" s="78"/>
      <c r="U8" s="78"/>
      <c r="V8" s="78"/>
    </row>
    <row r="9" spans="1:22" ht="15">
      <c r="A9" s="83" t="s">
        <v>421</v>
      </c>
      <c r="B9" s="78">
        <v>1</v>
      </c>
      <c r="C9" s="83" t="s">
        <v>420</v>
      </c>
      <c r="D9" s="78">
        <v>1</v>
      </c>
      <c r="E9" s="78"/>
      <c r="F9" s="78"/>
      <c r="G9" s="78"/>
      <c r="H9" s="78"/>
      <c r="I9" s="78"/>
      <c r="J9" s="78"/>
      <c r="K9" s="78"/>
      <c r="L9" s="78"/>
      <c r="M9" s="78"/>
      <c r="N9" s="78"/>
      <c r="O9" s="78"/>
      <c r="P9" s="78"/>
      <c r="Q9" s="78"/>
      <c r="R9" s="78"/>
      <c r="S9" s="78"/>
      <c r="T9" s="78"/>
      <c r="U9" s="78"/>
      <c r="V9" s="78"/>
    </row>
    <row r="10" spans="1:22" ht="15">
      <c r="A10" s="83" t="s">
        <v>420</v>
      </c>
      <c r="B10" s="78">
        <v>1</v>
      </c>
      <c r="C10" s="83" t="s">
        <v>419</v>
      </c>
      <c r="D10" s="78">
        <v>1</v>
      </c>
      <c r="E10" s="78"/>
      <c r="F10" s="78"/>
      <c r="G10" s="78"/>
      <c r="H10" s="78"/>
      <c r="I10" s="78"/>
      <c r="J10" s="78"/>
      <c r="K10" s="78"/>
      <c r="L10" s="78"/>
      <c r="M10" s="78"/>
      <c r="N10" s="78"/>
      <c r="O10" s="78"/>
      <c r="P10" s="78"/>
      <c r="Q10" s="78"/>
      <c r="R10" s="78"/>
      <c r="S10" s="78"/>
      <c r="T10" s="78"/>
      <c r="U10" s="78"/>
      <c r="V10" s="78"/>
    </row>
    <row r="11" spans="1:22" ht="15">
      <c r="A11" s="83" t="s">
        <v>419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1665</v>
      </c>
      <c r="B14" s="13" t="s">
        <v>1641</v>
      </c>
      <c r="C14" s="13" t="s">
        <v>1666</v>
      </c>
      <c r="D14" s="13" t="s">
        <v>1644</v>
      </c>
      <c r="E14" s="13" t="s">
        <v>1667</v>
      </c>
      <c r="F14" s="13" t="s">
        <v>1646</v>
      </c>
      <c r="G14" s="78" t="s">
        <v>1668</v>
      </c>
      <c r="H14" s="78" t="s">
        <v>1648</v>
      </c>
      <c r="I14" s="78" t="s">
        <v>1669</v>
      </c>
      <c r="J14" s="78" t="s">
        <v>1650</v>
      </c>
      <c r="K14" s="78" t="s">
        <v>1670</v>
      </c>
      <c r="L14" s="78" t="s">
        <v>1652</v>
      </c>
      <c r="M14" s="78" t="s">
        <v>1671</v>
      </c>
      <c r="N14" s="78" t="s">
        <v>1654</v>
      </c>
      <c r="O14" s="13" t="s">
        <v>1672</v>
      </c>
      <c r="P14" s="13" t="s">
        <v>1656</v>
      </c>
      <c r="Q14" s="78" t="s">
        <v>1673</v>
      </c>
      <c r="R14" s="78" t="s">
        <v>1658</v>
      </c>
      <c r="S14" s="78" t="s">
        <v>1674</v>
      </c>
      <c r="T14" s="78" t="s">
        <v>1660</v>
      </c>
      <c r="U14" s="78" t="s">
        <v>1675</v>
      </c>
      <c r="V14" s="78" t="s">
        <v>1661</v>
      </c>
    </row>
    <row r="15" spans="1:22" ht="15">
      <c r="A15" s="78" t="s">
        <v>433</v>
      </c>
      <c r="B15" s="78">
        <v>11</v>
      </c>
      <c r="C15" s="78" t="s">
        <v>433</v>
      </c>
      <c r="D15" s="78">
        <v>5</v>
      </c>
      <c r="E15" s="78" t="s">
        <v>433</v>
      </c>
      <c r="F15" s="78">
        <v>4</v>
      </c>
      <c r="G15" s="78"/>
      <c r="H15" s="78"/>
      <c r="I15" s="78"/>
      <c r="J15" s="78"/>
      <c r="K15" s="78"/>
      <c r="L15" s="78"/>
      <c r="M15" s="78"/>
      <c r="N15" s="78"/>
      <c r="O15" s="78" t="s">
        <v>433</v>
      </c>
      <c r="P15" s="78">
        <v>2</v>
      </c>
      <c r="Q15" s="78"/>
      <c r="R15" s="78"/>
      <c r="S15" s="78"/>
      <c r="T15" s="78"/>
      <c r="U15" s="78"/>
      <c r="V15" s="78"/>
    </row>
    <row r="16" spans="1:22" ht="15">
      <c r="A16" s="78" t="s">
        <v>434</v>
      </c>
      <c r="B16" s="78">
        <v>4</v>
      </c>
      <c r="C16" s="78" t="s">
        <v>434</v>
      </c>
      <c r="D16" s="78">
        <v>4</v>
      </c>
      <c r="E16" s="78"/>
      <c r="F16" s="78"/>
      <c r="G16" s="78"/>
      <c r="H16" s="78"/>
      <c r="I16" s="78"/>
      <c r="J16" s="78"/>
      <c r="K16" s="78"/>
      <c r="L16" s="78"/>
      <c r="M16" s="78"/>
      <c r="N16" s="78"/>
      <c r="O16" s="78"/>
      <c r="P16" s="78"/>
      <c r="Q16" s="78"/>
      <c r="R16" s="78"/>
      <c r="S16" s="78"/>
      <c r="T16" s="78"/>
      <c r="U16" s="78"/>
      <c r="V16" s="78"/>
    </row>
    <row r="19" spans="1:22" ht="15" customHeight="1">
      <c r="A19" s="13" t="s">
        <v>1678</v>
      </c>
      <c r="B19" s="13" t="s">
        <v>1641</v>
      </c>
      <c r="C19" s="13" t="s">
        <v>1683</v>
      </c>
      <c r="D19" s="13" t="s">
        <v>1644</v>
      </c>
      <c r="E19" s="13" t="s">
        <v>1684</v>
      </c>
      <c r="F19" s="13" t="s">
        <v>1646</v>
      </c>
      <c r="G19" s="78" t="s">
        <v>1685</v>
      </c>
      <c r="H19" s="78" t="s">
        <v>1648</v>
      </c>
      <c r="I19" s="78" t="s">
        <v>1686</v>
      </c>
      <c r="J19" s="78" t="s">
        <v>1650</v>
      </c>
      <c r="K19" s="78" t="s">
        <v>1687</v>
      </c>
      <c r="L19" s="78" t="s">
        <v>1652</v>
      </c>
      <c r="M19" s="78" t="s">
        <v>1688</v>
      </c>
      <c r="N19" s="78" t="s">
        <v>1654</v>
      </c>
      <c r="O19" s="78" t="s">
        <v>1689</v>
      </c>
      <c r="P19" s="78" t="s">
        <v>1656</v>
      </c>
      <c r="Q19" s="78" t="s">
        <v>1690</v>
      </c>
      <c r="R19" s="78" t="s">
        <v>1658</v>
      </c>
      <c r="S19" s="78" t="s">
        <v>1691</v>
      </c>
      <c r="T19" s="78" t="s">
        <v>1660</v>
      </c>
      <c r="U19" s="78" t="s">
        <v>1692</v>
      </c>
      <c r="V19" s="78" t="s">
        <v>1661</v>
      </c>
    </row>
    <row r="20" spans="1:22" ht="15">
      <c r="A20" s="78" t="s">
        <v>1679</v>
      </c>
      <c r="B20" s="78">
        <v>1</v>
      </c>
      <c r="C20" s="78" t="s">
        <v>1679</v>
      </c>
      <c r="D20" s="78">
        <v>1</v>
      </c>
      <c r="E20" s="78" t="s">
        <v>435</v>
      </c>
      <c r="F20" s="78">
        <v>1</v>
      </c>
      <c r="G20" s="78"/>
      <c r="H20" s="78"/>
      <c r="I20" s="78"/>
      <c r="J20" s="78"/>
      <c r="K20" s="78"/>
      <c r="L20" s="78"/>
      <c r="M20" s="78"/>
      <c r="N20" s="78"/>
      <c r="O20" s="78"/>
      <c r="P20" s="78"/>
      <c r="Q20" s="78"/>
      <c r="R20" s="78"/>
      <c r="S20" s="78"/>
      <c r="T20" s="78"/>
      <c r="U20" s="78"/>
      <c r="V20" s="78"/>
    </row>
    <row r="21" spans="1:22" ht="15">
      <c r="A21" s="78" t="s">
        <v>1680</v>
      </c>
      <c r="B21" s="78">
        <v>1</v>
      </c>
      <c r="C21" s="78" t="s">
        <v>1680</v>
      </c>
      <c r="D21" s="78">
        <v>1</v>
      </c>
      <c r="E21" s="78" t="s">
        <v>1681</v>
      </c>
      <c r="F21" s="78">
        <v>1</v>
      </c>
      <c r="G21" s="78"/>
      <c r="H21" s="78"/>
      <c r="I21" s="78"/>
      <c r="J21" s="78"/>
      <c r="K21" s="78"/>
      <c r="L21" s="78"/>
      <c r="M21" s="78"/>
      <c r="N21" s="78"/>
      <c r="O21" s="78"/>
      <c r="P21" s="78"/>
      <c r="Q21" s="78"/>
      <c r="R21" s="78"/>
      <c r="S21" s="78"/>
      <c r="T21" s="78"/>
      <c r="U21" s="78"/>
      <c r="V21" s="78"/>
    </row>
    <row r="22" spans="1:22" ht="15">
      <c r="A22" s="78" t="s">
        <v>1681</v>
      </c>
      <c r="B22" s="78">
        <v>1</v>
      </c>
      <c r="C22" s="78"/>
      <c r="D22" s="78"/>
      <c r="E22" s="78" t="s">
        <v>1682</v>
      </c>
      <c r="F22" s="78">
        <v>1</v>
      </c>
      <c r="G22" s="78"/>
      <c r="H22" s="78"/>
      <c r="I22" s="78"/>
      <c r="J22" s="78"/>
      <c r="K22" s="78"/>
      <c r="L22" s="78"/>
      <c r="M22" s="78"/>
      <c r="N22" s="78"/>
      <c r="O22" s="78"/>
      <c r="P22" s="78"/>
      <c r="Q22" s="78"/>
      <c r="R22" s="78"/>
      <c r="S22" s="78"/>
      <c r="T22" s="78"/>
      <c r="U22" s="78"/>
      <c r="V22" s="78"/>
    </row>
    <row r="23" spans="1:22" ht="15">
      <c r="A23" s="78" t="s">
        <v>1682</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435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1695</v>
      </c>
      <c r="B27" s="13" t="s">
        <v>1641</v>
      </c>
      <c r="C27" s="13" t="s">
        <v>1702</v>
      </c>
      <c r="D27" s="13" t="s">
        <v>1644</v>
      </c>
      <c r="E27" s="13" t="s">
        <v>1708</v>
      </c>
      <c r="F27" s="13" t="s">
        <v>1646</v>
      </c>
      <c r="G27" s="13" t="s">
        <v>1717</v>
      </c>
      <c r="H27" s="13" t="s">
        <v>1648</v>
      </c>
      <c r="I27" s="13" t="s">
        <v>1720</v>
      </c>
      <c r="J27" s="13" t="s">
        <v>1650</v>
      </c>
      <c r="K27" s="78" t="s">
        <v>1723</v>
      </c>
      <c r="L27" s="78" t="s">
        <v>1652</v>
      </c>
      <c r="M27" s="78" t="s">
        <v>1724</v>
      </c>
      <c r="N27" s="78" t="s">
        <v>1654</v>
      </c>
      <c r="O27" s="13" t="s">
        <v>1725</v>
      </c>
      <c r="P27" s="13" t="s">
        <v>1656</v>
      </c>
      <c r="Q27" s="78" t="s">
        <v>1729</v>
      </c>
      <c r="R27" s="78" t="s">
        <v>1658</v>
      </c>
      <c r="S27" s="13" t="s">
        <v>1730</v>
      </c>
      <c r="T27" s="13" t="s">
        <v>1660</v>
      </c>
      <c r="U27" s="78" t="s">
        <v>1732</v>
      </c>
      <c r="V27" s="78" t="s">
        <v>1661</v>
      </c>
    </row>
    <row r="28" spans="1:22" ht="15">
      <c r="A28" s="84" t="s">
        <v>1696</v>
      </c>
      <c r="B28" s="84">
        <v>70</v>
      </c>
      <c r="C28" s="84" t="s">
        <v>233</v>
      </c>
      <c r="D28" s="84">
        <v>12</v>
      </c>
      <c r="E28" s="84" t="s">
        <v>233</v>
      </c>
      <c r="F28" s="84">
        <v>10</v>
      </c>
      <c r="G28" s="84" t="s">
        <v>233</v>
      </c>
      <c r="H28" s="84">
        <v>3</v>
      </c>
      <c r="I28" s="84" t="s">
        <v>233</v>
      </c>
      <c r="J28" s="84">
        <v>4</v>
      </c>
      <c r="K28" s="84"/>
      <c r="L28" s="84"/>
      <c r="M28" s="84"/>
      <c r="N28" s="84"/>
      <c r="O28" s="84" t="s">
        <v>1726</v>
      </c>
      <c r="P28" s="84">
        <v>2</v>
      </c>
      <c r="Q28" s="84"/>
      <c r="R28" s="84"/>
      <c r="S28" s="84" t="s">
        <v>1731</v>
      </c>
      <c r="T28" s="84">
        <v>2</v>
      </c>
      <c r="U28" s="84"/>
      <c r="V28" s="84"/>
    </row>
    <row r="29" spans="1:22" ht="15">
      <c r="A29" s="84" t="s">
        <v>1697</v>
      </c>
      <c r="B29" s="84">
        <v>36</v>
      </c>
      <c r="C29" s="84" t="s">
        <v>1701</v>
      </c>
      <c r="D29" s="84">
        <v>9</v>
      </c>
      <c r="E29" s="84" t="s">
        <v>239</v>
      </c>
      <c r="F29" s="84">
        <v>8</v>
      </c>
      <c r="G29" s="84" t="s">
        <v>300</v>
      </c>
      <c r="H29" s="84">
        <v>2</v>
      </c>
      <c r="I29" s="84" t="s">
        <v>251</v>
      </c>
      <c r="J29" s="84">
        <v>4</v>
      </c>
      <c r="K29" s="84"/>
      <c r="L29" s="84"/>
      <c r="M29" s="84"/>
      <c r="N29" s="84"/>
      <c r="O29" s="84" t="s">
        <v>1727</v>
      </c>
      <c r="P29" s="84">
        <v>2</v>
      </c>
      <c r="Q29" s="84"/>
      <c r="R29" s="84"/>
      <c r="S29" s="84"/>
      <c r="T29" s="84"/>
      <c r="U29" s="84"/>
      <c r="V29" s="84"/>
    </row>
    <row r="30" spans="1:22" ht="15">
      <c r="A30" s="84" t="s">
        <v>1698</v>
      </c>
      <c r="B30" s="84">
        <v>3</v>
      </c>
      <c r="C30" s="84" t="s">
        <v>300</v>
      </c>
      <c r="D30" s="84">
        <v>8</v>
      </c>
      <c r="E30" s="84" t="s">
        <v>1709</v>
      </c>
      <c r="F30" s="84">
        <v>3</v>
      </c>
      <c r="G30" s="84" t="s">
        <v>1718</v>
      </c>
      <c r="H30" s="84">
        <v>2</v>
      </c>
      <c r="I30" s="84" t="s">
        <v>250</v>
      </c>
      <c r="J30" s="84">
        <v>4</v>
      </c>
      <c r="K30" s="84"/>
      <c r="L30" s="84"/>
      <c r="M30" s="84"/>
      <c r="N30" s="84"/>
      <c r="O30" s="84" t="s">
        <v>233</v>
      </c>
      <c r="P30" s="84">
        <v>2</v>
      </c>
      <c r="Q30" s="84"/>
      <c r="R30" s="84"/>
      <c r="S30" s="84"/>
      <c r="T30" s="84"/>
      <c r="U30" s="84"/>
      <c r="V30" s="84"/>
    </row>
    <row r="31" spans="1:22" ht="15">
      <c r="A31" s="84" t="s">
        <v>1699</v>
      </c>
      <c r="B31" s="84">
        <v>1364</v>
      </c>
      <c r="C31" s="84" t="s">
        <v>1703</v>
      </c>
      <c r="D31" s="84">
        <v>6</v>
      </c>
      <c r="E31" s="84" t="s">
        <v>1710</v>
      </c>
      <c r="F31" s="84">
        <v>2</v>
      </c>
      <c r="G31" s="84" t="s">
        <v>1719</v>
      </c>
      <c r="H31" s="84">
        <v>2</v>
      </c>
      <c r="I31" s="84" t="s">
        <v>1721</v>
      </c>
      <c r="J31" s="84">
        <v>2</v>
      </c>
      <c r="K31" s="84"/>
      <c r="L31" s="84"/>
      <c r="M31" s="84"/>
      <c r="N31" s="84"/>
      <c r="O31" s="84" t="s">
        <v>1728</v>
      </c>
      <c r="P31" s="84">
        <v>2</v>
      </c>
      <c r="Q31" s="84"/>
      <c r="R31" s="84"/>
      <c r="S31" s="84"/>
      <c r="T31" s="84"/>
      <c r="U31" s="84"/>
      <c r="V31" s="84"/>
    </row>
    <row r="32" spans="1:22" ht="15">
      <c r="A32" s="84" t="s">
        <v>1700</v>
      </c>
      <c r="B32" s="84">
        <v>1471</v>
      </c>
      <c r="C32" s="84" t="s">
        <v>1704</v>
      </c>
      <c r="D32" s="84">
        <v>5</v>
      </c>
      <c r="E32" s="84" t="s">
        <v>1711</v>
      </c>
      <c r="F32" s="84">
        <v>2</v>
      </c>
      <c r="G32" s="84"/>
      <c r="H32" s="84"/>
      <c r="I32" s="84" t="s">
        <v>1722</v>
      </c>
      <c r="J32" s="84">
        <v>2</v>
      </c>
      <c r="K32" s="84"/>
      <c r="L32" s="84"/>
      <c r="M32" s="84"/>
      <c r="N32" s="84"/>
      <c r="O32" s="84" t="s">
        <v>263</v>
      </c>
      <c r="P32" s="84">
        <v>2</v>
      </c>
      <c r="Q32" s="84"/>
      <c r="R32" s="84"/>
      <c r="S32" s="84"/>
      <c r="T32" s="84"/>
      <c r="U32" s="84"/>
      <c r="V32" s="84"/>
    </row>
    <row r="33" spans="1:22" ht="15">
      <c r="A33" s="84" t="s">
        <v>233</v>
      </c>
      <c r="B33" s="84">
        <v>37</v>
      </c>
      <c r="C33" s="84" t="s">
        <v>245</v>
      </c>
      <c r="D33" s="84">
        <v>5</v>
      </c>
      <c r="E33" s="84" t="s">
        <v>1712</v>
      </c>
      <c r="F33" s="84">
        <v>2</v>
      </c>
      <c r="G33" s="84"/>
      <c r="H33" s="84"/>
      <c r="I33" s="84"/>
      <c r="J33" s="84"/>
      <c r="K33" s="84"/>
      <c r="L33" s="84"/>
      <c r="M33" s="84"/>
      <c r="N33" s="84"/>
      <c r="O33" s="84"/>
      <c r="P33" s="84"/>
      <c r="Q33" s="84"/>
      <c r="R33" s="84"/>
      <c r="S33" s="84"/>
      <c r="T33" s="84"/>
      <c r="U33" s="84"/>
      <c r="V33" s="84"/>
    </row>
    <row r="34" spans="1:22" ht="15">
      <c r="A34" s="84" t="s">
        <v>1701</v>
      </c>
      <c r="B34" s="84">
        <v>11</v>
      </c>
      <c r="C34" s="84" t="s">
        <v>262</v>
      </c>
      <c r="D34" s="84">
        <v>5</v>
      </c>
      <c r="E34" s="84" t="s">
        <v>1713</v>
      </c>
      <c r="F34" s="84">
        <v>2</v>
      </c>
      <c r="G34" s="84"/>
      <c r="H34" s="84"/>
      <c r="I34" s="84"/>
      <c r="J34" s="84"/>
      <c r="K34" s="84"/>
      <c r="L34" s="84"/>
      <c r="M34" s="84"/>
      <c r="N34" s="84"/>
      <c r="O34" s="84"/>
      <c r="P34" s="84"/>
      <c r="Q34" s="84"/>
      <c r="R34" s="84"/>
      <c r="S34" s="84"/>
      <c r="T34" s="84"/>
      <c r="U34" s="84"/>
      <c r="V34" s="84"/>
    </row>
    <row r="35" spans="1:22" ht="15">
      <c r="A35" s="84" t="s">
        <v>239</v>
      </c>
      <c r="B35" s="84">
        <v>11</v>
      </c>
      <c r="C35" s="84" t="s">
        <v>1705</v>
      </c>
      <c r="D35" s="84">
        <v>5</v>
      </c>
      <c r="E35" s="84" t="s">
        <v>1714</v>
      </c>
      <c r="F35" s="84">
        <v>2</v>
      </c>
      <c r="G35" s="84"/>
      <c r="H35" s="84"/>
      <c r="I35" s="84"/>
      <c r="J35" s="84"/>
      <c r="K35" s="84"/>
      <c r="L35" s="84"/>
      <c r="M35" s="84"/>
      <c r="N35" s="84"/>
      <c r="O35" s="84"/>
      <c r="P35" s="84"/>
      <c r="Q35" s="84"/>
      <c r="R35" s="84"/>
      <c r="S35" s="84"/>
      <c r="T35" s="84"/>
      <c r="U35" s="84"/>
      <c r="V35" s="84"/>
    </row>
    <row r="36" spans="1:22" ht="15">
      <c r="A36" s="84" t="s">
        <v>300</v>
      </c>
      <c r="B36" s="84">
        <v>10</v>
      </c>
      <c r="C36" s="84" t="s">
        <v>1706</v>
      </c>
      <c r="D36" s="84">
        <v>4</v>
      </c>
      <c r="E36" s="84" t="s">
        <v>1715</v>
      </c>
      <c r="F36" s="84">
        <v>2</v>
      </c>
      <c r="G36" s="84"/>
      <c r="H36" s="84"/>
      <c r="I36" s="84"/>
      <c r="J36" s="84"/>
      <c r="K36" s="84"/>
      <c r="L36" s="84"/>
      <c r="M36" s="84"/>
      <c r="N36" s="84"/>
      <c r="O36" s="84"/>
      <c r="P36" s="84"/>
      <c r="Q36" s="84"/>
      <c r="R36" s="84"/>
      <c r="S36" s="84"/>
      <c r="T36" s="84"/>
      <c r="U36" s="84"/>
      <c r="V36" s="84"/>
    </row>
    <row r="37" spans="1:22" ht="15">
      <c r="A37" s="84" t="s">
        <v>250</v>
      </c>
      <c r="B37" s="84">
        <v>7</v>
      </c>
      <c r="C37" s="84" t="s">
        <v>1707</v>
      </c>
      <c r="D37" s="84">
        <v>4</v>
      </c>
      <c r="E37" s="84" t="s">
        <v>1716</v>
      </c>
      <c r="F37" s="84">
        <v>2</v>
      </c>
      <c r="G37" s="84"/>
      <c r="H37" s="84"/>
      <c r="I37" s="84"/>
      <c r="J37" s="84"/>
      <c r="K37" s="84"/>
      <c r="L37" s="84"/>
      <c r="M37" s="84"/>
      <c r="N37" s="84"/>
      <c r="O37" s="84"/>
      <c r="P37" s="84"/>
      <c r="Q37" s="84"/>
      <c r="R37" s="84"/>
      <c r="S37" s="84"/>
      <c r="T37" s="84"/>
      <c r="U37" s="84"/>
      <c r="V37" s="84"/>
    </row>
    <row r="40" spans="1:22" ht="15" customHeight="1">
      <c r="A40" s="13" t="s">
        <v>1739</v>
      </c>
      <c r="B40" s="13" t="s">
        <v>1641</v>
      </c>
      <c r="C40" s="13" t="s">
        <v>1750</v>
      </c>
      <c r="D40" s="13" t="s">
        <v>1644</v>
      </c>
      <c r="E40" s="13" t="s">
        <v>1757</v>
      </c>
      <c r="F40" s="13" t="s">
        <v>1646</v>
      </c>
      <c r="G40" s="13" t="s">
        <v>1765</v>
      </c>
      <c r="H40" s="13" t="s">
        <v>1648</v>
      </c>
      <c r="I40" s="13" t="s">
        <v>1767</v>
      </c>
      <c r="J40" s="13" t="s">
        <v>1650</v>
      </c>
      <c r="K40" s="78" t="s">
        <v>1769</v>
      </c>
      <c r="L40" s="78" t="s">
        <v>1652</v>
      </c>
      <c r="M40" s="78" t="s">
        <v>1770</v>
      </c>
      <c r="N40" s="78" t="s">
        <v>1654</v>
      </c>
      <c r="O40" s="13" t="s">
        <v>1771</v>
      </c>
      <c r="P40" s="13" t="s">
        <v>1656</v>
      </c>
      <c r="Q40" s="78" t="s">
        <v>1776</v>
      </c>
      <c r="R40" s="78" t="s">
        <v>1658</v>
      </c>
      <c r="S40" s="78" t="s">
        <v>1777</v>
      </c>
      <c r="T40" s="78" t="s">
        <v>1660</v>
      </c>
      <c r="U40" s="78" t="s">
        <v>1778</v>
      </c>
      <c r="V40" s="78" t="s">
        <v>1661</v>
      </c>
    </row>
    <row r="41" spans="1:22" ht="15">
      <c r="A41" s="84" t="s">
        <v>1740</v>
      </c>
      <c r="B41" s="84">
        <v>5</v>
      </c>
      <c r="C41" s="84" t="s">
        <v>1742</v>
      </c>
      <c r="D41" s="84">
        <v>4</v>
      </c>
      <c r="E41" s="84" t="s">
        <v>1747</v>
      </c>
      <c r="F41" s="84">
        <v>3</v>
      </c>
      <c r="G41" s="84" t="s">
        <v>1766</v>
      </c>
      <c r="H41" s="84">
        <v>2</v>
      </c>
      <c r="I41" s="84" t="s">
        <v>1741</v>
      </c>
      <c r="J41" s="84">
        <v>4</v>
      </c>
      <c r="K41" s="84"/>
      <c r="L41" s="84"/>
      <c r="M41" s="84"/>
      <c r="N41" s="84"/>
      <c r="O41" s="84" t="s">
        <v>1772</v>
      </c>
      <c r="P41" s="84">
        <v>2</v>
      </c>
      <c r="Q41" s="84"/>
      <c r="R41" s="84"/>
      <c r="S41" s="84"/>
      <c r="T41" s="84"/>
      <c r="U41" s="84"/>
      <c r="V41" s="84"/>
    </row>
    <row r="42" spans="1:22" ht="15">
      <c r="A42" s="84" t="s">
        <v>1741</v>
      </c>
      <c r="B42" s="84">
        <v>4</v>
      </c>
      <c r="C42" s="84" t="s">
        <v>1751</v>
      </c>
      <c r="D42" s="84">
        <v>2</v>
      </c>
      <c r="E42" s="84" t="s">
        <v>1758</v>
      </c>
      <c r="F42" s="84">
        <v>2</v>
      </c>
      <c r="G42" s="84"/>
      <c r="H42" s="84"/>
      <c r="I42" s="84" t="s">
        <v>1740</v>
      </c>
      <c r="J42" s="84">
        <v>4</v>
      </c>
      <c r="K42" s="84"/>
      <c r="L42" s="84"/>
      <c r="M42" s="84"/>
      <c r="N42" s="84"/>
      <c r="O42" s="84" t="s">
        <v>1773</v>
      </c>
      <c r="P42" s="84">
        <v>2</v>
      </c>
      <c r="Q42" s="84"/>
      <c r="R42" s="84"/>
      <c r="S42" s="84"/>
      <c r="T42" s="84"/>
      <c r="U42" s="84"/>
      <c r="V42" s="84"/>
    </row>
    <row r="43" spans="1:22" ht="15">
      <c r="A43" s="84" t="s">
        <v>1742</v>
      </c>
      <c r="B43" s="84">
        <v>4</v>
      </c>
      <c r="C43" s="84" t="s">
        <v>1752</v>
      </c>
      <c r="D43" s="84">
        <v>2</v>
      </c>
      <c r="E43" s="84" t="s">
        <v>1759</v>
      </c>
      <c r="F43" s="84">
        <v>2</v>
      </c>
      <c r="G43" s="84"/>
      <c r="H43" s="84"/>
      <c r="I43" s="84" t="s">
        <v>1768</v>
      </c>
      <c r="J43" s="84">
        <v>2</v>
      </c>
      <c r="K43" s="84"/>
      <c r="L43" s="84"/>
      <c r="M43" s="84"/>
      <c r="N43" s="84"/>
      <c r="O43" s="84" t="s">
        <v>1774</v>
      </c>
      <c r="P43" s="84">
        <v>2</v>
      </c>
      <c r="Q43" s="84"/>
      <c r="R43" s="84"/>
      <c r="S43" s="84"/>
      <c r="T43" s="84"/>
      <c r="U43" s="84"/>
      <c r="V43" s="84"/>
    </row>
    <row r="44" spans="1:22" ht="15">
      <c r="A44" s="84" t="s">
        <v>1743</v>
      </c>
      <c r="B44" s="84">
        <v>3</v>
      </c>
      <c r="C44" s="84" t="s">
        <v>1753</v>
      </c>
      <c r="D44" s="84">
        <v>2</v>
      </c>
      <c r="E44" s="84" t="s">
        <v>1760</v>
      </c>
      <c r="F44" s="84">
        <v>2</v>
      </c>
      <c r="G44" s="84"/>
      <c r="H44" s="84"/>
      <c r="I44" s="84"/>
      <c r="J44" s="84"/>
      <c r="K44" s="84"/>
      <c r="L44" s="84"/>
      <c r="M44" s="84"/>
      <c r="N44" s="84"/>
      <c r="O44" s="84" t="s">
        <v>1775</v>
      </c>
      <c r="P44" s="84">
        <v>2</v>
      </c>
      <c r="Q44" s="84"/>
      <c r="R44" s="84"/>
      <c r="S44" s="84"/>
      <c r="T44" s="84"/>
      <c r="U44" s="84"/>
      <c r="V44" s="84"/>
    </row>
    <row r="45" spans="1:22" ht="15">
      <c r="A45" s="84" t="s">
        <v>1744</v>
      </c>
      <c r="B45" s="84">
        <v>3</v>
      </c>
      <c r="C45" s="84" t="s">
        <v>1754</v>
      </c>
      <c r="D45" s="84">
        <v>2</v>
      </c>
      <c r="E45" s="84" t="s">
        <v>1748</v>
      </c>
      <c r="F45" s="84">
        <v>2</v>
      </c>
      <c r="G45" s="84"/>
      <c r="H45" s="84"/>
      <c r="I45" s="84"/>
      <c r="J45" s="84"/>
      <c r="K45" s="84"/>
      <c r="L45" s="84"/>
      <c r="M45" s="84"/>
      <c r="N45" s="84"/>
      <c r="O45" s="84"/>
      <c r="P45" s="84"/>
      <c r="Q45" s="84"/>
      <c r="R45" s="84"/>
      <c r="S45" s="84"/>
      <c r="T45" s="84"/>
      <c r="U45" s="84"/>
      <c r="V45" s="84"/>
    </row>
    <row r="46" spans="1:22" ht="15">
      <c r="A46" s="84" t="s">
        <v>1745</v>
      </c>
      <c r="B46" s="84">
        <v>3</v>
      </c>
      <c r="C46" s="84" t="s">
        <v>1744</v>
      </c>
      <c r="D46" s="84">
        <v>2</v>
      </c>
      <c r="E46" s="84" t="s">
        <v>1749</v>
      </c>
      <c r="F46" s="84">
        <v>2</v>
      </c>
      <c r="G46" s="84"/>
      <c r="H46" s="84"/>
      <c r="I46" s="84"/>
      <c r="J46" s="84"/>
      <c r="K46" s="84"/>
      <c r="L46" s="84"/>
      <c r="M46" s="84"/>
      <c r="N46" s="84"/>
      <c r="O46" s="84"/>
      <c r="P46" s="84"/>
      <c r="Q46" s="84"/>
      <c r="R46" s="84"/>
      <c r="S46" s="84"/>
      <c r="T46" s="84"/>
      <c r="U46" s="84"/>
      <c r="V46" s="84"/>
    </row>
    <row r="47" spans="1:22" ht="15">
      <c r="A47" s="84" t="s">
        <v>1746</v>
      </c>
      <c r="B47" s="84">
        <v>3</v>
      </c>
      <c r="C47" s="84" t="s">
        <v>1745</v>
      </c>
      <c r="D47" s="84">
        <v>2</v>
      </c>
      <c r="E47" s="84" t="s">
        <v>1761</v>
      </c>
      <c r="F47" s="84">
        <v>2</v>
      </c>
      <c r="G47" s="84"/>
      <c r="H47" s="84"/>
      <c r="I47" s="84"/>
      <c r="J47" s="84"/>
      <c r="K47" s="84"/>
      <c r="L47" s="84"/>
      <c r="M47" s="84"/>
      <c r="N47" s="84"/>
      <c r="O47" s="84"/>
      <c r="P47" s="84"/>
      <c r="Q47" s="84"/>
      <c r="R47" s="84"/>
      <c r="S47" s="84"/>
      <c r="T47" s="84"/>
      <c r="U47" s="84"/>
      <c r="V47" s="84"/>
    </row>
    <row r="48" spans="1:22" ht="15">
      <c r="A48" s="84" t="s">
        <v>1747</v>
      </c>
      <c r="B48" s="84">
        <v>3</v>
      </c>
      <c r="C48" s="84" t="s">
        <v>1746</v>
      </c>
      <c r="D48" s="84">
        <v>2</v>
      </c>
      <c r="E48" s="84" t="s">
        <v>1762</v>
      </c>
      <c r="F48" s="84">
        <v>2</v>
      </c>
      <c r="G48" s="84"/>
      <c r="H48" s="84"/>
      <c r="I48" s="84"/>
      <c r="J48" s="84"/>
      <c r="K48" s="84"/>
      <c r="L48" s="84"/>
      <c r="M48" s="84"/>
      <c r="N48" s="84"/>
      <c r="O48" s="84"/>
      <c r="P48" s="84"/>
      <c r="Q48" s="84"/>
      <c r="R48" s="84"/>
      <c r="S48" s="84"/>
      <c r="T48" s="84"/>
      <c r="U48" s="84"/>
      <c r="V48" s="84"/>
    </row>
    <row r="49" spans="1:22" ht="15">
      <c r="A49" s="84" t="s">
        <v>1748</v>
      </c>
      <c r="B49" s="84">
        <v>3</v>
      </c>
      <c r="C49" s="84" t="s">
        <v>1755</v>
      </c>
      <c r="D49" s="84">
        <v>2</v>
      </c>
      <c r="E49" s="84" t="s">
        <v>1763</v>
      </c>
      <c r="F49" s="84">
        <v>2</v>
      </c>
      <c r="G49" s="84"/>
      <c r="H49" s="84"/>
      <c r="I49" s="84"/>
      <c r="J49" s="84"/>
      <c r="K49" s="84"/>
      <c r="L49" s="84"/>
      <c r="M49" s="84"/>
      <c r="N49" s="84"/>
      <c r="O49" s="84"/>
      <c r="P49" s="84"/>
      <c r="Q49" s="84"/>
      <c r="R49" s="84"/>
      <c r="S49" s="84"/>
      <c r="T49" s="84"/>
      <c r="U49" s="84"/>
      <c r="V49" s="84"/>
    </row>
    <row r="50" spans="1:22" ht="15">
      <c r="A50" s="84" t="s">
        <v>1749</v>
      </c>
      <c r="B50" s="84">
        <v>3</v>
      </c>
      <c r="C50" s="84" t="s">
        <v>1756</v>
      </c>
      <c r="D50" s="84">
        <v>2</v>
      </c>
      <c r="E50" s="84" t="s">
        <v>1764</v>
      </c>
      <c r="F50" s="84">
        <v>2</v>
      </c>
      <c r="G50" s="84"/>
      <c r="H50" s="84"/>
      <c r="I50" s="84"/>
      <c r="J50" s="84"/>
      <c r="K50" s="84"/>
      <c r="L50" s="84"/>
      <c r="M50" s="84"/>
      <c r="N50" s="84"/>
      <c r="O50" s="84"/>
      <c r="P50" s="84"/>
      <c r="Q50" s="84"/>
      <c r="R50" s="84"/>
      <c r="S50" s="84"/>
      <c r="T50" s="84"/>
      <c r="U50" s="84"/>
      <c r="V50" s="84"/>
    </row>
    <row r="53" spans="1:22" ht="15" customHeight="1">
      <c r="A53" s="13" t="s">
        <v>1784</v>
      </c>
      <c r="B53" s="13" t="s">
        <v>1641</v>
      </c>
      <c r="C53" s="13" t="s">
        <v>1786</v>
      </c>
      <c r="D53" s="13" t="s">
        <v>1644</v>
      </c>
      <c r="E53" s="13" t="s">
        <v>1787</v>
      </c>
      <c r="F53" s="13" t="s">
        <v>1646</v>
      </c>
      <c r="G53" s="13" t="s">
        <v>1790</v>
      </c>
      <c r="H53" s="13" t="s">
        <v>1648</v>
      </c>
      <c r="I53" s="13" t="s">
        <v>1792</v>
      </c>
      <c r="J53" s="13" t="s">
        <v>1650</v>
      </c>
      <c r="K53" s="13" t="s">
        <v>1794</v>
      </c>
      <c r="L53" s="13" t="s">
        <v>1652</v>
      </c>
      <c r="M53" s="13" t="s">
        <v>1796</v>
      </c>
      <c r="N53" s="13" t="s">
        <v>1654</v>
      </c>
      <c r="O53" s="78" t="s">
        <v>1798</v>
      </c>
      <c r="P53" s="78" t="s">
        <v>1656</v>
      </c>
      <c r="Q53" s="13" t="s">
        <v>1800</v>
      </c>
      <c r="R53" s="13" t="s">
        <v>1658</v>
      </c>
      <c r="S53" s="13" t="s">
        <v>1802</v>
      </c>
      <c r="T53" s="13" t="s">
        <v>1660</v>
      </c>
      <c r="U53" s="78" t="s">
        <v>1804</v>
      </c>
      <c r="V53" s="78" t="s">
        <v>1661</v>
      </c>
    </row>
    <row r="54" spans="1:22" ht="15">
      <c r="A54" s="78" t="s">
        <v>233</v>
      </c>
      <c r="B54" s="78">
        <v>27</v>
      </c>
      <c r="C54" s="78" t="s">
        <v>233</v>
      </c>
      <c r="D54" s="78">
        <v>12</v>
      </c>
      <c r="E54" s="78" t="s">
        <v>233</v>
      </c>
      <c r="F54" s="78">
        <v>4</v>
      </c>
      <c r="G54" s="78" t="s">
        <v>233</v>
      </c>
      <c r="H54" s="78">
        <v>3</v>
      </c>
      <c r="I54" s="78" t="s">
        <v>233</v>
      </c>
      <c r="J54" s="78">
        <v>3</v>
      </c>
      <c r="K54" s="78" t="s">
        <v>233</v>
      </c>
      <c r="L54" s="78">
        <v>1</v>
      </c>
      <c r="M54" s="78" t="s">
        <v>233</v>
      </c>
      <c r="N54" s="78">
        <v>1</v>
      </c>
      <c r="O54" s="78"/>
      <c r="P54" s="78"/>
      <c r="Q54" s="78" t="s">
        <v>233</v>
      </c>
      <c r="R54" s="78">
        <v>1</v>
      </c>
      <c r="S54" s="78" t="s">
        <v>233</v>
      </c>
      <c r="T54" s="78">
        <v>1</v>
      </c>
      <c r="U54" s="78"/>
      <c r="V54" s="78"/>
    </row>
    <row r="55" spans="1:22" ht="15">
      <c r="A55" s="78" t="s">
        <v>262</v>
      </c>
      <c r="B55" s="78">
        <v>4</v>
      </c>
      <c r="C55" s="78" t="s">
        <v>262</v>
      </c>
      <c r="D55" s="78">
        <v>4</v>
      </c>
      <c r="E55" s="78" t="s">
        <v>239</v>
      </c>
      <c r="F55" s="78">
        <v>2</v>
      </c>
      <c r="G55" s="78"/>
      <c r="H55" s="78"/>
      <c r="I55" s="78" t="s">
        <v>222</v>
      </c>
      <c r="J55" s="78">
        <v>1</v>
      </c>
      <c r="K55" s="78"/>
      <c r="L55" s="78"/>
      <c r="M55" s="78"/>
      <c r="N55" s="78"/>
      <c r="O55" s="78"/>
      <c r="P55" s="78"/>
      <c r="Q55" s="78"/>
      <c r="R55" s="78"/>
      <c r="S55" s="78"/>
      <c r="T55" s="78"/>
      <c r="U55" s="78"/>
      <c r="V55" s="78"/>
    </row>
    <row r="56" spans="1:22" ht="15">
      <c r="A56" s="78" t="s">
        <v>239</v>
      </c>
      <c r="B56" s="78">
        <v>4</v>
      </c>
      <c r="C56" s="78" t="s">
        <v>244</v>
      </c>
      <c r="D56" s="78">
        <v>2</v>
      </c>
      <c r="E56" s="78" t="s">
        <v>226</v>
      </c>
      <c r="F56" s="78">
        <v>1</v>
      </c>
      <c r="G56" s="78"/>
      <c r="H56" s="78"/>
      <c r="I56" s="78"/>
      <c r="J56" s="78"/>
      <c r="K56" s="78"/>
      <c r="L56" s="78"/>
      <c r="M56" s="78"/>
      <c r="N56" s="78"/>
      <c r="O56" s="78"/>
      <c r="P56" s="78"/>
      <c r="Q56" s="78"/>
      <c r="R56" s="78"/>
      <c r="S56" s="78"/>
      <c r="T56" s="78"/>
      <c r="U56" s="78"/>
      <c r="V56" s="78"/>
    </row>
    <row r="57" spans="1:22" ht="15">
      <c r="A57" s="78" t="s">
        <v>244</v>
      </c>
      <c r="B57" s="78">
        <v>2</v>
      </c>
      <c r="C57" s="78" t="s">
        <v>239</v>
      </c>
      <c r="D57" s="78">
        <v>2</v>
      </c>
      <c r="E57" s="78" t="s">
        <v>248</v>
      </c>
      <c r="F57" s="78">
        <v>1</v>
      </c>
      <c r="G57" s="78"/>
      <c r="H57" s="78"/>
      <c r="I57" s="78"/>
      <c r="J57" s="78"/>
      <c r="K57" s="78"/>
      <c r="L57" s="78"/>
      <c r="M57" s="78"/>
      <c r="N57" s="78"/>
      <c r="O57" s="78"/>
      <c r="P57" s="78"/>
      <c r="Q57" s="78"/>
      <c r="R57" s="78"/>
      <c r="S57" s="78"/>
      <c r="T57" s="78"/>
      <c r="U57" s="78"/>
      <c r="V57" s="78"/>
    </row>
    <row r="58" spans="1:22" ht="15">
      <c r="A58" s="78" t="s">
        <v>241</v>
      </c>
      <c r="B58" s="78">
        <v>2</v>
      </c>
      <c r="C58" s="78" t="s">
        <v>250</v>
      </c>
      <c r="D58" s="78">
        <v>2</v>
      </c>
      <c r="E58" s="78"/>
      <c r="F58" s="78"/>
      <c r="G58" s="78"/>
      <c r="H58" s="78"/>
      <c r="I58" s="78"/>
      <c r="J58" s="78"/>
      <c r="K58" s="78"/>
      <c r="L58" s="78"/>
      <c r="M58" s="78"/>
      <c r="N58" s="78"/>
      <c r="O58" s="78"/>
      <c r="P58" s="78"/>
      <c r="Q58" s="78"/>
      <c r="R58" s="78"/>
      <c r="S58" s="78"/>
      <c r="T58" s="78"/>
      <c r="U58" s="78"/>
      <c r="V58" s="78"/>
    </row>
    <row r="59" spans="1:22" ht="15">
      <c r="A59" s="78" t="s">
        <v>300</v>
      </c>
      <c r="B59" s="78">
        <v>2</v>
      </c>
      <c r="C59" s="78" t="s">
        <v>268</v>
      </c>
      <c r="D59" s="78">
        <v>2</v>
      </c>
      <c r="E59" s="78"/>
      <c r="F59" s="78"/>
      <c r="G59" s="78"/>
      <c r="H59" s="78"/>
      <c r="I59" s="78"/>
      <c r="J59" s="78"/>
      <c r="K59" s="78"/>
      <c r="L59" s="78"/>
      <c r="M59" s="78"/>
      <c r="N59" s="78"/>
      <c r="O59" s="78"/>
      <c r="P59" s="78"/>
      <c r="Q59" s="78"/>
      <c r="R59" s="78"/>
      <c r="S59" s="78"/>
      <c r="T59" s="78"/>
      <c r="U59" s="78"/>
      <c r="V59" s="78"/>
    </row>
    <row r="60" spans="1:22" ht="15">
      <c r="A60" s="78" t="s">
        <v>296</v>
      </c>
      <c r="B60" s="78">
        <v>2</v>
      </c>
      <c r="C60" s="78" t="s">
        <v>235</v>
      </c>
      <c r="D60" s="78">
        <v>2</v>
      </c>
      <c r="E60" s="78"/>
      <c r="F60" s="78"/>
      <c r="G60" s="78"/>
      <c r="H60" s="78"/>
      <c r="I60" s="78"/>
      <c r="J60" s="78"/>
      <c r="K60" s="78"/>
      <c r="L60" s="78"/>
      <c r="M60" s="78"/>
      <c r="N60" s="78"/>
      <c r="O60" s="78"/>
      <c r="P60" s="78"/>
      <c r="Q60" s="78"/>
      <c r="R60" s="78"/>
      <c r="S60" s="78"/>
      <c r="T60" s="78"/>
      <c r="U60" s="78"/>
      <c r="V60" s="78"/>
    </row>
    <row r="61" spans="1:22" ht="15">
      <c r="A61" s="78" t="s">
        <v>240</v>
      </c>
      <c r="B61" s="78">
        <v>2</v>
      </c>
      <c r="C61" s="78" t="s">
        <v>282</v>
      </c>
      <c r="D61" s="78">
        <v>2</v>
      </c>
      <c r="E61" s="78"/>
      <c r="F61" s="78"/>
      <c r="G61" s="78"/>
      <c r="H61" s="78"/>
      <c r="I61" s="78"/>
      <c r="J61" s="78"/>
      <c r="K61" s="78"/>
      <c r="L61" s="78"/>
      <c r="M61" s="78"/>
      <c r="N61" s="78"/>
      <c r="O61" s="78"/>
      <c r="P61" s="78"/>
      <c r="Q61" s="78"/>
      <c r="R61" s="78"/>
      <c r="S61" s="78"/>
      <c r="T61" s="78"/>
      <c r="U61" s="78"/>
      <c r="V61" s="78"/>
    </row>
    <row r="62" spans="1:22" ht="15">
      <c r="A62" s="78" t="s">
        <v>282</v>
      </c>
      <c r="B62" s="78">
        <v>2</v>
      </c>
      <c r="C62" s="78" t="s">
        <v>240</v>
      </c>
      <c r="D62" s="78">
        <v>2</v>
      </c>
      <c r="E62" s="78"/>
      <c r="F62" s="78"/>
      <c r="G62" s="78"/>
      <c r="H62" s="78"/>
      <c r="I62" s="78"/>
      <c r="J62" s="78"/>
      <c r="K62" s="78"/>
      <c r="L62" s="78"/>
      <c r="M62" s="78"/>
      <c r="N62" s="78"/>
      <c r="O62" s="78"/>
      <c r="P62" s="78"/>
      <c r="Q62" s="78"/>
      <c r="R62" s="78"/>
      <c r="S62" s="78"/>
      <c r="T62" s="78"/>
      <c r="U62" s="78"/>
      <c r="V62" s="78"/>
    </row>
    <row r="63" spans="1:22" ht="15">
      <c r="A63" s="78" t="s">
        <v>235</v>
      </c>
      <c r="B63" s="78">
        <v>2</v>
      </c>
      <c r="C63" s="78" t="s">
        <v>296</v>
      </c>
      <c r="D63" s="78">
        <v>2</v>
      </c>
      <c r="E63" s="78"/>
      <c r="F63" s="78"/>
      <c r="G63" s="78"/>
      <c r="H63" s="78"/>
      <c r="I63" s="78"/>
      <c r="J63" s="78"/>
      <c r="K63" s="78"/>
      <c r="L63" s="78"/>
      <c r="M63" s="78"/>
      <c r="N63" s="78"/>
      <c r="O63" s="78"/>
      <c r="P63" s="78"/>
      <c r="Q63" s="78"/>
      <c r="R63" s="78"/>
      <c r="S63" s="78"/>
      <c r="T63" s="78"/>
      <c r="U63" s="78"/>
      <c r="V63" s="78"/>
    </row>
    <row r="66" spans="1:22" ht="15" customHeight="1">
      <c r="A66" s="13" t="s">
        <v>1785</v>
      </c>
      <c r="B66" s="13" t="s">
        <v>1641</v>
      </c>
      <c r="C66" s="13" t="s">
        <v>1788</v>
      </c>
      <c r="D66" s="13" t="s">
        <v>1644</v>
      </c>
      <c r="E66" s="13" t="s">
        <v>1789</v>
      </c>
      <c r="F66" s="13" t="s">
        <v>1646</v>
      </c>
      <c r="G66" s="13" t="s">
        <v>1791</v>
      </c>
      <c r="H66" s="13" t="s">
        <v>1648</v>
      </c>
      <c r="I66" s="13" t="s">
        <v>1793</v>
      </c>
      <c r="J66" s="13" t="s">
        <v>1650</v>
      </c>
      <c r="K66" s="13" t="s">
        <v>1795</v>
      </c>
      <c r="L66" s="13" t="s">
        <v>1652</v>
      </c>
      <c r="M66" s="13" t="s">
        <v>1797</v>
      </c>
      <c r="N66" s="13" t="s">
        <v>1654</v>
      </c>
      <c r="O66" s="13" t="s">
        <v>1799</v>
      </c>
      <c r="P66" s="13" t="s">
        <v>1656</v>
      </c>
      <c r="Q66" s="13" t="s">
        <v>1801</v>
      </c>
      <c r="R66" s="13" t="s">
        <v>1658</v>
      </c>
      <c r="S66" s="13" t="s">
        <v>1803</v>
      </c>
      <c r="T66" s="13" t="s">
        <v>1660</v>
      </c>
      <c r="U66" s="13" t="s">
        <v>1805</v>
      </c>
      <c r="V66" s="13" t="s">
        <v>1661</v>
      </c>
    </row>
    <row r="67" spans="1:22" ht="15">
      <c r="A67" s="78" t="s">
        <v>233</v>
      </c>
      <c r="B67" s="78">
        <v>10</v>
      </c>
      <c r="C67" s="78" t="s">
        <v>245</v>
      </c>
      <c r="D67" s="78">
        <v>4</v>
      </c>
      <c r="E67" s="78" t="s">
        <v>239</v>
      </c>
      <c r="F67" s="78">
        <v>6</v>
      </c>
      <c r="G67" s="78" t="s">
        <v>300</v>
      </c>
      <c r="H67" s="78">
        <v>2</v>
      </c>
      <c r="I67" s="78" t="s">
        <v>251</v>
      </c>
      <c r="J67" s="78">
        <v>4</v>
      </c>
      <c r="K67" s="78" t="s">
        <v>288</v>
      </c>
      <c r="L67" s="78">
        <v>1</v>
      </c>
      <c r="M67" s="78" t="s">
        <v>310</v>
      </c>
      <c r="N67" s="78">
        <v>1</v>
      </c>
      <c r="O67" s="78" t="s">
        <v>233</v>
      </c>
      <c r="P67" s="78">
        <v>2</v>
      </c>
      <c r="Q67" s="78" t="s">
        <v>262</v>
      </c>
      <c r="R67" s="78">
        <v>1</v>
      </c>
      <c r="S67" s="78" t="s">
        <v>294</v>
      </c>
      <c r="T67" s="78">
        <v>1</v>
      </c>
      <c r="U67" s="78" t="s">
        <v>249</v>
      </c>
      <c r="V67" s="78">
        <v>1</v>
      </c>
    </row>
    <row r="68" spans="1:22" ht="15">
      <c r="A68" s="78" t="s">
        <v>239</v>
      </c>
      <c r="B68" s="78">
        <v>7</v>
      </c>
      <c r="C68" s="78" t="s">
        <v>300</v>
      </c>
      <c r="D68" s="78">
        <v>3</v>
      </c>
      <c r="E68" s="78" t="s">
        <v>233</v>
      </c>
      <c r="F68" s="78">
        <v>6</v>
      </c>
      <c r="G68" s="78" t="s">
        <v>308</v>
      </c>
      <c r="H68" s="78">
        <v>1</v>
      </c>
      <c r="I68" s="78" t="s">
        <v>250</v>
      </c>
      <c r="J68" s="78">
        <v>4</v>
      </c>
      <c r="K68" s="78" t="s">
        <v>287</v>
      </c>
      <c r="L68" s="78">
        <v>1</v>
      </c>
      <c r="M68" s="78" t="s">
        <v>309</v>
      </c>
      <c r="N68" s="78">
        <v>1</v>
      </c>
      <c r="O68" s="78" t="s">
        <v>263</v>
      </c>
      <c r="P68" s="78">
        <v>2</v>
      </c>
      <c r="Q68" s="78" t="s">
        <v>261</v>
      </c>
      <c r="R68" s="78">
        <v>1</v>
      </c>
      <c r="S68" s="78"/>
      <c r="T68" s="78"/>
      <c r="U68" s="78" t="s">
        <v>233</v>
      </c>
      <c r="V68" s="78">
        <v>1</v>
      </c>
    </row>
    <row r="69" spans="1:22" ht="15">
      <c r="A69" s="78" t="s">
        <v>300</v>
      </c>
      <c r="B69" s="78">
        <v>5</v>
      </c>
      <c r="C69" s="78" t="s">
        <v>291</v>
      </c>
      <c r="D69" s="78">
        <v>2</v>
      </c>
      <c r="E69" s="78" t="s">
        <v>260</v>
      </c>
      <c r="F69" s="78">
        <v>2</v>
      </c>
      <c r="G69" s="78" t="s">
        <v>307</v>
      </c>
      <c r="H69" s="78">
        <v>1</v>
      </c>
      <c r="I69" s="78" t="s">
        <v>233</v>
      </c>
      <c r="J69" s="78">
        <v>1</v>
      </c>
      <c r="K69" s="78" t="s">
        <v>286</v>
      </c>
      <c r="L69" s="78">
        <v>1</v>
      </c>
      <c r="M69" s="78"/>
      <c r="N69" s="78"/>
      <c r="O69" s="78" t="s">
        <v>231</v>
      </c>
      <c r="P69" s="78">
        <v>1</v>
      </c>
      <c r="Q69" s="78"/>
      <c r="R69" s="78"/>
      <c r="S69" s="78"/>
      <c r="T69" s="78"/>
      <c r="U69" s="78"/>
      <c r="V69" s="78"/>
    </row>
    <row r="70" spans="1:22" ht="15">
      <c r="A70" s="78" t="s">
        <v>250</v>
      </c>
      <c r="B70" s="78">
        <v>5</v>
      </c>
      <c r="C70" s="78" t="s">
        <v>294</v>
      </c>
      <c r="D70" s="78">
        <v>2</v>
      </c>
      <c r="E70" s="78" t="s">
        <v>259</v>
      </c>
      <c r="F70" s="78">
        <v>2</v>
      </c>
      <c r="G70" s="78" t="s">
        <v>299</v>
      </c>
      <c r="H70" s="78">
        <v>1</v>
      </c>
      <c r="I70" s="78"/>
      <c r="J70" s="78"/>
      <c r="K70" s="78"/>
      <c r="L70" s="78"/>
      <c r="M70" s="78"/>
      <c r="N70" s="78"/>
      <c r="O70" s="78"/>
      <c r="P70" s="78"/>
      <c r="Q70" s="78"/>
      <c r="R70" s="78"/>
      <c r="S70" s="78"/>
      <c r="T70" s="78"/>
      <c r="U70" s="78"/>
      <c r="V70" s="78"/>
    </row>
    <row r="71" spans="1:22" ht="15">
      <c r="A71" s="78" t="s">
        <v>251</v>
      </c>
      <c r="B71" s="78">
        <v>4</v>
      </c>
      <c r="C71" s="78" t="s">
        <v>299</v>
      </c>
      <c r="D71" s="78">
        <v>2</v>
      </c>
      <c r="E71" s="78" t="s">
        <v>258</v>
      </c>
      <c r="F71" s="78">
        <v>2</v>
      </c>
      <c r="G71" s="78" t="s">
        <v>298</v>
      </c>
      <c r="H71" s="78">
        <v>1</v>
      </c>
      <c r="I71" s="78"/>
      <c r="J71" s="78"/>
      <c r="K71" s="78"/>
      <c r="L71" s="78"/>
      <c r="M71" s="78"/>
      <c r="N71" s="78"/>
      <c r="O71" s="78"/>
      <c r="P71" s="78"/>
      <c r="Q71" s="78"/>
      <c r="R71" s="78"/>
      <c r="S71" s="78"/>
      <c r="T71" s="78"/>
      <c r="U71" s="78"/>
      <c r="V71" s="78"/>
    </row>
    <row r="72" spans="1:22" ht="15">
      <c r="A72" s="78" t="s">
        <v>245</v>
      </c>
      <c r="B72" s="78">
        <v>4</v>
      </c>
      <c r="C72" s="78" t="s">
        <v>298</v>
      </c>
      <c r="D72" s="78">
        <v>2</v>
      </c>
      <c r="E72" s="78" t="s">
        <v>257</v>
      </c>
      <c r="F72" s="78">
        <v>2</v>
      </c>
      <c r="G72" s="78"/>
      <c r="H72" s="78"/>
      <c r="I72" s="78"/>
      <c r="J72" s="78"/>
      <c r="K72" s="78"/>
      <c r="L72" s="78"/>
      <c r="M72" s="78"/>
      <c r="N72" s="78"/>
      <c r="O72" s="78"/>
      <c r="P72" s="78"/>
      <c r="Q72" s="78"/>
      <c r="R72" s="78"/>
      <c r="S72" s="78"/>
      <c r="T72" s="78"/>
      <c r="U72" s="78"/>
      <c r="V72" s="78"/>
    </row>
    <row r="73" spans="1:22" ht="15">
      <c r="A73" s="78" t="s">
        <v>309</v>
      </c>
      <c r="B73" s="78">
        <v>3</v>
      </c>
      <c r="C73" s="78" t="s">
        <v>309</v>
      </c>
      <c r="D73" s="78">
        <v>2</v>
      </c>
      <c r="E73" s="78" t="s">
        <v>227</v>
      </c>
      <c r="F73" s="78">
        <v>1</v>
      </c>
      <c r="G73" s="78"/>
      <c r="H73" s="78"/>
      <c r="I73" s="78"/>
      <c r="J73" s="78"/>
      <c r="K73" s="78"/>
      <c r="L73" s="78"/>
      <c r="M73" s="78"/>
      <c r="N73" s="78"/>
      <c r="O73" s="78"/>
      <c r="P73" s="78"/>
      <c r="Q73" s="78"/>
      <c r="R73" s="78"/>
      <c r="S73" s="78"/>
      <c r="T73" s="78"/>
      <c r="U73" s="78"/>
      <c r="V73" s="78"/>
    </row>
    <row r="74" spans="1:22" ht="15">
      <c r="A74" s="78" t="s">
        <v>299</v>
      </c>
      <c r="B74" s="78">
        <v>3</v>
      </c>
      <c r="C74" s="78" t="s">
        <v>250</v>
      </c>
      <c r="D74" s="78">
        <v>1</v>
      </c>
      <c r="E74" s="78" t="s">
        <v>256</v>
      </c>
      <c r="F74" s="78">
        <v>1</v>
      </c>
      <c r="G74" s="78"/>
      <c r="H74" s="78"/>
      <c r="I74" s="78"/>
      <c r="J74" s="78"/>
      <c r="K74" s="78"/>
      <c r="L74" s="78"/>
      <c r="M74" s="78"/>
      <c r="N74" s="78"/>
      <c r="O74" s="78"/>
      <c r="P74" s="78"/>
      <c r="Q74" s="78"/>
      <c r="R74" s="78"/>
      <c r="S74" s="78"/>
      <c r="T74" s="78"/>
      <c r="U74" s="78"/>
      <c r="V74" s="78"/>
    </row>
    <row r="75" spans="1:22" ht="15">
      <c r="A75" s="78" t="s">
        <v>298</v>
      </c>
      <c r="B75" s="78">
        <v>3</v>
      </c>
      <c r="C75" s="78" t="s">
        <v>261</v>
      </c>
      <c r="D75" s="78">
        <v>1</v>
      </c>
      <c r="E75" s="78" t="s">
        <v>255</v>
      </c>
      <c r="F75" s="78">
        <v>1</v>
      </c>
      <c r="G75" s="78"/>
      <c r="H75" s="78"/>
      <c r="I75" s="78"/>
      <c r="J75" s="78"/>
      <c r="K75" s="78"/>
      <c r="L75" s="78"/>
      <c r="M75" s="78"/>
      <c r="N75" s="78"/>
      <c r="O75" s="78"/>
      <c r="P75" s="78"/>
      <c r="Q75" s="78"/>
      <c r="R75" s="78"/>
      <c r="S75" s="78"/>
      <c r="T75" s="78"/>
      <c r="U75" s="78"/>
      <c r="V75" s="78"/>
    </row>
    <row r="76" spans="1:22" ht="15">
      <c r="A76" s="78" t="s">
        <v>294</v>
      </c>
      <c r="B76" s="78">
        <v>3</v>
      </c>
      <c r="C76" s="78" t="s">
        <v>262</v>
      </c>
      <c r="D76" s="78">
        <v>1</v>
      </c>
      <c r="E76" s="78" t="s">
        <v>254</v>
      </c>
      <c r="F76" s="78">
        <v>1</v>
      </c>
      <c r="G76" s="78"/>
      <c r="H76" s="78"/>
      <c r="I76" s="78"/>
      <c r="J76" s="78"/>
      <c r="K76" s="78"/>
      <c r="L76" s="78"/>
      <c r="M76" s="78"/>
      <c r="N76" s="78"/>
      <c r="O76" s="78"/>
      <c r="P76" s="78"/>
      <c r="Q76" s="78"/>
      <c r="R76" s="78"/>
      <c r="S76" s="78"/>
      <c r="T76" s="78"/>
      <c r="U76" s="78"/>
      <c r="V76" s="78"/>
    </row>
    <row r="79" spans="1:22" ht="15" customHeight="1">
      <c r="A79" s="13" t="s">
        <v>1820</v>
      </c>
      <c r="B79" s="13" t="s">
        <v>1641</v>
      </c>
      <c r="C79" s="13" t="s">
        <v>1821</v>
      </c>
      <c r="D79" s="13" t="s">
        <v>1644</v>
      </c>
      <c r="E79" s="13" t="s">
        <v>1822</v>
      </c>
      <c r="F79" s="13" t="s">
        <v>1646</v>
      </c>
      <c r="G79" s="13" t="s">
        <v>1823</v>
      </c>
      <c r="H79" s="13" t="s">
        <v>1648</v>
      </c>
      <c r="I79" s="13" t="s">
        <v>1824</v>
      </c>
      <c r="J79" s="13" t="s">
        <v>1650</v>
      </c>
      <c r="K79" s="13" t="s">
        <v>1825</v>
      </c>
      <c r="L79" s="13" t="s">
        <v>1652</v>
      </c>
      <c r="M79" s="13" t="s">
        <v>1826</v>
      </c>
      <c r="N79" s="13" t="s">
        <v>1654</v>
      </c>
      <c r="O79" s="13" t="s">
        <v>1827</v>
      </c>
      <c r="P79" s="13" t="s">
        <v>1656</v>
      </c>
      <c r="Q79" s="13" t="s">
        <v>1828</v>
      </c>
      <c r="R79" s="13" t="s">
        <v>1658</v>
      </c>
      <c r="S79" s="13" t="s">
        <v>1829</v>
      </c>
      <c r="T79" s="13" t="s">
        <v>1660</v>
      </c>
      <c r="U79" s="13" t="s">
        <v>1830</v>
      </c>
      <c r="V79" s="13" t="s">
        <v>1661</v>
      </c>
    </row>
    <row r="80" spans="1:22" ht="15">
      <c r="A80" s="114" t="s">
        <v>307</v>
      </c>
      <c r="B80" s="78">
        <v>241393</v>
      </c>
      <c r="C80" s="114" t="s">
        <v>296</v>
      </c>
      <c r="D80" s="78">
        <v>77489</v>
      </c>
      <c r="E80" s="114" t="s">
        <v>259</v>
      </c>
      <c r="F80" s="78">
        <v>121144</v>
      </c>
      <c r="G80" s="114" t="s">
        <v>307</v>
      </c>
      <c r="H80" s="78">
        <v>241393</v>
      </c>
      <c r="I80" s="114" t="s">
        <v>250</v>
      </c>
      <c r="J80" s="78">
        <v>68843</v>
      </c>
      <c r="K80" s="114" t="s">
        <v>238</v>
      </c>
      <c r="L80" s="78">
        <v>81093</v>
      </c>
      <c r="M80" s="114" t="s">
        <v>309</v>
      </c>
      <c r="N80" s="78">
        <v>37280</v>
      </c>
      <c r="O80" s="114" t="s">
        <v>231</v>
      </c>
      <c r="P80" s="78">
        <v>14885</v>
      </c>
      <c r="Q80" s="114" t="s">
        <v>261</v>
      </c>
      <c r="R80" s="78">
        <v>38978</v>
      </c>
      <c r="S80" s="114" t="s">
        <v>240</v>
      </c>
      <c r="T80" s="78">
        <v>4119</v>
      </c>
      <c r="U80" s="114" t="s">
        <v>249</v>
      </c>
      <c r="V80" s="78">
        <v>6441</v>
      </c>
    </row>
    <row r="81" spans="1:22" ht="15">
      <c r="A81" s="114" t="s">
        <v>259</v>
      </c>
      <c r="B81" s="78">
        <v>121144</v>
      </c>
      <c r="C81" s="114" t="s">
        <v>297</v>
      </c>
      <c r="D81" s="78">
        <v>65675</v>
      </c>
      <c r="E81" s="114" t="s">
        <v>227</v>
      </c>
      <c r="F81" s="78">
        <v>76553</v>
      </c>
      <c r="G81" s="114" t="s">
        <v>300</v>
      </c>
      <c r="H81" s="78">
        <v>60202</v>
      </c>
      <c r="I81" s="114" t="s">
        <v>223</v>
      </c>
      <c r="J81" s="78">
        <v>27949</v>
      </c>
      <c r="K81" s="114" t="s">
        <v>288</v>
      </c>
      <c r="L81" s="78">
        <v>4134</v>
      </c>
      <c r="M81" s="114" t="s">
        <v>243</v>
      </c>
      <c r="N81" s="78">
        <v>4457</v>
      </c>
      <c r="O81" s="114" t="s">
        <v>232</v>
      </c>
      <c r="P81" s="78">
        <v>1756</v>
      </c>
      <c r="Q81" s="114" t="s">
        <v>230</v>
      </c>
      <c r="R81" s="78">
        <v>8810</v>
      </c>
      <c r="S81" s="114" t="s">
        <v>294</v>
      </c>
      <c r="T81" s="78">
        <v>916</v>
      </c>
      <c r="U81" s="114" t="s">
        <v>220</v>
      </c>
      <c r="V81" s="78">
        <v>2620</v>
      </c>
    </row>
    <row r="82" spans="1:22" ht="15">
      <c r="A82" s="114" t="s">
        <v>238</v>
      </c>
      <c r="B82" s="78">
        <v>81093</v>
      </c>
      <c r="C82" s="114" t="s">
        <v>225</v>
      </c>
      <c r="D82" s="78">
        <v>62527</v>
      </c>
      <c r="E82" s="114" t="s">
        <v>217</v>
      </c>
      <c r="F82" s="78">
        <v>68420</v>
      </c>
      <c r="G82" s="114" t="s">
        <v>308</v>
      </c>
      <c r="H82" s="78">
        <v>57732</v>
      </c>
      <c r="I82" s="114" t="s">
        <v>224</v>
      </c>
      <c r="J82" s="78">
        <v>23485</v>
      </c>
      <c r="K82" s="114" t="s">
        <v>287</v>
      </c>
      <c r="L82" s="78">
        <v>1772</v>
      </c>
      <c r="M82" s="114" t="s">
        <v>310</v>
      </c>
      <c r="N82" s="78">
        <v>4071</v>
      </c>
      <c r="O82" s="114" t="s">
        <v>263</v>
      </c>
      <c r="P82" s="78">
        <v>1008</v>
      </c>
      <c r="Q82" s="114" t="s">
        <v>262</v>
      </c>
      <c r="R82" s="78">
        <v>670</v>
      </c>
      <c r="S82" s="114"/>
      <c r="T82" s="78"/>
      <c r="U82" s="114"/>
      <c r="V82" s="78"/>
    </row>
    <row r="83" spans="1:22" ht="15">
      <c r="A83" s="114" t="s">
        <v>296</v>
      </c>
      <c r="B83" s="78">
        <v>77489</v>
      </c>
      <c r="C83" s="114" t="s">
        <v>234</v>
      </c>
      <c r="D83" s="78">
        <v>44763</v>
      </c>
      <c r="E83" s="114" t="s">
        <v>258</v>
      </c>
      <c r="F83" s="78">
        <v>42582</v>
      </c>
      <c r="G83" s="114" t="s">
        <v>298</v>
      </c>
      <c r="H83" s="78">
        <v>32828</v>
      </c>
      <c r="I83" s="114" t="s">
        <v>251</v>
      </c>
      <c r="J83" s="78">
        <v>22271</v>
      </c>
      <c r="K83" s="114" t="s">
        <v>286</v>
      </c>
      <c r="L83" s="78">
        <v>935</v>
      </c>
      <c r="M83" s="114"/>
      <c r="N83" s="78"/>
      <c r="O83" s="114"/>
      <c r="P83" s="78"/>
      <c r="Q83" s="114"/>
      <c r="R83" s="78"/>
      <c r="S83" s="114"/>
      <c r="T83" s="78"/>
      <c r="U83" s="114"/>
      <c r="V83" s="78"/>
    </row>
    <row r="84" spans="1:22" ht="15">
      <c r="A84" s="114" t="s">
        <v>227</v>
      </c>
      <c r="B84" s="78">
        <v>76553</v>
      </c>
      <c r="C84" s="114" t="s">
        <v>266</v>
      </c>
      <c r="D84" s="78">
        <v>42955</v>
      </c>
      <c r="E84" s="114" t="s">
        <v>253</v>
      </c>
      <c r="F84" s="78">
        <v>20053</v>
      </c>
      <c r="G84" s="114" t="s">
        <v>299</v>
      </c>
      <c r="H84" s="78">
        <v>20864</v>
      </c>
      <c r="I84" s="114" t="s">
        <v>222</v>
      </c>
      <c r="J84" s="78">
        <v>6097</v>
      </c>
      <c r="K84" s="114"/>
      <c r="L84" s="78"/>
      <c r="M84" s="114"/>
      <c r="N84" s="78"/>
      <c r="O84" s="114"/>
      <c r="P84" s="78"/>
      <c r="Q84" s="114"/>
      <c r="R84" s="78"/>
      <c r="S84" s="114"/>
      <c r="T84" s="78"/>
      <c r="U84" s="114"/>
      <c r="V84" s="78"/>
    </row>
    <row r="85" spans="1:22" ht="15">
      <c r="A85" s="114" t="s">
        <v>250</v>
      </c>
      <c r="B85" s="78">
        <v>68843</v>
      </c>
      <c r="C85" s="114" t="s">
        <v>292</v>
      </c>
      <c r="D85" s="78">
        <v>40704</v>
      </c>
      <c r="E85" s="114" t="s">
        <v>255</v>
      </c>
      <c r="F85" s="78">
        <v>17201</v>
      </c>
      <c r="G85" s="114" t="s">
        <v>242</v>
      </c>
      <c r="H85" s="78">
        <v>17897</v>
      </c>
      <c r="I85" s="114" t="s">
        <v>221</v>
      </c>
      <c r="J85" s="78">
        <v>3149</v>
      </c>
      <c r="K85" s="114"/>
      <c r="L85" s="78"/>
      <c r="M85" s="114"/>
      <c r="N85" s="78"/>
      <c r="O85" s="114"/>
      <c r="P85" s="78"/>
      <c r="Q85" s="114"/>
      <c r="R85" s="78"/>
      <c r="S85" s="114"/>
      <c r="T85" s="78"/>
      <c r="U85" s="114"/>
      <c r="V85" s="78"/>
    </row>
    <row r="86" spans="1:22" ht="15">
      <c r="A86" s="114" t="s">
        <v>217</v>
      </c>
      <c r="B86" s="78">
        <v>68420</v>
      </c>
      <c r="C86" s="114" t="s">
        <v>282</v>
      </c>
      <c r="D86" s="78">
        <v>38387</v>
      </c>
      <c r="E86" s="114" t="s">
        <v>252</v>
      </c>
      <c r="F86" s="78">
        <v>14727</v>
      </c>
      <c r="G86" s="114" t="s">
        <v>241</v>
      </c>
      <c r="H86" s="78">
        <v>13315</v>
      </c>
      <c r="I86" s="114"/>
      <c r="J86" s="78"/>
      <c r="K86" s="114"/>
      <c r="L86" s="78"/>
      <c r="M86" s="114"/>
      <c r="N86" s="78"/>
      <c r="O86" s="114"/>
      <c r="P86" s="78"/>
      <c r="Q86" s="114"/>
      <c r="R86" s="78"/>
      <c r="S86" s="114"/>
      <c r="T86" s="78"/>
      <c r="U86" s="114"/>
      <c r="V86" s="78"/>
    </row>
    <row r="87" spans="1:22" ht="15">
      <c r="A87" s="114" t="s">
        <v>297</v>
      </c>
      <c r="B87" s="78">
        <v>65675</v>
      </c>
      <c r="C87" s="114" t="s">
        <v>301</v>
      </c>
      <c r="D87" s="78">
        <v>35397</v>
      </c>
      <c r="E87" s="114" t="s">
        <v>247</v>
      </c>
      <c r="F87" s="78">
        <v>4476</v>
      </c>
      <c r="G87" s="114"/>
      <c r="H87" s="78"/>
      <c r="I87" s="114"/>
      <c r="J87" s="78"/>
      <c r="K87" s="114"/>
      <c r="L87" s="78"/>
      <c r="M87" s="114"/>
      <c r="N87" s="78"/>
      <c r="O87" s="114"/>
      <c r="P87" s="78"/>
      <c r="Q87" s="114"/>
      <c r="R87" s="78"/>
      <c r="S87" s="114"/>
      <c r="T87" s="78"/>
      <c r="U87" s="114"/>
      <c r="V87" s="78"/>
    </row>
    <row r="88" spans="1:22" ht="15">
      <c r="A88" s="114" t="s">
        <v>225</v>
      </c>
      <c r="B88" s="78">
        <v>62527</v>
      </c>
      <c r="C88" s="114" t="s">
        <v>304</v>
      </c>
      <c r="D88" s="78">
        <v>29974</v>
      </c>
      <c r="E88" s="114" t="s">
        <v>219</v>
      </c>
      <c r="F88" s="78">
        <v>4063</v>
      </c>
      <c r="G88" s="114"/>
      <c r="H88" s="78"/>
      <c r="I88" s="114"/>
      <c r="J88" s="78"/>
      <c r="K88" s="114"/>
      <c r="L88" s="78"/>
      <c r="M88" s="114"/>
      <c r="N88" s="78"/>
      <c r="O88" s="114"/>
      <c r="P88" s="78"/>
      <c r="Q88" s="114"/>
      <c r="R88" s="78"/>
      <c r="S88" s="114"/>
      <c r="T88" s="78"/>
      <c r="U88" s="114"/>
      <c r="V88" s="78"/>
    </row>
    <row r="89" spans="1:22" ht="15">
      <c r="A89" s="114" t="s">
        <v>300</v>
      </c>
      <c r="B89" s="78">
        <v>60202</v>
      </c>
      <c r="C89" s="114" t="s">
        <v>295</v>
      </c>
      <c r="D89" s="78">
        <v>29941</v>
      </c>
      <c r="E89" s="114" t="s">
        <v>228</v>
      </c>
      <c r="F89" s="78">
        <v>3765</v>
      </c>
      <c r="G89" s="114"/>
      <c r="H89" s="78"/>
      <c r="I89" s="114"/>
      <c r="J89" s="78"/>
      <c r="K89" s="114"/>
      <c r="L89" s="78"/>
      <c r="M89" s="114"/>
      <c r="N89" s="78"/>
      <c r="O89" s="114"/>
      <c r="P89" s="78"/>
      <c r="Q89" s="114"/>
      <c r="R89" s="78"/>
      <c r="S89" s="114"/>
      <c r="T89" s="78"/>
      <c r="U89" s="114"/>
      <c r="V89" s="78"/>
    </row>
  </sheetData>
  <hyperlinks>
    <hyperlink ref="A2" r:id="rId1" display="https://twitter.com/iamthebotanist/status/1192216839818039296"/>
    <hyperlink ref="A3" r:id="rId2" display="https://www.instagram.com/p/B3qkhtAlQcV/?igshid=qg3b1yquoxrl"/>
    <hyperlink ref="A4" r:id="rId3" display="https://twitter.com/i/web/status/1177432477406613504"/>
    <hyperlink ref="A5" r:id="rId4" display="https://twitter.com/i/web/status/1186461189645074433"/>
    <hyperlink ref="A6" r:id="rId5" display="https://twitter.com/i/web/status/1186082771627675650"/>
    <hyperlink ref="A7" r:id="rId6" display="https://twitter.com/i/web/status/1180794555974782977"/>
    <hyperlink ref="A8" r:id="rId7" display="https://twitter.com/i/web/status/1173711374033334274"/>
    <hyperlink ref="A9" r:id="rId8" display="https://twitter.com/i/web/status/1172966667225354240"/>
    <hyperlink ref="A10" r:id="rId9" display="https://twitter.com/i/web/status/1171236636664844288"/>
    <hyperlink ref="A11" r:id="rId10" display="https://twitter.com/i/web/status/1171151855763636224"/>
    <hyperlink ref="C2" r:id="rId11" display="https://www.instagram.com/p/B2sHukYFJ96/?igshid=bu1i24haxzu3"/>
    <hyperlink ref="C3" r:id="rId12" display="https://twitter.com/fakejakebrowne/status/1176917683591233536"/>
    <hyperlink ref="C4" r:id="rId13" display="https://www.instagram.com/p/B25pDxTF6sj/?igshid=14nm7fg5bhcvn"/>
    <hyperlink ref="C5" r:id="rId14" display="https://www.instagram.com/p/B30B9OrFPfb/?igshid=vvk8yi73oxsg"/>
    <hyperlink ref="C6" r:id="rId15" display="https://www.instagram.com/p/B3qkhtAlQcV/?igshid=qg3b1yquoxrl"/>
    <hyperlink ref="C7" r:id="rId16" display="https://twitter.com/i/web/status/1177432477406613504"/>
    <hyperlink ref="C8" r:id="rId17" display="https://twitter.com/i/web/status/1172966667225354240"/>
    <hyperlink ref="C9" r:id="rId18" display="https://twitter.com/i/web/status/1171236636664844288"/>
    <hyperlink ref="C10" r:id="rId19" display="https://twitter.com/i/web/status/1171151855763636224"/>
    <hyperlink ref="E2" r:id="rId20" display="https://twitter.com/i/web/status/1186461189645074433"/>
    <hyperlink ref="E3" r:id="rId21" display="https://twitter.com/i/web/status/1186082771627675650"/>
    <hyperlink ref="E4" r:id="rId22" display="https://twitter.com/i/web/status/1180794555974782977"/>
    <hyperlink ref="E5" r:id="rId23" display="https://twitter.com/i/web/status/1173711374033334274"/>
    <hyperlink ref="O2" r:id="rId24" display="https://twitter.com/iamthebotanist/status/1192216839818039296"/>
  </hyperlinks>
  <printOptions/>
  <pageMargins left="0.7" right="0.7" top="0.75" bottom="0.75" header="0.3" footer="0.3"/>
  <pageSetup orientation="portrait" paperSize="9"/>
  <tableParts>
    <tablePart r:id="rId25"/>
    <tablePart r:id="rId31"/>
    <tablePart r:id="rId30"/>
    <tablePart r:id="rId32"/>
    <tablePart r:id="rId27"/>
    <tablePart r:id="rId29"/>
    <tablePart r:id="rId26"/>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1928</v>
      </c>
      <c r="B1" s="13" t="s">
        <v>2018</v>
      </c>
      <c r="C1" s="13" t="s">
        <v>2019</v>
      </c>
      <c r="D1" s="13" t="s">
        <v>144</v>
      </c>
      <c r="E1" s="13" t="s">
        <v>2021</v>
      </c>
      <c r="F1" s="13" t="s">
        <v>2022</v>
      </c>
      <c r="G1" s="13" t="s">
        <v>2023</v>
      </c>
    </row>
    <row r="2" spans="1:7" ht="15">
      <c r="A2" s="78" t="s">
        <v>1696</v>
      </c>
      <c r="B2" s="78">
        <v>70</v>
      </c>
      <c r="C2" s="117">
        <v>0.04758667573079538</v>
      </c>
      <c r="D2" s="78" t="s">
        <v>2020</v>
      </c>
      <c r="E2" s="78"/>
      <c r="F2" s="78"/>
      <c r="G2" s="78"/>
    </row>
    <row r="3" spans="1:7" ht="15">
      <c r="A3" s="78" t="s">
        <v>1697</v>
      </c>
      <c r="B3" s="78">
        <v>36</v>
      </c>
      <c r="C3" s="117">
        <v>0.024473147518694765</v>
      </c>
      <c r="D3" s="78" t="s">
        <v>2020</v>
      </c>
      <c r="E3" s="78"/>
      <c r="F3" s="78"/>
      <c r="G3" s="78"/>
    </row>
    <row r="4" spans="1:7" ht="15">
      <c r="A4" s="78" t="s">
        <v>1698</v>
      </c>
      <c r="B4" s="78">
        <v>3</v>
      </c>
      <c r="C4" s="117">
        <v>0.0020394289598912306</v>
      </c>
      <c r="D4" s="78" t="s">
        <v>2020</v>
      </c>
      <c r="E4" s="78"/>
      <c r="F4" s="78"/>
      <c r="G4" s="78"/>
    </row>
    <row r="5" spans="1:7" ht="15">
      <c r="A5" s="78" t="s">
        <v>1699</v>
      </c>
      <c r="B5" s="78">
        <v>1364</v>
      </c>
      <c r="C5" s="117">
        <v>0.9272603670972128</v>
      </c>
      <c r="D5" s="78" t="s">
        <v>2020</v>
      </c>
      <c r="E5" s="78"/>
      <c r="F5" s="78"/>
      <c r="G5" s="78"/>
    </row>
    <row r="6" spans="1:7" ht="15">
      <c r="A6" s="78" t="s">
        <v>1700</v>
      </c>
      <c r="B6" s="78">
        <v>1471</v>
      </c>
      <c r="C6" s="117">
        <v>1</v>
      </c>
      <c r="D6" s="78" t="s">
        <v>2020</v>
      </c>
      <c r="E6" s="78"/>
      <c r="F6" s="78"/>
      <c r="G6" s="78"/>
    </row>
    <row r="7" spans="1:7" ht="15">
      <c r="A7" s="84" t="s">
        <v>233</v>
      </c>
      <c r="B7" s="84">
        <v>37</v>
      </c>
      <c r="C7" s="118">
        <v>0.017761251084038567</v>
      </c>
      <c r="D7" s="84" t="s">
        <v>2020</v>
      </c>
      <c r="E7" s="84" t="b">
        <v>0</v>
      </c>
      <c r="F7" s="84" t="b">
        <v>0</v>
      </c>
      <c r="G7" s="84" t="b">
        <v>0</v>
      </c>
    </row>
    <row r="8" spans="1:7" ht="15">
      <c r="A8" s="84" t="s">
        <v>1701</v>
      </c>
      <c r="B8" s="84">
        <v>11</v>
      </c>
      <c r="C8" s="118">
        <v>0.011965098109397415</v>
      </c>
      <c r="D8" s="84" t="s">
        <v>2020</v>
      </c>
      <c r="E8" s="84" t="b">
        <v>0</v>
      </c>
      <c r="F8" s="84" t="b">
        <v>0</v>
      </c>
      <c r="G8" s="84" t="b">
        <v>0</v>
      </c>
    </row>
    <row r="9" spans="1:7" ht="15">
      <c r="A9" s="84" t="s">
        <v>239</v>
      </c>
      <c r="B9" s="84">
        <v>11</v>
      </c>
      <c r="C9" s="118">
        <v>0.011478125342830063</v>
      </c>
      <c r="D9" s="84" t="s">
        <v>2020</v>
      </c>
      <c r="E9" s="84" t="b">
        <v>0</v>
      </c>
      <c r="F9" s="84" t="b">
        <v>0</v>
      </c>
      <c r="G9" s="84" t="b">
        <v>0</v>
      </c>
    </row>
    <row r="10" spans="1:7" ht="15">
      <c r="A10" s="84" t="s">
        <v>300</v>
      </c>
      <c r="B10" s="84">
        <v>10</v>
      </c>
      <c r="C10" s="118">
        <v>0.011913832644992906</v>
      </c>
      <c r="D10" s="84" t="s">
        <v>2020</v>
      </c>
      <c r="E10" s="84" t="b">
        <v>0</v>
      </c>
      <c r="F10" s="84" t="b">
        <v>0</v>
      </c>
      <c r="G10" s="84" t="b">
        <v>0</v>
      </c>
    </row>
    <row r="11" spans="1:7" ht="15">
      <c r="A11" s="84" t="s">
        <v>250</v>
      </c>
      <c r="B11" s="84">
        <v>7</v>
      </c>
      <c r="C11" s="118">
        <v>0.008773847160418893</v>
      </c>
      <c r="D11" s="84" t="s">
        <v>2020</v>
      </c>
      <c r="E11" s="84" t="b">
        <v>0</v>
      </c>
      <c r="F11" s="84" t="b">
        <v>0</v>
      </c>
      <c r="G11" s="84" t="b">
        <v>0</v>
      </c>
    </row>
    <row r="12" spans="1:7" ht="15">
      <c r="A12" s="84" t="s">
        <v>1718</v>
      </c>
      <c r="B12" s="84">
        <v>6</v>
      </c>
      <c r="C12" s="118">
        <v>0.008458160438263711</v>
      </c>
      <c r="D12" s="84" t="s">
        <v>2020</v>
      </c>
      <c r="E12" s="84" t="b">
        <v>0</v>
      </c>
      <c r="F12" s="84" t="b">
        <v>0</v>
      </c>
      <c r="G12" s="84" t="b">
        <v>0</v>
      </c>
    </row>
    <row r="13" spans="1:7" ht="15">
      <c r="A13" s="84" t="s">
        <v>1929</v>
      </c>
      <c r="B13" s="84">
        <v>6</v>
      </c>
      <c r="C13" s="118">
        <v>0.007950045490364514</v>
      </c>
      <c r="D13" s="84" t="s">
        <v>2020</v>
      </c>
      <c r="E13" s="84" t="b">
        <v>0</v>
      </c>
      <c r="F13" s="84" t="b">
        <v>0</v>
      </c>
      <c r="G13" s="84" t="b">
        <v>0</v>
      </c>
    </row>
    <row r="14" spans="1:7" ht="15">
      <c r="A14" s="84" t="s">
        <v>262</v>
      </c>
      <c r="B14" s="84">
        <v>6</v>
      </c>
      <c r="C14" s="118">
        <v>0.007950045490364514</v>
      </c>
      <c r="D14" s="84" t="s">
        <v>2020</v>
      </c>
      <c r="E14" s="84" t="b">
        <v>0</v>
      </c>
      <c r="F14" s="84" t="b">
        <v>0</v>
      </c>
      <c r="G14" s="84" t="b">
        <v>0</v>
      </c>
    </row>
    <row r="15" spans="1:7" ht="15">
      <c r="A15" s="84" t="s">
        <v>1721</v>
      </c>
      <c r="B15" s="84">
        <v>6</v>
      </c>
      <c r="C15" s="118">
        <v>0.008458160438263711</v>
      </c>
      <c r="D15" s="84" t="s">
        <v>2020</v>
      </c>
      <c r="E15" s="84" t="b">
        <v>0</v>
      </c>
      <c r="F15" s="84" t="b">
        <v>0</v>
      </c>
      <c r="G15" s="84" t="b">
        <v>0</v>
      </c>
    </row>
    <row r="16" spans="1:7" ht="15">
      <c r="A16" s="84" t="s">
        <v>1703</v>
      </c>
      <c r="B16" s="84">
        <v>6</v>
      </c>
      <c r="C16" s="118">
        <v>0.009080042874679046</v>
      </c>
      <c r="D16" s="84" t="s">
        <v>2020</v>
      </c>
      <c r="E16" s="84" t="b">
        <v>0</v>
      </c>
      <c r="F16" s="84" t="b">
        <v>0</v>
      </c>
      <c r="G16" s="84" t="b">
        <v>0</v>
      </c>
    </row>
    <row r="17" spans="1:7" ht="15">
      <c r="A17" s="84" t="s">
        <v>1719</v>
      </c>
      <c r="B17" s="84">
        <v>6</v>
      </c>
      <c r="C17" s="118">
        <v>0.009881788778047816</v>
      </c>
      <c r="D17" s="84" t="s">
        <v>2020</v>
      </c>
      <c r="E17" s="84" t="b">
        <v>0</v>
      </c>
      <c r="F17" s="84" t="b">
        <v>0</v>
      </c>
      <c r="G17" s="84" t="b">
        <v>0</v>
      </c>
    </row>
    <row r="18" spans="1:7" ht="15">
      <c r="A18" s="84" t="s">
        <v>1704</v>
      </c>
      <c r="B18" s="84">
        <v>5</v>
      </c>
      <c r="C18" s="118">
        <v>0.007048467031886425</v>
      </c>
      <c r="D18" s="84" t="s">
        <v>2020</v>
      </c>
      <c r="E18" s="84" t="b">
        <v>1</v>
      </c>
      <c r="F18" s="84" t="b">
        <v>0</v>
      </c>
      <c r="G18" s="84" t="b">
        <v>0</v>
      </c>
    </row>
    <row r="19" spans="1:7" ht="15">
      <c r="A19" s="84" t="s">
        <v>1705</v>
      </c>
      <c r="B19" s="84">
        <v>5</v>
      </c>
      <c r="C19" s="118">
        <v>0.007048467031886425</v>
      </c>
      <c r="D19" s="84" t="s">
        <v>2020</v>
      </c>
      <c r="E19" s="84" t="b">
        <v>0</v>
      </c>
      <c r="F19" s="84" t="b">
        <v>0</v>
      </c>
      <c r="G19" s="84" t="b">
        <v>0</v>
      </c>
    </row>
    <row r="20" spans="1:7" ht="15">
      <c r="A20" s="84" t="s">
        <v>1707</v>
      </c>
      <c r="B20" s="84">
        <v>5</v>
      </c>
      <c r="C20" s="118">
        <v>0.007048467031886425</v>
      </c>
      <c r="D20" s="84" t="s">
        <v>2020</v>
      </c>
      <c r="E20" s="84" t="b">
        <v>0</v>
      </c>
      <c r="F20" s="84" t="b">
        <v>0</v>
      </c>
      <c r="G20" s="84" t="b">
        <v>0</v>
      </c>
    </row>
    <row r="21" spans="1:7" ht="15">
      <c r="A21" s="84" t="s">
        <v>1930</v>
      </c>
      <c r="B21" s="84">
        <v>5</v>
      </c>
      <c r="C21" s="118">
        <v>0.007048467031886425</v>
      </c>
      <c r="D21" s="84" t="s">
        <v>2020</v>
      </c>
      <c r="E21" s="84" t="b">
        <v>1</v>
      </c>
      <c r="F21" s="84" t="b">
        <v>0</v>
      </c>
      <c r="G21" s="84" t="b">
        <v>0</v>
      </c>
    </row>
    <row r="22" spans="1:7" ht="15">
      <c r="A22" s="84" t="s">
        <v>1722</v>
      </c>
      <c r="B22" s="84">
        <v>5</v>
      </c>
      <c r="C22" s="118">
        <v>0.007566702395565871</v>
      </c>
      <c r="D22" s="84" t="s">
        <v>2020</v>
      </c>
      <c r="E22" s="84" t="b">
        <v>0</v>
      </c>
      <c r="F22" s="84" t="b">
        <v>0</v>
      </c>
      <c r="G22" s="84" t="b">
        <v>0</v>
      </c>
    </row>
    <row r="23" spans="1:7" ht="15">
      <c r="A23" s="84" t="s">
        <v>251</v>
      </c>
      <c r="B23" s="84">
        <v>5</v>
      </c>
      <c r="C23" s="118">
        <v>0.007048467031886425</v>
      </c>
      <c r="D23" s="84" t="s">
        <v>2020</v>
      </c>
      <c r="E23" s="84" t="b">
        <v>0</v>
      </c>
      <c r="F23" s="84" t="b">
        <v>0</v>
      </c>
      <c r="G23" s="84" t="b">
        <v>0</v>
      </c>
    </row>
    <row r="24" spans="1:7" ht="15">
      <c r="A24" s="84" t="s">
        <v>245</v>
      </c>
      <c r="B24" s="84">
        <v>5</v>
      </c>
      <c r="C24" s="118">
        <v>0.007048467031886425</v>
      </c>
      <c r="D24" s="84" t="s">
        <v>2020</v>
      </c>
      <c r="E24" s="84" t="b">
        <v>0</v>
      </c>
      <c r="F24" s="84" t="b">
        <v>0</v>
      </c>
      <c r="G24" s="84" t="b">
        <v>0</v>
      </c>
    </row>
    <row r="25" spans="1:7" ht="15">
      <c r="A25" s="84" t="s">
        <v>309</v>
      </c>
      <c r="B25" s="84">
        <v>4</v>
      </c>
      <c r="C25" s="118">
        <v>0.006053361916452698</v>
      </c>
      <c r="D25" s="84" t="s">
        <v>2020</v>
      </c>
      <c r="E25" s="84" t="b">
        <v>0</v>
      </c>
      <c r="F25" s="84" t="b">
        <v>0</v>
      </c>
      <c r="G25" s="84" t="b">
        <v>0</v>
      </c>
    </row>
    <row r="26" spans="1:7" ht="15">
      <c r="A26" s="84" t="s">
        <v>1931</v>
      </c>
      <c r="B26" s="84">
        <v>4</v>
      </c>
      <c r="C26" s="118">
        <v>0.006053361916452698</v>
      </c>
      <c r="D26" s="84" t="s">
        <v>2020</v>
      </c>
      <c r="E26" s="84" t="b">
        <v>0</v>
      </c>
      <c r="F26" s="84" t="b">
        <v>0</v>
      </c>
      <c r="G26" s="84" t="b">
        <v>0</v>
      </c>
    </row>
    <row r="27" spans="1:7" ht="15">
      <c r="A27" s="84" t="s">
        <v>1932</v>
      </c>
      <c r="B27" s="84">
        <v>4</v>
      </c>
      <c r="C27" s="118">
        <v>0.006053361916452698</v>
      </c>
      <c r="D27" s="84" t="s">
        <v>2020</v>
      </c>
      <c r="E27" s="84" t="b">
        <v>0</v>
      </c>
      <c r="F27" s="84" t="b">
        <v>0</v>
      </c>
      <c r="G27" s="84" t="b">
        <v>0</v>
      </c>
    </row>
    <row r="28" spans="1:7" ht="15">
      <c r="A28" s="84" t="s">
        <v>1933</v>
      </c>
      <c r="B28" s="84">
        <v>4</v>
      </c>
      <c r="C28" s="118">
        <v>0.006587859185365211</v>
      </c>
      <c r="D28" s="84" t="s">
        <v>2020</v>
      </c>
      <c r="E28" s="84" t="b">
        <v>0</v>
      </c>
      <c r="F28" s="84" t="b">
        <v>0</v>
      </c>
      <c r="G28" s="84" t="b">
        <v>0</v>
      </c>
    </row>
    <row r="29" spans="1:7" ht="15">
      <c r="A29" s="84" t="s">
        <v>1934</v>
      </c>
      <c r="B29" s="84">
        <v>4</v>
      </c>
      <c r="C29" s="118">
        <v>0.006587859185365211</v>
      </c>
      <c r="D29" s="84" t="s">
        <v>2020</v>
      </c>
      <c r="E29" s="84" t="b">
        <v>0</v>
      </c>
      <c r="F29" s="84" t="b">
        <v>0</v>
      </c>
      <c r="G29" s="84" t="b">
        <v>0</v>
      </c>
    </row>
    <row r="30" spans="1:7" ht="15">
      <c r="A30" s="84" t="s">
        <v>1935</v>
      </c>
      <c r="B30" s="84">
        <v>4</v>
      </c>
      <c r="C30" s="118">
        <v>0.006053361916452698</v>
      </c>
      <c r="D30" s="84" t="s">
        <v>2020</v>
      </c>
      <c r="E30" s="84" t="b">
        <v>0</v>
      </c>
      <c r="F30" s="84" t="b">
        <v>0</v>
      </c>
      <c r="G30" s="84" t="b">
        <v>0</v>
      </c>
    </row>
    <row r="31" spans="1:7" ht="15">
      <c r="A31" s="84" t="s">
        <v>1936</v>
      </c>
      <c r="B31" s="84">
        <v>4</v>
      </c>
      <c r="C31" s="118">
        <v>0.006587859185365211</v>
      </c>
      <c r="D31" s="84" t="s">
        <v>2020</v>
      </c>
      <c r="E31" s="84" t="b">
        <v>0</v>
      </c>
      <c r="F31" s="84" t="b">
        <v>0</v>
      </c>
      <c r="G31" s="84" t="b">
        <v>0</v>
      </c>
    </row>
    <row r="32" spans="1:7" ht="15">
      <c r="A32" s="84" t="s">
        <v>298</v>
      </c>
      <c r="B32" s="84">
        <v>4</v>
      </c>
      <c r="C32" s="118">
        <v>0.006587859185365211</v>
      </c>
      <c r="D32" s="84" t="s">
        <v>2020</v>
      </c>
      <c r="E32" s="84" t="b">
        <v>0</v>
      </c>
      <c r="F32" s="84" t="b">
        <v>0</v>
      </c>
      <c r="G32" s="84" t="b">
        <v>0</v>
      </c>
    </row>
    <row r="33" spans="1:7" ht="15">
      <c r="A33" s="84" t="s">
        <v>1706</v>
      </c>
      <c r="B33" s="84">
        <v>4</v>
      </c>
      <c r="C33" s="118">
        <v>0.006053361916452698</v>
      </c>
      <c r="D33" s="84" t="s">
        <v>2020</v>
      </c>
      <c r="E33" s="84" t="b">
        <v>0</v>
      </c>
      <c r="F33" s="84" t="b">
        <v>0</v>
      </c>
      <c r="G33" s="84" t="b">
        <v>0</v>
      </c>
    </row>
    <row r="34" spans="1:7" ht="15">
      <c r="A34" s="84" t="s">
        <v>1937</v>
      </c>
      <c r="B34" s="84">
        <v>4</v>
      </c>
      <c r="C34" s="118">
        <v>0.006053361916452698</v>
      </c>
      <c r="D34" s="84" t="s">
        <v>2020</v>
      </c>
      <c r="E34" s="84" t="b">
        <v>0</v>
      </c>
      <c r="F34" s="84" t="b">
        <v>0</v>
      </c>
      <c r="G34" s="84" t="b">
        <v>0</v>
      </c>
    </row>
    <row r="35" spans="1:7" ht="15">
      <c r="A35" s="84" t="s">
        <v>1938</v>
      </c>
      <c r="B35" s="84">
        <v>3</v>
      </c>
      <c r="C35" s="118">
        <v>0.005505893081181174</v>
      </c>
      <c r="D35" s="84" t="s">
        <v>2020</v>
      </c>
      <c r="E35" s="84" t="b">
        <v>0</v>
      </c>
      <c r="F35" s="84" t="b">
        <v>0</v>
      </c>
      <c r="G35" s="84" t="b">
        <v>0</v>
      </c>
    </row>
    <row r="36" spans="1:7" ht="15">
      <c r="A36" s="84" t="s">
        <v>1939</v>
      </c>
      <c r="B36" s="84">
        <v>3</v>
      </c>
      <c r="C36" s="118">
        <v>0.004940894389023908</v>
      </c>
      <c r="D36" s="84" t="s">
        <v>2020</v>
      </c>
      <c r="E36" s="84" t="b">
        <v>1</v>
      </c>
      <c r="F36" s="84" t="b">
        <v>0</v>
      </c>
      <c r="G36" s="84" t="b">
        <v>0</v>
      </c>
    </row>
    <row r="37" spans="1:7" ht="15">
      <c r="A37" s="84" t="s">
        <v>1940</v>
      </c>
      <c r="B37" s="84">
        <v>3</v>
      </c>
      <c r="C37" s="118">
        <v>0.004940894389023908</v>
      </c>
      <c r="D37" s="84" t="s">
        <v>2020</v>
      </c>
      <c r="E37" s="84" t="b">
        <v>0</v>
      </c>
      <c r="F37" s="84" t="b">
        <v>0</v>
      </c>
      <c r="G37" s="84" t="b">
        <v>0</v>
      </c>
    </row>
    <row r="38" spans="1:7" ht="15">
      <c r="A38" s="84" t="s">
        <v>1941</v>
      </c>
      <c r="B38" s="84">
        <v>3</v>
      </c>
      <c r="C38" s="118">
        <v>0.004940894389023908</v>
      </c>
      <c r="D38" s="84" t="s">
        <v>2020</v>
      </c>
      <c r="E38" s="84" t="b">
        <v>0</v>
      </c>
      <c r="F38" s="84" t="b">
        <v>0</v>
      </c>
      <c r="G38" s="84" t="b">
        <v>0</v>
      </c>
    </row>
    <row r="39" spans="1:7" ht="15">
      <c r="A39" s="84" t="s">
        <v>1942</v>
      </c>
      <c r="B39" s="84">
        <v>3</v>
      </c>
      <c r="C39" s="118">
        <v>0.004940894389023908</v>
      </c>
      <c r="D39" s="84" t="s">
        <v>2020</v>
      </c>
      <c r="E39" s="84" t="b">
        <v>0</v>
      </c>
      <c r="F39" s="84" t="b">
        <v>0</v>
      </c>
      <c r="G39" s="84" t="b">
        <v>0</v>
      </c>
    </row>
    <row r="40" spans="1:7" ht="15">
      <c r="A40" s="84" t="s">
        <v>1943</v>
      </c>
      <c r="B40" s="84">
        <v>3</v>
      </c>
      <c r="C40" s="118">
        <v>0.004940894389023908</v>
      </c>
      <c r="D40" s="84" t="s">
        <v>2020</v>
      </c>
      <c r="E40" s="84" t="b">
        <v>0</v>
      </c>
      <c r="F40" s="84" t="b">
        <v>0</v>
      </c>
      <c r="G40" s="84" t="b">
        <v>0</v>
      </c>
    </row>
    <row r="41" spans="1:7" ht="15">
      <c r="A41" s="84" t="s">
        <v>307</v>
      </c>
      <c r="B41" s="84">
        <v>3</v>
      </c>
      <c r="C41" s="118">
        <v>0.004940894389023908</v>
      </c>
      <c r="D41" s="84" t="s">
        <v>2020</v>
      </c>
      <c r="E41" s="84" t="b">
        <v>0</v>
      </c>
      <c r="F41" s="84" t="b">
        <v>0</v>
      </c>
      <c r="G41" s="84" t="b">
        <v>0</v>
      </c>
    </row>
    <row r="42" spans="1:7" ht="15">
      <c r="A42" s="84" t="s">
        <v>1944</v>
      </c>
      <c r="B42" s="84">
        <v>3</v>
      </c>
      <c r="C42" s="118">
        <v>0.004940894389023908</v>
      </c>
      <c r="D42" s="84" t="s">
        <v>2020</v>
      </c>
      <c r="E42" s="84" t="b">
        <v>1</v>
      </c>
      <c r="F42" s="84" t="b">
        <v>0</v>
      </c>
      <c r="G42" s="84" t="b">
        <v>0</v>
      </c>
    </row>
    <row r="43" spans="1:7" ht="15">
      <c r="A43" s="84" t="s">
        <v>1945</v>
      </c>
      <c r="B43" s="84">
        <v>3</v>
      </c>
      <c r="C43" s="118">
        <v>0.004940894389023908</v>
      </c>
      <c r="D43" s="84" t="s">
        <v>2020</v>
      </c>
      <c r="E43" s="84" t="b">
        <v>0</v>
      </c>
      <c r="F43" s="84" t="b">
        <v>0</v>
      </c>
      <c r="G43" s="84" t="b">
        <v>0</v>
      </c>
    </row>
    <row r="44" spans="1:7" ht="15">
      <c r="A44" s="84" t="s">
        <v>241</v>
      </c>
      <c r="B44" s="84">
        <v>3</v>
      </c>
      <c r="C44" s="118">
        <v>0.004940894389023908</v>
      </c>
      <c r="D44" s="84" t="s">
        <v>2020</v>
      </c>
      <c r="E44" s="84" t="b">
        <v>0</v>
      </c>
      <c r="F44" s="84" t="b">
        <v>0</v>
      </c>
      <c r="G44" s="84" t="b">
        <v>0</v>
      </c>
    </row>
    <row r="45" spans="1:7" ht="15">
      <c r="A45" s="84" t="s">
        <v>299</v>
      </c>
      <c r="B45" s="84">
        <v>3</v>
      </c>
      <c r="C45" s="118">
        <v>0.004940894389023908</v>
      </c>
      <c r="D45" s="84" t="s">
        <v>2020</v>
      </c>
      <c r="E45" s="84" t="b">
        <v>0</v>
      </c>
      <c r="F45" s="84" t="b">
        <v>0</v>
      </c>
      <c r="G45" s="84" t="b">
        <v>0</v>
      </c>
    </row>
    <row r="46" spans="1:7" ht="15">
      <c r="A46" s="84" t="s">
        <v>1946</v>
      </c>
      <c r="B46" s="84">
        <v>3</v>
      </c>
      <c r="C46" s="118">
        <v>0.004940894389023908</v>
      </c>
      <c r="D46" s="84" t="s">
        <v>2020</v>
      </c>
      <c r="E46" s="84" t="b">
        <v>0</v>
      </c>
      <c r="F46" s="84" t="b">
        <v>0</v>
      </c>
      <c r="G46" s="84" t="b">
        <v>0</v>
      </c>
    </row>
    <row r="47" spans="1:7" ht="15">
      <c r="A47" s="84" t="s">
        <v>1947</v>
      </c>
      <c r="B47" s="84">
        <v>3</v>
      </c>
      <c r="C47" s="118">
        <v>0.004940894389023908</v>
      </c>
      <c r="D47" s="84" t="s">
        <v>2020</v>
      </c>
      <c r="E47" s="84" t="b">
        <v>0</v>
      </c>
      <c r="F47" s="84" t="b">
        <v>0</v>
      </c>
      <c r="G47" s="84" t="b">
        <v>0</v>
      </c>
    </row>
    <row r="48" spans="1:7" ht="15">
      <c r="A48" s="84" t="s">
        <v>1948</v>
      </c>
      <c r="B48" s="84">
        <v>3</v>
      </c>
      <c r="C48" s="118">
        <v>0.004940894389023908</v>
      </c>
      <c r="D48" s="84" t="s">
        <v>2020</v>
      </c>
      <c r="E48" s="84" t="b">
        <v>1</v>
      </c>
      <c r="F48" s="84" t="b">
        <v>0</v>
      </c>
      <c r="G48" s="84" t="b">
        <v>0</v>
      </c>
    </row>
    <row r="49" spans="1:7" ht="15">
      <c r="A49" s="84" t="s">
        <v>1949</v>
      </c>
      <c r="B49" s="84">
        <v>3</v>
      </c>
      <c r="C49" s="118">
        <v>0.004940894389023908</v>
      </c>
      <c r="D49" s="84" t="s">
        <v>2020</v>
      </c>
      <c r="E49" s="84" t="b">
        <v>1</v>
      </c>
      <c r="F49" s="84" t="b">
        <v>0</v>
      </c>
      <c r="G49" s="84" t="b">
        <v>0</v>
      </c>
    </row>
    <row r="50" spans="1:7" ht="15">
      <c r="A50" s="84" t="s">
        <v>294</v>
      </c>
      <c r="B50" s="84">
        <v>3</v>
      </c>
      <c r="C50" s="118">
        <v>0.004940894389023908</v>
      </c>
      <c r="D50" s="84" t="s">
        <v>2020</v>
      </c>
      <c r="E50" s="84" t="b">
        <v>0</v>
      </c>
      <c r="F50" s="84" t="b">
        <v>0</v>
      </c>
      <c r="G50" s="84" t="b">
        <v>0</v>
      </c>
    </row>
    <row r="51" spans="1:7" ht="15">
      <c r="A51" s="84" t="s">
        <v>1727</v>
      </c>
      <c r="B51" s="84">
        <v>3</v>
      </c>
      <c r="C51" s="118">
        <v>0.004940894389023908</v>
      </c>
      <c r="D51" s="84" t="s">
        <v>2020</v>
      </c>
      <c r="E51" s="84" t="b">
        <v>0</v>
      </c>
      <c r="F51" s="84" t="b">
        <v>1</v>
      </c>
      <c r="G51" s="84" t="b">
        <v>0</v>
      </c>
    </row>
    <row r="52" spans="1:7" ht="15">
      <c r="A52" s="84" t="s">
        <v>291</v>
      </c>
      <c r="B52" s="84">
        <v>3</v>
      </c>
      <c r="C52" s="118">
        <v>0.004940894389023908</v>
      </c>
      <c r="D52" s="84" t="s">
        <v>2020</v>
      </c>
      <c r="E52" s="84" t="b">
        <v>0</v>
      </c>
      <c r="F52" s="84" t="b">
        <v>0</v>
      </c>
      <c r="G52" s="84" t="b">
        <v>0</v>
      </c>
    </row>
    <row r="53" spans="1:7" ht="15">
      <c r="A53" s="84" t="s">
        <v>1950</v>
      </c>
      <c r="B53" s="84">
        <v>3</v>
      </c>
      <c r="C53" s="118">
        <v>0.004940894389023908</v>
      </c>
      <c r="D53" s="84" t="s">
        <v>2020</v>
      </c>
      <c r="E53" s="84" t="b">
        <v>0</v>
      </c>
      <c r="F53" s="84" t="b">
        <v>0</v>
      </c>
      <c r="G53" s="84" t="b">
        <v>0</v>
      </c>
    </row>
    <row r="54" spans="1:7" ht="15">
      <c r="A54" s="84" t="s">
        <v>1951</v>
      </c>
      <c r="B54" s="84">
        <v>3</v>
      </c>
      <c r="C54" s="118">
        <v>0.004940894389023908</v>
      </c>
      <c r="D54" s="84" t="s">
        <v>2020</v>
      </c>
      <c r="E54" s="84" t="b">
        <v>0</v>
      </c>
      <c r="F54" s="84" t="b">
        <v>0</v>
      </c>
      <c r="G54" s="84" t="b">
        <v>0</v>
      </c>
    </row>
    <row r="55" spans="1:7" ht="15">
      <c r="A55" s="84" t="s">
        <v>1952</v>
      </c>
      <c r="B55" s="84">
        <v>3</v>
      </c>
      <c r="C55" s="118">
        <v>0.005505893081181174</v>
      </c>
      <c r="D55" s="84" t="s">
        <v>2020</v>
      </c>
      <c r="E55" s="84" t="b">
        <v>0</v>
      </c>
      <c r="F55" s="84" t="b">
        <v>0</v>
      </c>
      <c r="G55" s="84" t="b">
        <v>0</v>
      </c>
    </row>
    <row r="56" spans="1:7" ht="15">
      <c r="A56" s="84" t="s">
        <v>1709</v>
      </c>
      <c r="B56" s="84">
        <v>3</v>
      </c>
      <c r="C56" s="118">
        <v>0.006471764725022824</v>
      </c>
      <c r="D56" s="84" t="s">
        <v>2020</v>
      </c>
      <c r="E56" s="84" t="b">
        <v>0</v>
      </c>
      <c r="F56" s="84" t="b">
        <v>0</v>
      </c>
      <c r="G56" s="84" t="b">
        <v>0</v>
      </c>
    </row>
    <row r="57" spans="1:7" ht="15">
      <c r="A57" s="84" t="s">
        <v>1953</v>
      </c>
      <c r="B57" s="84">
        <v>3</v>
      </c>
      <c r="C57" s="118">
        <v>0.005505893081181174</v>
      </c>
      <c r="D57" s="84" t="s">
        <v>2020</v>
      </c>
      <c r="E57" s="84" t="b">
        <v>0</v>
      </c>
      <c r="F57" s="84" t="b">
        <v>0</v>
      </c>
      <c r="G57" s="84" t="b">
        <v>0</v>
      </c>
    </row>
    <row r="58" spans="1:7" ht="15">
      <c r="A58" s="84" t="s">
        <v>1716</v>
      </c>
      <c r="B58" s="84">
        <v>3</v>
      </c>
      <c r="C58" s="118">
        <v>0.004940894389023908</v>
      </c>
      <c r="D58" s="84" t="s">
        <v>2020</v>
      </c>
      <c r="E58" s="84" t="b">
        <v>0</v>
      </c>
      <c r="F58" s="84" t="b">
        <v>0</v>
      </c>
      <c r="G58" s="84" t="b">
        <v>0</v>
      </c>
    </row>
    <row r="59" spans="1:7" ht="15">
      <c r="A59" s="84" t="s">
        <v>1712</v>
      </c>
      <c r="B59" s="84">
        <v>3</v>
      </c>
      <c r="C59" s="118">
        <v>0.004940894389023908</v>
      </c>
      <c r="D59" s="84" t="s">
        <v>2020</v>
      </c>
      <c r="E59" s="84" t="b">
        <v>0</v>
      </c>
      <c r="F59" s="84" t="b">
        <v>0</v>
      </c>
      <c r="G59" s="84" t="b">
        <v>0</v>
      </c>
    </row>
    <row r="60" spans="1:7" ht="15">
      <c r="A60" s="84" t="s">
        <v>1713</v>
      </c>
      <c r="B60" s="84">
        <v>3</v>
      </c>
      <c r="C60" s="118">
        <v>0.004940894389023908</v>
      </c>
      <c r="D60" s="84" t="s">
        <v>2020</v>
      </c>
      <c r="E60" s="84" t="b">
        <v>0</v>
      </c>
      <c r="F60" s="84" t="b">
        <v>0</v>
      </c>
      <c r="G60" s="84" t="b">
        <v>0</v>
      </c>
    </row>
    <row r="61" spans="1:7" ht="15">
      <c r="A61" s="84" t="s">
        <v>1714</v>
      </c>
      <c r="B61" s="84">
        <v>3</v>
      </c>
      <c r="C61" s="118">
        <v>0.004940894389023908</v>
      </c>
      <c r="D61" s="84" t="s">
        <v>2020</v>
      </c>
      <c r="E61" s="84" t="b">
        <v>0</v>
      </c>
      <c r="F61" s="84" t="b">
        <v>0</v>
      </c>
      <c r="G61" s="84" t="b">
        <v>0</v>
      </c>
    </row>
    <row r="62" spans="1:7" ht="15">
      <c r="A62" s="84" t="s">
        <v>1954</v>
      </c>
      <c r="B62" s="84">
        <v>3</v>
      </c>
      <c r="C62" s="118">
        <v>0.006471764725022824</v>
      </c>
      <c r="D62" s="84" t="s">
        <v>2020</v>
      </c>
      <c r="E62" s="84" t="b">
        <v>1</v>
      </c>
      <c r="F62" s="84" t="b">
        <v>0</v>
      </c>
      <c r="G62" s="84" t="b">
        <v>0</v>
      </c>
    </row>
    <row r="63" spans="1:7" ht="15">
      <c r="A63" s="84" t="s">
        <v>244</v>
      </c>
      <c r="B63" s="84">
        <v>2</v>
      </c>
      <c r="C63" s="118">
        <v>0.003670595387454116</v>
      </c>
      <c r="D63" s="84" t="s">
        <v>2020</v>
      </c>
      <c r="E63" s="84" t="b">
        <v>0</v>
      </c>
      <c r="F63" s="84" t="b">
        <v>0</v>
      </c>
      <c r="G63" s="84" t="b">
        <v>0</v>
      </c>
    </row>
    <row r="64" spans="1:7" ht="15">
      <c r="A64" s="84" t="s">
        <v>1955</v>
      </c>
      <c r="B64" s="84">
        <v>2</v>
      </c>
      <c r="C64" s="118">
        <v>0.003670595387454116</v>
      </c>
      <c r="D64" s="84" t="s">
        <v>2020</v>
      </c>
      <c r="E64" s="84" t="b">
        <v>0</v>
      </c>
      <c r="F64" s="84" t="b">
        <v>0</v>
      </c>
      <c r="G64" s="84" t="b">
        <v>0</v>
      </c>
    </row>
    <row r="65" spans="1:7" ht="15">
      <c r="A65" s="84" t="s">
        <v>1956</v>
      </c>
      <c r="B65" s="84">
        <v>2</v>
      </c>
      <c r="C65" s="118">
        <v>0.004314509816681883</v>
      </c>
      <c r="D65" s="84" t="s">
        <v>2020</v>
      </c>
      <c r="E65" s="84" t="b">
        <v>0</v>
      </c>
      <c r="F65" s="84" t="b">
        <v>0</v>
      </c>
      <c r="G65" s="84" t="b">
        <v>0</v>
      </c>
    </row>
    <row r="66" spans="1:7" ht="15">
      <c r="A66" s="84" t="s">
        <v>310</v>
      </c>
      <c r="B66" s="84">
        <v>2</v>
      </c>
      <c r="C66" s="118">
        <v>0.003670595387454116</v>
      </c>
      <c r="D66" s="84" t="s">
        <v>2020</v>
      </c>
      <c r="E66" s="84" t="b">
        <v>0</v>
      </c>
      <c r="F66" s="84" t="b">
        <v>0</v>
      </c>
      <c r="G66" s="84" t="b">
        <v>0</v>
      </c>
    </row>
    <row r="67" spans="1:7" ht="15">
      <c r="A67" s="84" t="s">
        <v>1957</v>
      </c>
      <c r="B67" s="84">
        <v>2</v>
      </c>
      <c r="C67" s="118">
        <v>0.003670595387454116</v>
      </c>
      <c r="D67" s="84" t="s">
        <v>2020</v>
      </c>
      <c r="E67" s="84" t="b">
        <v>0</v>
      </c>
      <c r="F67" s="84" t="b">
        <v>0</v>
      </c>
      <c r="G67" s="84" t="b">
        <v>0</v>
      </c>
    </row>
    <row r="68" spans="1:7" ht="15">
      <c r="A68" s="84" t="s">
        <v>1958</v>
      </c>
      <c r="B68" s="84">
        <v>2</v>
      </c>
      <c r="C68" s="118">
        <v>0.003670595387454116</v>
      </c>
      <c r="D68" s="84" t="s">
        <v>2020</v>
      </c>
      <c r="E68" s="84" t="b">
        <v>0</v>
      </c>
      <c r="F68" s="84" t="b">
        <v>0</v>
      </c>
      <c r="G68" s="84" t="b">
        <v>0</v>
      </c>
    </row>
    <row r="69" spans="1:7" ht="15">
      <c r="A69" s="84" t="s">
        <v>1959</v>
      </c>
      <c r="B69" s="84">
        <v>2</v>
      </c>
      <c r="C69" s="118">
        <v>0.004314509816681883</v>
      </c>
      <c r="D69" s="84" t="s">
        <v>2020</v>
      </c>
      <c r="E69" s="84" t="b">
        <v>0</v>
      </c>
      <c r="F69" s="84" t="b">
        <v>0</v>
      </c>
      <c r="G69" s="84" t="b">
        <v>0</v>
      </c>
    </row>
    <row r="70" spans="1:7" ht="15">
      <c r="A70" s="84" t="s">
        <v>308</v>
      </c>
      <c r="B70" s="84">
        <v>2</v>
      </c>
      <c r="C70" s="118">
        <v>0.003670595387454116</v>
      </c>
      <c r="D70" s="84" t="s">
        <v>2020</v>
      </c>
      <c r="E70" s="84" t="b">
        <v>0</v>
      </c>
      <c r="F70" s="84" t="b">
        <v>0</v>
      </c>
      <c r="G70" s="84" t="b">
        <v>0</v>
      </c>
    </row>
    <row r="71" spans="1:7" ht="15">
      <c r="A71" s="84" t="s">
        <v>1960</v>
      </c>
      <c r="B71" s="84">
        <v>2</v>
      </c>
      <c r="C71" s="118">
        <v>0.003670595387454116</v>
      </c>
      <c r="D71" s="84" t="s">
        <v>2020</v>
      </c>
      <c r="E71" s="84" t="b">
        <v>0</v>
      </c>
      <c r="F71" s="84" t="b">
        <v>0</v>
      </c>
      <c r="G71" s="84" t="b">
        <v>0</v>
      </c>
    </row>
    <row r="72" spans="1:7" ht="15">
      <c r="A72" s="84" t="s">
        <v>1961</v>
      </c>
      <c r="B72" s="84">
        <v>2</v>
      </c>
      <c r="C72" s="118">
        <v>0.003670595387454116</v>
      </c>
      <c r="D72" s="84" t="s">
        <v>2020</v>
      </c>
      <c r="E72" s="84" t="b">
        <v>0</v>
      </c>
      <c r="F72" s="84" t="b">
        <v>0</v>
      </c>
      <c r="G72" s="84" t="b">
        <v>0</v>
      </c>
    </row>
    <row r="73" spans="1:7" ht="15">
      <c r="A73" s="84" t="s">
        <v>304</v>
      </c>
      <c r="B73" s="84">
        <v>2</v>
      </c>
      <c r="C73" s="118">
        <v>0.003670595387454116</v>
      </c>
      <c r="D73" s="84" t="s">
        <v>2020</v>
      </c>
      <c r="E73" s="84" t="b">
        <v>0</v>
      </c>
      <c r="F73" s="84" t="b">
        <v>0</v>
      </c>
      <c r="G73" s="84" t="b">
        <v>0</v>
      </c>
    </row>
    <row r="74" spans="1:7" ht="15">
      <c r="A74" s="84" t="s">
        <v>1962</v>
      </c>
      <c r="B74" s="84">
        <v>2</v>
      </c>
      <c r="C74" s="118">
        <v>0.004314509816681883</v>
      </c>
      <c r="D74" s="84" t="s">
        <v>2020</v>
      </c>
      <c r="E74" s="84" t="b">
        <v>1</v>
      </c>
      <c r="F74" s="84" t="b">
        <v>0</v>
      </c>
      <c r="G74" s="84" t="b">
        <v>0</v>
      </c>
    </row>
    <row r="75" spans="1:7" ht="15">
      <c r="A75" s="84" t="s">
        <v>1963</v>
      </c>
      <c r="B75" s="84">
        <v>2</v>
      </c>
      <c r="C75" s="118">
        <v>0.003670595387454116</v>
      </c>
      <c r="D75" s="84" t="s">
        <v>2020</v>
      </c>
      <c r="E75" s="84" t="b">
        <v>0</v>
      </c>
      <c r="F75" s="84" t="b">
        <v>0</v>
      </c>
      <c r="G75" s="84" t="b">
        <v>0</v>
      </c>
    </row>
    <row r="76" spans="1:7" ht="15">
      <c r="A76" s="84" t="s">
        <v>301</v>
      </c>
      <c r="B76" s="84">
        <v>2</v>
      </c>
      <c r="C76" s="118">
        <v>0.003670595387454116</v>
      </c>
      <c r="D76" s="84" t="s">
        <v>2020</v>
      </c>
      <c r="E76" s="84" t="b">
        <v>0</v>
      </c>
      <c r="F76" s="84" t="b">
        <v>0</v>
      </c>
      <c r="G76" s="84" t="b">
        <v>0</v>
      </c>
    </row>
    <row r="77" spans="1:7" ht="15">
      <c r="A77" s="84" t="s">
        <v>1964</v>
      </c>
      <c r="B77" s="84">
        <v>2</v>
      </c>
      <c r="C77" s="118">
        <v>0.003670595387454116</v>
      </c>
      <c r="D77" s="84" t="s">
        <v>2020</v>
      </c>
      <c r="E77" s="84" t="b">
        <v>1</v>
      </c>
      <c r="F77" s="84" t="b">
        <v>0</v>
      </c>
      <c r="G77" s="84" t="b">
        <v>0</v>
      </c>
    </row>
    <row r="78" spans="1:7" ht="15">
      <c r="A78" s="84" t="s">
        <v>1965</v>
      </c>
      <c r="B78" s="84">
        <v>2</v>
      </c>
      <c r="C78" s="118">
        <v>0.003670595387454116</v>
      </c>
      <c r="D78" s="84" t="s">
        <v>2020</v>
      </c>
      <c r="E78" s="84" t="b">
        <v>0</v>
      </c>
      <c r="F78" s="84" t="b">
        <v>0</v>
      </c>
      <c r="G78" s="84" t="b">
        <v>0</v>
      </c>
    </row>
    <row r="79" spans="1:7" ht="15">
      <c r="A79" s="84" t="s">
        <v>1966</v>
      </c>
      <c r="B79" s="84">
        <v>2</v>
      </c>
      <c r="C79" s="118">
        <v>0.004314509816681883</v>
      </c>
      <c r="D79" s="84" t="s">
        <v>2020</v>
      </c>
      <c r="E79" s="84" t="b">
        <v>0</v>
      </c>
      <c r="F79" s="84" t="b">
        <v>0</v>
      </c>
      <c r="G79" s="84" t="b">
        <v>0</v>
      </c>
    </row>
    <row r="80" spans="1:7" ht="15">
      <c r="A80" s="84" t="s">
        <v>1967</v>
      </c>
      <c r="B80" s="84">
        <v>2</v>
      </c>
      <c r="C80" s="118">
        <v>0.003670595387454116</v>
      </c>
      <c r="D80" s="84" t="s">
        <v>2020</v>
      </c>
      <c r="E80" s="84" t="b">
        <v>0</v>
      </c>
      <c r="F80" s="84" t="b">
        <v>0</v>
      </c>
      <c r="G80" s="84" t="b">
        <v>0</v>
      </c>
    </row>
    <row r="81" spans="1:7" ht="15">
      <c r="A81" s="84" t="s">
        <v>1968</v>
      </c>
      <c r="B81" s="84">
        <v>2</v>
      </c>
      <c r="C81" s="118">
        <v>0.003670595387454116</v>
      </c>
      <c r="D81" s="84" t="s">
        <v>2020</v>
      </c>
      <c r="E81" s="84" t="b">
        <v>0</v>
      </c>
      <c r="F81" s="84" t="b">
        <v>0</v>
      </c>
      <c r="G81" s="84" t="b">
        <v>0</v>
      </c>
    </row>
    <row r="82" spans="1:7" ht="15">
      <c r="A82" s="84" t="s">
        <v>1969</v>
      </c>
      <c r="B82" s="84">
        <v>2</v>
      </c>
      <c r="C82" s="118">
        <v>0.003670595387454116</v>
      </c>
      <c r="D82" s="84" t="s">
        <v>2020</v>
      </c>
      <c r="E82" s="84" t="b">
        <v>0</v>
      </c>
      <c r="F82" s="84" t="b">
        <v>0</v>
      </c>
      <c r="G82" s="84" t="b">
        <v>0</v>
      </c>
    </row>
    <row r="83" spans="1:7" ht="15">
      <c r="A83" s="84" t="s">
        <v>1970</v>
      </c>
      <c r="B83" s="84">
        <v>2</v>
      </c>
      <c r="C83" s="118">
        <v>0.003670595387454116</v>
      </c>
      <c r="D83" s="84" t="s">
        <v>2020</v>
      </c>
      <c r="E83" s="84" t="b">
        <v>0</v>
      </c>
      <c r="F83" s="84" t="b">
        <v>0</v>
      </c>
      <c r="G83" s="84" t="b">
        <v>0</v>
      </c>
    </row>
    <row r="84" spans="1:7" ht="15">
      <c r="A84" s="84" t="s">
        <v>1971</v>
      </c>
      <c r="B84" s="84">
        <v>2</v>
      </c>
      <c r="C84" s="118">
        <v>0.003670595387454116</v>
      </c>
      <c r="D84" s="84" t="s">
        <v>2020</v>
      </c>
      <c r="E84" s="84" t="b">
        <v>0</v>
      </c>
      <c r="F84" s="84" t="b">
        <v>0</v>
      </c>
      <c r="G84" s="84" t="b">
        <v>0</v>
      </c>
    </row>
    <row r="85" spans="1:7" ht="15">
      <c r="A85" s="84" t="s">
        <v>1972</v>
      </c>
      <c r="B85" s="84">
        <v>2</v>
      </c>
      <c r="C85" s="118">
        <v>0.003670595387454116</v>
      </c>
      <c r="D85" s="84" t="s">
        <v>2020</v>
      </c>
      <c r="E85" s="84" t="b">
        <v>0</v>
      </c>
      <c r="F85" s="84" t="b">
        <v>0</v>
      </c>
      <c r="G85" s="84" t="b">
        <v>0</v>
      </c>
    </row>
    <row r="86" spans="1:7" ht="15">
      <c r="A86" s="84" t="s">
        <v>296</v>
      </c>
      <c r="B86" s="84">
        <v>2</v>
      </c>
      <c r="C86" s="118">
        <v>0.003670595387454116</v>
      </c>
      <c r="D86" s="84" t="s">
        <v>2020</v>
      </c>
      <c r="E86" s="84" t="b">
        <v>0</v>
      </c>
      <c r="F86" s="84" t="b">
        <v>0</v>
      </c>
      <c r="G86" s="84" t="b">
        <v>0</v>
      </c>
    </row>
    <row r="87" spans="1:7" ht="15">
      <c r="A87" s="84" t="s">
        <v>1973</v>
      </c>
      <c r="B87" s="84">
        <v>2</v>
      </c>
      <c r="C87" s="118">
        <v>0.003670595387454116</v>
      </c>
      <c r="D87" s="84" t="s">
        <v>2020</v>
      </c>
      <c r="E87" s="84" t="b">
        <v>0</v>
      </c>
      <c r="F87" s="84" t="b">
        <v>0</v>
      </c>
      <c r="G87" s="84" t="b">
        <v>0</v>
      </c>
    </row>
    <row r="88" spans="1:7" ht="15">
      <c r="A88" s="84" t="s">
        <v>1974</v>
      </c>
      <c r="B88" s="84">
        <v>2</v>
      </c>
      <c r="C88" s="118">
        <v>0.003670595387454116</v>
      </c>
      <c r="D88" s="84" t="s">
        <v>2020</v>
      </c>
      <c r="E88" s="84" t="b">
        <v>0</v>
      </c>
      <c r="F88" s="84" t="b">
        <v>0</v>
      </c>
      <c r="G88" s="84" t="b">
        <v>0</v>
      </c>
    </row>
    <row r="89" spans="1:7" ht="15">
      <c r="A89" s="84" t="s">
        <v>1975</v>
      </c>
      <c r="B89" s="84">
        <v>2</v>
      </c>
      <c r="C89" s="118">
        <v>0.003670595387454116</v>
      </c>
      <c r="D89" s="84" t="s">
        <v>2020</v>
      </c>
      <c r="E89" s="84" t="b">
        <v>0</v>
      </c>
      <c r="F89" s="84" t="b">
        <v>1</v>
      </c>
      <c r="G89" s="84" t="b">
        <v>0</v>
      </c>
    </row>
    <row r="90" spans="1:7" ht="15">
      <c r="A90" s="84" t="s">
        <v>240</v>
      </c>
      <c r="B90" s="84">
        <v>2</v>
      </c>
      <c r="C90" s="118">
        <v>0.003670595387454116</v>
      </c>
      <c r="D90" s="84" t="s">
        <v>2020</v>
      </c>
      <c r="E90" s="84" t="b">
        <v>0</v>
      </c>
      <c r="F90" s="84" t="b">
        <v>0</v>
      </c>
      <c r="G90" s="84" t="b">
        <v>0</v>
      </c>
    </row>
    <row r="91" spans="1:7" ht="15">
      <c r="A91" s="84" t="s">
        <v>1976</v>
      </c>
      <c r="B91" s="84">
        <v>2</v>
      </c>
      <c r="C91" s="118">
        <v>0.003670595387454116</v>
      </c>
      <c r="D91" s="84" t="s">
        <v>2020</v>
      </c>
      <c r="E91" s="84" t="b">
        <v>0</v>
      </c>
      <c r="F91" s="84" t="b">
        <v>0</v>
      </c>
      <c r="G91" s="84" t="b">
        <v>0</v>
      </c>
    </row>
    <row r="92" spans="1:7" ht="15">
      <c r="A92" s="84" t="s">
        <v>1977</v>
      </c>
      <c r="B92" s="84">
        <v>2</v>
      </c>
      <c r="C92" s="118">
        <v>0.003670595387454116</v>
      </c>
      <c r="D92" s="84" t="s">
        <v>2020</v>
      </c>
      <c r="E92" s="84" t="b">
        <v>0</v>
      </c>
      <c r="F92" s="84" t="b">
        <v>0</v>
      </c>
      <c r="G92" s="84" t="b">
        <v>0</v>
      </c>
    </row>
    <row r="93" spans="1:7" ht="15">
      <c r="A93" s="84" t="s">
        <v>1978</v>
      </c>
      <c r="B93" s="84">
        <v>2</v>
      </c>
      <c r="C93" s="118">
        <v>0.003670595387454116</v>
      </c>
      <c r="D93" s="84" t="s">
        <v>2020</v>
      </c>
      <c r="E93" s="84" t="b">
        <v>1</v>
      </c>
      <c r="F93" s="84" t="b">
        <v>0</v>
      </c>
      <c r="G93" s="84" t="b">
        <v>0</v>
      </c>
    </row>
    <row r="94" spans="1:7" ht="15">
      <c r="A94" s="84" t="s">
        <v>1979</v>
      </c>
      <c r="B94" s="84">
        <v>2</v>
      </c>
      <c r="C94" s="118">
        <v>0.003670595387454116</v>
      </c>
      <c r="D94" s="84" t="s">
        <v>2020</v>
      </c>
      <c r="E94" s="84" t="b">
        <v>0</v>
      </c>
      <c r="F94" s="84" t="b">
        <v>0</v>
      </c>
      <c r="G94" s="84" t="b">
        <v>0</v>
      </c>
    </row>
    <row r="95" spans="1:7" ht="15">
      <c r="A95" s="84" t="s">
        <v>1731</v>
      </c>
      <c r="B95" s="84">
        <v>2</v>
      </c>
      <c r="C95" s="118">
        <v>0.004314509816681883</v>
      </c>
      <c r="D95" s="84" t="s">
        <v>2020</v>
      </c>
      <c r="E95" s="84" t="b">
        <v>0</v>
      </c>
      <c r="F95" s="84" t="b">
        <v>1</v>
      </c>
      <c r="G95" s="84" t="b">
        <v>0</v>
      </c>
    </row>
    <row r="96" spans="1:7" ht="15">
      <c r="A96" s="84" t="s">
        <v>1980</v>
      </c>
      <c r="B96" s="84">
        <v>2</v>
      </c>
      <c r="C96" s="118">
        <v>0.003670595387454116</v>
      </c>
      <c r="D96" s="84" t="s">
        <v>2020</v>
      </c>
      <c r="E96" s="84" t="b">
        <v>0</v>
      </c>
      <c r="F96" s="84" t="b">
        <v>0</v>
      </c>
      <c r="G96" s="84" t="b">
        <v>0</v>
      </c>
    </row>
    <row r="97" spans="1:7" ht="15">
      <c r="A97" s="84" t="s">
        <v>1981</v>
      </c>
      <c r="B97" s="84">
        <v>2</v>
      </c>
      <c r="C97" s="118">
        <v>0.003670595387454116</v>
      </c>
      <c r="D97" s="84" t="s">
        <v>2020</v>
      </c>
      <c r="E97" s="84" t="b">
        <v>0</v>
      </c>
      <c r="F97" s="84" t="b">
        <v>0</v>
      </c>
      <c r="G97" s="84" t="b">
        <v>0</v>
      </c>
    </row>
    <row r="98" spans="1:7" ht="15">
      <c r="A98" s="84" t="s">
        <v>1982</v>
      </c>
      <c r="B98" s="84">
        <v>2</v>
      </c>
      <c r="C98" s="118">
        <v>0.003670595387454116</v>
      </c>
      <c r="D98" s="84" t="s">
        <v>2020</v>
      </c>
      <c r="E98" s="84" t="b">
        <v>0</v>
      </c>
      <c r="F98" s="84" t="b">
        <v>0</v>
      </c>
      <c r="G98" s="84" t="b">
        <v>0</v>
      </c>
    </row>
    <row r="99" spans="1:7" ht="15">
      <c r="A99" s="84" t="s">
        <v>1983</v>
      </c>
      <c r="B99" s="84">
        <v>2</v>
      </c>
      <c r="C99" s="118">
        <v>0.003670595387454116</v>
      </c>
      <c r="D99" s="84" t="s">
        <v>2020</v>
      </c>
      <c r="E99" s="84" t="b">
        <v>0</v>
      </c>
      <c r="F99" s="84" t="b">
        <v>0</v>
      </c>
      <c r="G99" s="84" t="b">
        <v>0</v>
      </c>
    </row>
    <row r="100" spans="1:7" ht="15">
      <c r="A100" s="84" t="s">
        <v>1984</v>
      </c>
      <c r="B100" s="84">
        <v>2</v>
      </c>
      <c r="C100" s="118">
        <v>0.003670595387454116</v>
      </c>
      <c r="D100" s="84" t="s">
        <v>2020</v>
      </c>
      <c r="E100" s="84" t="b">
        <v>0</v>
      </c>
      <c r="F100" s="84" t="b">
        <v>0</v>
      </c>
      <c r="G100" s="84" t="b">
        <v>0</v>
      </c>
    </row>
    <row r="101" spans="1:7" ht="15">
      <c r="A101" s="84" t="s">
        <v>1985</v>
      </c>
      <c r="B101" s="84">
        <v>2</v>
      </c>
      <c r="C101" s="118">
        <v>0.003670595387454116</v>
      </c>
      <c r="D101" s="84" t="s">
        <v>2020</v>
      </c>
      <c r="E101" s="84" t="b">
        <v>1</v>
      </c>
      <c r="F101" s="84" t="b">
        <v>0</v>
      </c>
      <c r="G101" s="84" t="b">
        <v>0</v>
      </c>
    </row>
    <row r="102" spans="1:7" ht="15">
      <c r="A102" s="84" t="s">
        <v>1986</v>
      </c>
      <c r="B102" s="84">
        <v>2</v>
      </c>
      <c r="C102" s="118">
        <v>0.003670595387454116</v>
      </c>
      <c r="D102" s="84" t="s">
        <v>2020</v>
      </c>
      <c r="E102" s="84" t="b">
        <v>0</v>
      </c>
      <c r="F102" s="84" t="b">
        <v>0</v>
      </c>
      <c r="G102" s="84" t="b">
        <v>0</v>
      </c>
    </row>
    <row r="103" spans="1:7" ht="15">
      <c r="A103" s="84" t="s">
        <v>1987</v>
      </c>
      <c r="B103" s="84">
        <v>2</v>
      </c>
      <c r="C103" s="118">
        <v>0.003670595387454116</v>
      </c>
      <c r="D103" s="84" t="s">
        <v>2020</v>
      </c>
      <c r="E103" s="84" t="b">
        <v>0</v>
      </c>
      <c r="F103" s="84" t="b">
        <v>0</v>
      </c>
      <c r="G103" s="84" t="b">
        <v>0</v>
      </c>
    </row>
    <row r="104" spans="1:7" ht="15">
      <c r="A104" s="84" t="s">
        <v>1988</v>
      </c>
      <c r="B104" s="84">
        <v>2</v>
      </c>
      <c r="C104" s="118">
        <v>0.003670595387454116</v>
      </c>
      <c r="D104" s="84" t="s">
        <v>2020</v>
      </c>
      <c r="E104" s="84" t="b">
        <v>0</v>
      </c>
      <c r="F104" s="84" t="b">
        <v>0</v>
      </c>
      <c r="G104" s="84" t="b">
        <v>0</v>
      </c>
    </row>
    <row r="105" spans="1:7" ht="15">
      <c r="A105" s="84" t="s">
        <v>288</v>
      </c>
      <c r="B105" s="84">
        <v>2</v>
      </c>
      <c r="C105" s="118">
        <v>0.003670595387454116</v>
      </c>
      <c r="D105" s="84" t="s">
        <v>2020</v>
      </c>
      <c r="E105" s="84" t="b">
        <v>0</v>
      </c>
      <c r="F105" s="84" t="b">
        <v>0</v>
      </c>
      <c r="G105" s="84" t="b">
        <v>0</v>
      </c>
    </row>
    <row r="106" spans="1:7" ht="15">
      <c r="A106" s="84" t="s">
        <v>287</v>
      </c>
      <c r="B106" s="84">
        <v>2</v>
      </c>
      <c r="C106" s="118">
        <v>0.003670595387454116</v>
      </c>
      <c r="D106" s="84" t="s">
        <v>2020</v>
      </c>
      <c r="E106" s="84" t="b">
        <v>0</v>
      </c>
      <c r="F106" s="84" t="b">
        <v>0</v>
      </c>
      <c r="G106" s="84" t="b">
        <v>0</v>
      </c>
    </row>
    <row r="107" spans="1:7" ht="15">
      <c r="A107" s="84" t="s">
        <v>286</v>
      </c>
      <c r="B107" s="84">
        <v>2</v>
      </c>
      <c r="C107" s="118">
        <v>0.003670595387454116</v>
      </c>
      <c r="D107" s="84" t="s">
        <v>2020</v>
      </c>
      <c r="E107" s="84" t="b">
        <v>0</v>
      </c>
      <c r="F107" s="84" t="b">
        <v>0</v>
      </c>
      <c r="G107" s="84" t="b">
        <v>0</v>
      </c>
    </row>
    <row r="108" spans="1:7" ht="15">
      <c r="A108" s="84" t="s">
        <v>1989</v>
      </c>
      <c r="B108" s="84">
        <v>2</v>
      </c>
      <c r="C108" s="118">
        <v>0.003670595387454116</v>
      </c>
      <c r="D108" s="84" t="s">
        <v>2020</v>
      </c>
      <c r="E108" s="84" t="b">
        <v>0</v>
      </c>
      <c r="F108" s="84" t="b">
        <v>0</v>
      </c>
      <c r="G108" s="84" t="b">
        <v>0</v>
      </c>
    </row>
    <row r="109" spans="1:7" ht="15">
      <c r="A109" s="84" t="s">
        <v>1990</v>
      </c>
      <c r="B109" s="84">
        <v>2</v>
      </c>
      <c r="C109" s="118">
        <v>0.003670595387454116</v>
      </c>
      <c r="D109" s="84" t="s">
        <v>2020</v>
      </c>
      <c r="E109" s="84" t="b">
        <v>0</v>
      </c>
      <c r="F109" s="84" t="b">
        <v>0</v>
      </c>
      <c r="G109" s="84" t="b">
        <v>0</v>
      </c>
    </row>
    <row r="110" spans="1:7" ht="15">
      <c r="A110" s="84" t="s">
        <v>1991</v>
      </c>
      <c r="B110" s="84">
        <v>2</v>
      </c>
      <c r="C110" s="118">
        <v>0.003670595387454116</v>
      </c>
      <c r="D110" s="84" t="s">
        <v>2020</v>
      </c>
      <c r="E110" s="84" t="b">
        <v>0</v>
      </c>
      <c r="F110" s="84" t="b">
        <v>1</v>
      </c>
      <c r="G110" s="84" t="b">
        <v>0</v>
      </c>
    </row>
    <row r="111" spans="1:7" ht="15">
      <c r="A111" s="84" t="s">
        <v>282</v>
      </c>
      <c r="B111" s="84">
        <v>2</v>
      </c>
      <c r="C111" s="118">
        <v>0.003670595387454116</v>
      </c>
      <c r="D111" s="84" t="s">
        <v>2020</v>
      </c>
      <c r="E111" s="84" t="b">
        <v>0</v>
      </c>
      <c r="F111" s="84" t="b">
        <v>0</v>
      </c>
      <c r="G111" s="84" t="b">
        <v>0</v>
      </c>
    </row>
    <row r="112" spans="1:7" ht="15">
      <c r="A112" s="84" t="s">
        <v>1992</v>
      </c>
      <c r="B112" s="84">
        <v>2</v>
      </c>
      <c r="C112" s="118">
        <v>0.003670595387454116</v>
      </c>
      <c r="D112" s="84" t="s">
        <v>2020</v>
      </c>
      <c r="E112" s="84" t="b">
        <v>1</v>
      </c>
      <c r="F112" s="84" t="b">
        <v>0</v>
      </c>
      <c r="G112" s="84" t="b">
        <v>0</v>
      </c>
    </row>
    <row r="113" spans="1:7" ht="15">
      <c r="A113" s="84" t="s">
        <v>1993</v>
      </c>
      <c r="B113" s="84">
        <v>2</v>
      </c>
      <c r="C113" s="118">
        <v>0.003670595387454116</v>
      </c>
      <c r="D113" s="84" t="s">
        <v>2020</v>
      </c>
      <c r="E113" s="84" t="b">
        <v>0</v>
      </c>
      <c r="F113" s="84" t="b">
        <v>1</v>
      </c>
      <c r="G113" s="84" t="b">
        <v>1</v>
      </c>
    </row>
    <row r="114" spans="1:7" ht="15">
      <c r="A114" s="84" t="s">
        <v>1994</v>
      </c>
      <c r="B114" s="84">
        <v>2</v>
      </c>
      <c r="C114" s="118">
        <v>0.003670595387454116</v>
      </c>
      <c r="D114" s="84" t="s">
        <v>2020</v>
      </c>
      <c r="E114" s="84" t="b">
        <v>0</v>
      </c>
      <c r="F114" s="84" t="b">
        <v>0</v>
      </c>
      <c r="G114" s="84" t="b">
        <v>0</v>
      </c>
    </row>
    <row r="115" spans="1:7" ht="15">
      <c r="A115" s="84" t="s">
        <v>1878</v>
      </c>
      <c r="B115" s="84">
        <v>2</v>
      </c>
      <c r="C115" s="118">
        <v>0.003670595387454116</v>
      </c>
      <c r="D115" s="84" t="s">
        <v>2020</v>
      </c>
      <c r="E115" s="84" t="b">
        <v>0</v>
      </c>
      <c r="F115" s="84" t="b">
        <v>0</v>
      </c>
      <c r="G115" s="84" t="b">
        <v>0</v>
      </c>
    </row>
    <row r="116" spans="1:7" ht="15">
      <c r="A116" s="84" t="s">
        <v>1995</v>
      </c>
      <c r="B116" s="84">
        <v>2</v>
      </c>
      <c r="C116" s="118">
        <v>0.004314509816681883</v>
      </c>
      <c r="D116" s="84" t="s">
        <v>2020</v>
      </c>
      <c r="E116" s="84" t="b">
        <v>0</v>
      </c>
      <c r="F116" s="84" t="b">
        <v>0</v>
      </c>
      <c r="G116" s="84" t="b">
        <v>0</v>
      </c>
    </row>
    <row r="117" spans="1:7" ht="15">
      <c r="A117" s="84" t="s">
        <v>1996</v>
      </c>
      <c r="B117" s="84">
        <v>2</v>
      </c>
      <c r="C117" s="118">
        <v>0.004314509816681883</v>
      </c>
      <c r="D117" s="84" t="s">
        <v>2020</v>
      </c>
      <c r="E117" s="84" t="b">
        <v>0</v>
      </c>
      <c r="F117" s="84" t="b">
        <v>0</v>
      </c>
      <c r="G117" s="84" t="b">
        <v>0</v>
      </c>
    </row>
    <row r="118" spans="1:7" ht="15">
      <c r="A118" s="84" t="s">
        <v>1997</v>
      </c>
      <c r="B118" s="84">
        <v>2</v>
      </c>
      <c r="C118" s="118">
        <v>0.003670595387454116</v>
      </c>
      <c r="D118" s="84" t="s">
        <v>2020</v>
      </c>
      <c r="E118" s="84" t="b">
        <v>0</v>
      </c>
      <c r="F118" s="84" t="b">
        <v>0</v>
      </c>
      <c r="G118" s="84" t="b">
        <v>0</v>
      </c>
    </row>
    <row r="119" spans="1:7" ht="15">
      <c r="A119" s="84" t="s">
        <v>1998</v>
      </c>
      <c r="B119" s="84">
        <v>2</v>
      </c>
      <c r="C119" s="118">
        <v>0.003670595387454116</v>
      </c>
      <c r="D119" s="84" t="s">
        <v>2020</v>
      </c>
      <c r="E119" s="84" t="b">
        <v>0</v>
      </c>
      <c r="F119" s="84" t="b">
        <v>0</v>
      </c>
      <c r="G119" s="84" t="b">
        <v>0</v>
      </c>
    </row>
    <row r="120" spans="1:7" ht="15">
      <c r="A120" s="84" t="s">
        <v>235</v>
      </c>
      <c r="B120" s="84">
        <v>2</v>
      </c>
      <c r="C120" s="118">
        <v>0.003670595387454116</v>
      </c>
      <c r="D120" s="84" t="s">
        <v>2020</v>
      </c>
      <c r="E120" s="84" t="b">
        <v>0</v>
      </c>
      <c r="F120" s="84" t="b">
        <v>0</v>
      </c>
      <c r="G120" s="84" t="b">
        <v>0</v>
      </c>
    </row>
    <row r="121" spans="1:7" ht="15">
      <c r="A121" s="84" t="s">
        <v>1999</v>
      </c>
      <c r="B121" s="84">
        <v>2</v>
      </c>
      <c r="C121" s="118">
        <v>0.004314509816681883</v>
      </c>
      <c r="D121" s="84" t="s">
        <v>2020</v>
      </c>
      <c r="E121" s="84" t="b">
        <v>0</v>
      </c>
      <c r="F121" s="84" t="b">
        <v>0</v>
      </c>
      <c r="G121" s="84" t="b">
        <v>0</v>
      </c>
    </row>
    <row r="122" spans="1:7" ht="15">
      <c r="A122" s="84" t="s">
        <v>2000</v>
      </c>
      <c r="B122" s="84">
        <v>2</v>
      </c>
      <c r="C122" s="118">
        <v>0.004314509816681883</v>
      </c>
      <c r="D122" s="84" t="s">
        <v>2020</v>
      </c>
      <c r="E122" s="84" t="b">
        <v>0</v>
      </c>
      <c r="F122" s="84" t="b">
        <v>0</v>
      </c>
      <c r="G122" s="84" t="b">
        <v>0</v>
      </c>
    </row>
    <row r="123" spans="1:7" ht="15">
      <c r="A123" s="84" t="s">
        <v>2001</v>
      </c>
      <c r="B123" s="84">
        <v>2</v>
      </c>
      <c r="C123" s="118">
        <v>0.003670595387454116</v>
      </c>
      <c r="D123" s="84" t="s">
        <v>2020</v>
      </c>
      <c r="E123" s="84" t="b">
        <v>0</v>
      </c>
      <c r="F123" s="84" t="b">
        <v>0</v>
      </c>
      <c r="G123" s="84" t="b">
        <v>0</v>
      </c>
    </row>
    <row r="124" spans="1:7" ht="15">
      <c r="A124" s="84" t="s">
        <v>275</v>
      </c>
      <c r="B124" s="84">
        <v>2</v>
      </c>
      <c r="C124" s="118">
        <v>0.003670595387454116</v>
      </c>
      <c r="D124" s="84" t="s">
        <v>2020</v>
      </c>
      <c r="E124" s="84" t="b">
        <v>0</v>
      </c>
      <c r="F124" s="84" t="b">
        <v>0</v>
      </c>
      <c r="G124" s="84" t="b">
        <v>0</v>
      </c>
    </row>
    <row r="125" spans="1:7" ht="15">
      <c r="A125" s="84" t="s">
        <v>268</v>
      </c>
      <c r="B125" s="84">
        <v>2</v>
      </c>
      <c r="C125" s="118">
        <v>0.003670595387454116</v>
      </c>
      <c r="D125" s="84" t="s">
        <v>2020</v>
      </c>
      <c r="E125" s="84" t="b">
        <v>0</v>
      </c>
      <c r="F125" s="84" t="b">
        <v>0</v>
      </c>
      <c r="G125" s="84" t="b">
        <v>0</v>
      </c>
    </row>
    <row r="126" spans="1:7" ht="15">
      <c r="A126" s="84" t="s">
        <v>2002</v>
      </c>
      <c r="B126" s="84">
        <v>2</v>
      </c>
      <c r="C126" s="118">
        <v>0.003670595387454116</v>
      </c>
      <c r="D126" s="84" t="s">
        <v>2020</v>
      </c>
      <c r="E126" s="84" t="b">
        <v>0</v>
      </c>
      <c r="F126" s="84" t="b">
        <v>0</v>
      </c>
      <c r="G126" s="84" t="b">
        <v>0</v>
      </c>
    </row>
    <row r="127" spans="1:7" ht="15">
      <c r="A127" s="84" t="s">
        <v>2003</v>
      </c>
      <c r="B127" s="84">
        <v>2</v>
      </c>
      <c r="C127" s="118">
        <v>0.003670595387454116</v>
      </c>
      <c r="D127" s="84" t="s">
        <v>2020</v>
      </c>
      <c r="E127" s="84" t="b">
        <v>0</v>
      </c>
      <c r="F127" s="84" t="b">
        <v>0</v>
      </c>
      <c r="G127" s="84" t="b">
        <v>0</v>
      </c>
    </row>
    <row r="128" spans="1:7" ht="15">
      <c r="A128" s="84" t="s">
        <v>2004</v>
      </c>
      <c r="B128" s="84">
        <v>2</v>
      </c>
      <c r="C128" s="118">
        <v>0.003670595387454116</v>
      </c>
      <c r="D128" s="84" t="s">
        <v>2020</v>
      </c>
      <c r="E128" s="84" t="b">
        <v>0</v>
      </c>
      <c r="F128" s="84" t="b">
        <v>1</v>
      </c>
      <c r="G128" s="84" t="b">
        <v>0</v>
      </c>
    </row>
    <row r="129" spans="1:7" ht="15">
      <c r="A129" s="84" t="s">
        <v>1726</v>
      </c>
      <c r="B129" s="84">
        <v>2</v>
      </c>
      <c r="C129" s="118">
        <v>0.003670595387454116</v>
      </c>
      <c r="D129" s="84" t="s">
        <v>2020</v>
      </c>
      <c r="E129" s="84" t="b">
        <v>1</v>
      </c>
      <c r="F129" s="84" t="b">
        <v>0</v>
      </c>
      <c r="G129" s="84" t="b">
        <v>0</v>
      </c>
    </row>
    <row r="130" spans="1:7" ht="15">
      <c r="A130" s="84" t="s">
        <v>1728</v>
      </c>
      <c r="B130" s="84">
        <v>2</v>
      </c>
      <c r="C130" s="118">
        <v>0.003670595387454116</v>
      </c>
      <c r="D130" s="84" t="s">
        <v>2020</v>
      </c>
      <c r="E130" s="84" t="b">
        <v>0</v>
      </c>
      <c r="F130" s="84" t="b">
        <v>0</v>
      </c>
      <c r="G130" s="84" t="b">
        <v>0</v>
      </c>
    </row>
    <row r="131" spans="1:7" ht="15">
      <c r="A131" s="84" t="s">
        <v>263</v>
      </c>
      <c r="B131" s="84">
        <v>2</v>
      </c>
      <c r="C131" s="118">
        <v>0.003670595387454116</v>
      </c>
      <c r="D131" s="84" t="s">
        <v>2020</v>
      </c>
      <c r="E131" s="84" t="b">
        <v>0</v>
      </c>
      <c r="F131" s="84" t="b">
        <v>0</v>
      </c>
      <c r="G131" s="84" t="b">
        <v>0</v>
      </c>
    </row>
    <row r="132" spans="1:7" ht="15">
      <c r="A132" s="84" t="s">
        <v>261</v>
      </c>
      <c r="B132" s="84">
        <v>2</v>
      </c>
      <c r="C132" s="118">
        <v>0.003670595387454116</v>
      </c>
      <c r="D132" s="84" t="s">
        <v>2020</v>
      </c>
      <c r="E132" s="84" t="b">
        <v>0</v>
      </c>
      <c r="F132" s="84" t="b">
        <v>0</v>
      </c>
      <c r="G132" s="84" t="b">
        <v>0</v>
      </c>
    </row>
    <row r="133" spans="1:7" ht="15">
      <c r="A133" s="84" t="s">
        <v>2005</v>
      </c>
      <c r="B133" s="84">
        <v>2</v>
      </c>
      <c r="C133" s="118">
        <v>0.003670595387454116</v>
      </c>
      <c r="D133" s="84" t="s">
        <v>2020</v>
      </c>
      <c r="E133" s="84" t="b">
        <v>0</v>
      </c>
      <c r="F133" s="84" t="b">
        <v>0</v>
      </c>
      <c r="G133" s="84" t="b">
        <v>0</v>
      </c>
    </row>
    <row r="134" spans="1:7" ht="15">
      <c r="A134" s="84" t="s">
        <v>2006</v>
      </c>
      <c r="B134" s="84">
        <v>2</v>
      </c>
      <c r="C134" s="118">
        <v>0.003670595387454116</v>
      </c>
      <c r="D134" s="84" t="s">
        <v>2020</v>
      </c>
      <c r="E134" s="84" t="b">
        <v>0</v>
      </c>
      <c r="F134" s="84" t="b">
        <v>0</v>
      </c>
      <c r="G134" s="84" t="b">
        <v>0</v>
      </c>
    </row>
    <row r="135" spans="1:7" ht="15">
      <c r="A135" s="84" t="s">
        <v>2007</v>
      </c>
      <c r="B135" s="84">
        <v>2</v>
      </c>
      <c r="C135" s="118">
        <v>0.003670595387454116</v>
      </c>
      <c r="D135" s="84" t="s">
        <v>2020</v>
      </c>
      <c r="E135" s="84" t="b">
        <v>0</v>
      </c>
      <c r="F135" s="84" t="b">
        <v>0</v>
      </c>
      <c r="G135" s="84" t="b">
        <v>0</v>
      </c>
    </row>
    <row r="136" spans="1:7" ht="15">
      <c r="A136" s="84" t="s">
        <v>2008</v>
      </c>
      <c r="B136" s="84">
        <v>2</v>
      </c>
      <c r="C136" s="118">
        <v>0.003670595387454116</v>
      </c>
      <c r="D136" s="84" t="s">
        <v>2020</v>
      </c>
      <c r="E136" s="84" t="b">
        <v>0</v>
      </c>
      <c r="F136" s="84" t="b">
        <v>0</v>
      </c>
      <c r="G136" s="84" t="b">
        <v>0</v>
      </c>
    </row>
    <row r="137" spans="1:7" ht="15">
      <c r="A137" s="84" t="s">
        <v>2009</v>
      </c>
      <c r="B137" s="84">
        <v>2</v>
      </c>
      <c r="C137" s="118">
        <v>0.003670595387454116</v>
      </c>
      <c r="D137" s="84" t="s">
        <v>2020</v>
      </c>
      <c r="E137" s="84" t="b">
        <v>0</v>
      </c>
      <c r="F137" s="84" t="b">
        <v>0</v>
      </c>
      <c r="G137" s="84" t="b">
        <v>0</v>
      </c>
    </row>
    <row r="138" spans="1:7" ht="15">
      <c r="A138" s="84" t="s">
        <v>2010</v>
      </c>
      <c r="B138" s="84">
        <v>2</v>
      </c>
      <c r="C138" s="118">
        <v>0.003670595387454116</v>
      </c>
      <c r="D138" s="84" t="s">
        <v>2020</v>
      </c>
      <c r="E138" s="84" t="b">
        <v>0</v>
      </c>
      <c r="F138" s="84" t="b">
        <v>0</v>
      </c>
      <c r="G138" s="84" t="b">
        <v>0</v>
      </c>
    </row>
    <row r="139" spans="1:7" ht="15">
      <c r="A139" s="84" t="s">
        <v>260</v>
      </c>
      <c r="B139" s="84">
        <v>2</v>
      </c>
      <c r="C139" s="118">
        <v>0.003670595387454116</v>
      </c>
      <c r="D139" s="84" t="s">
        <v>2020</v>
      </c>
      <c r="E139" s="84" t="b">
        <v>0</v>
      </c>
      <c r="F139" s="84" t="b">
        <v>0</v>
      </c>
      <c r="G139" s="84" t="b">
        <v>0</v>
      </c>
    </row>
    <row r="140" spans="1:7" ht="15">
      <c r="A140" s="84" t="s">
        <v>259</v>
      </c>
      <c r="B140" s="84">
        <v>2</v>
      </c>
      <c r="C140" s="118">
        <v>0.003670595387454116</v>
      </c>
      <c r="D140" s="84" t="s">
        <v>2020</v>
      </c>
      <c r="E140" s="84" t="b">
        <v>0</v>
      </c>
      <c r="F140" s="84" t="b">
        <v>0</v>
      </c>
      <c r="G140" s="84" t="b">
        <v>0</v>
      </c>
    </row>
    <row r="141" spans="1:7" ht="15">
      <c r="A141" s="84" t="s">
        <v>258</v>
      </c>
      <c r="B141" s="84">
        <v>2</v>
      </c>
      <c r="C141" s="118">
        <v>0.003670595387454116</v>
      </c>
      <c r="D141" s="84" t="s">
        <v>2020</v>
      </c>
      <c r="E141" s="84" t="b">
        <v>0</v>
      </c>
      <c r="F141" s="84" t="b">
        <v>0</v>
      </c>
      <c r="G141" s="84" t="b">
        <v>0</v>
      </c>
    </row>
    <row r="142" spans="1:7" ht="15">
      <c r="A142" s="84" t="s">
        <v>257</v>
      </c>
      <c r="B142" s="84">
        <v>2</v>
      </c>
      <c r="C142" s="118">
        <v>0.003670595387454116</v>
      </c>
      <c r="D142" s="84" t="s">
        <v>2020</v>
      </c>
      <c r="E142" s="84" t="b">
        <v>0</v>
      </c>
      <c r="F142" s="84" t="b">
        <v>0</v>
      </c>
      <c r="G142" s="84" t="b">
        <v>0</v>
      </c>
    </row>
    <row r="143" spans="1:7" ht="15">
      <c r="A143" s="84" t="s">
        <v>2011</v>
      </c>
      <c r="B143" s="84">
        <v>2</v>
      </c>
      <c r="C143" s="118">
        <v>0.003670595387454116</v>
      </c>
      <c r="D143" s="84" t="s">
        <v>2020</v>
      </c>
      <c r="E143" s="84" t="b">
        <v>0</v>
      </c>
      <c r="F143" s="84" t="b">
        <v>0</v>
      </c>
      <c r="G143" s="84" t="b">
        <v>0</v>
      </c>
    </row>
    <row r="144" spans="1:7" ht="15">
      <c r="A144" s="84" t="s">
        <v>2012</v>
      </c>
      <c r="B144" s="84">
        <v>2</v>
      </c>
      <c r="C144" s="118">
        <v>0.004314509816681883</v>
      </c>
      <c r="D144" s="84" t="s">
        <v>2020</v>
      </c>
      <c r="E144" s="84" t="b">
        <v>0</v>
      </c>
      <c r="F144" s="84" t="b">
        <v>0</v>
      </c>
      <c r="G144" s="84" t="b">
        <v>0</v>
      </c>
    </row>
    <row r="145" spans="1:7" ht="15">
      <c r="A145" s="84" t="s">
        <v>2013</v>
      </c>
      <c r="B145" s="84">
        <v>2</v>
      </c>
      <c r="C145" s="118">
        <v>0.003670595387454116</v>
      </c>
      <c r="D145" s="84" t="s">
        <v>2020</v>
      </c>
      <c r="E145" s="84" t="b">
        <v>0</v>
      </c>
      <c r="F145" s="84" t="b">
        <v>0</v>
      </c>
      <c r="G145" s="84" t="b">
        <v>0</v>
      </c>
    </row>
    <row r="146" spans="1:7" ht="15">
      <c r="A146" s="84" t="s">
        <v>2014</v>
      </c>
      <c r="B146" s="84">
        <v>2</v>
      </c>
      <c r="C146" s="118">
        <v>0.003670595387454116</v>
      </c>
      <c r="D146" s="84" t="s">
        <v>2020</v>
      </c>
      <c r="E146" s="84" t="b">
        <v>0</v>
      </c>
      <c r="F146" s="84" t="b">
        <v>0</v>
      </c>
      <c r="G146" s="84" t="b">
        <v>0</v>
      </c>
    </row>
    <row r="147" spans="1:7" ht="15">
      <c r="A147" s="84" t="s">
        <v>2015</v>
      </c>
      <c r="B147" s="84">
        <v>2</v>
      </c>
      <c r="C147" s="118">
        <v>0.003670595387454116</v>
      </c>
      <c r="D147" s="84" t="s">
        <v>2020</v>
      </c>
      <c r="E147" s="84" t="b">
        <v>0</v>
      </c>
      <c r="F147" s="84" t="b">
        <v>0</v>
      </c>
      <c r="G147" s="84" t="b">
        <v>0</v>
      </c>
    </row>
    <row r="148" spans="1:7" ht="15">
      <c r="A148" s="84" t="s">
        <v>246</v>
      </c>
      <c r="B148" s="84">
        <v>2</v>
      </c>
      <c r="C148" s="118">
        <v>0.003670595387454116</v>
      </c>
      <c r="D148" s="84" t="s">
        <v>2020</v>
      </c>
      <c r="E148" s="84" t="b">
        <v>0</v>
      </c>
      <c r="F148" s="84" t="b">
        <v>0</v>
      </c>
      <c r="G148" s="84" t="b">
        <v>0</v>
      </c>
    </row>
    <row r="149" spans="1:7" ht="15">
      <c r="A149" s="84" t="s">
        <v>1710</v>
      </c>
      <c r="B149" s="84">
        <v>2</v>
      </c>
      <c r="C149" s="118">
        <v>0.003670595387454116</v>
      </c>
      <c r="D149" s="84" t="s">
        <v>2020</v>
      </c>
      <c r="E149" s="84" t="b">
        <v>1</v>
      </c>
      <c r="F149" s="84" t="b">
        <v>0</v>
      </c>
      <c r="G149" s="84" t="b">
        <v>0</v>
      </c>
    </row>
    <row r="150" spans="1:7" ht="15">
      <c r="A150" s="84" t="s">
        <v>1711</v>
      </c>
      <c r="B150" s="84">
        <v>2</v>
      </c>
      <c r="C150" s="118">
        <v>0.003670595387454116</v>
      </c>
      <c r="D150" s="84" t="s">
        <v>2020</v>
      </c>
      <c r="E150" s="84" t="b">
        <v>0</v>
      </c>
      <c r="F150" s="84" t="b">
        <v>0</v>
      </c>
      <c r="G150" s="84" t="b">
        <v>0</v>
      </c>
    </row>
    <row r="151" spans="1:7" ht="15">
      <c r="A151" s="84" t="s">
        <v>1715</v>
      </c>
      <c r="B151" s="84">
        <v>2</v>
      </c>
      <c r="C151" s="118">
        <v>0.003670595387454116</v>
      </c>
      <c r="D151" s="84" t="s">
        <v>2020</v>
      </c>
      <c r="E151" s="84" t="b">
        <v>0</v>
      </c>
      <c r="F151" s="84" t="b">
        <v>0</v>
      </c>
      <c r="G151" s="84" t="b">
        <v>0</v>
      </c>
    </row>
    <row r="152" spans="1:7" ht="15">
      <c r="A152" s="84" t="s">
        <v>2016</v>
      </c>
      <c r="B152" s="84">
        <v>2</v>
      </c>
      <c r="C152" s="118">
        <v>0.004314509816681883</v>
      </c>
      <c r="D152" s="84" t="s">
        <v>2020</v>
      </c>
      <c r="E152" s="84" t="b">
        <v>0</v>
      </c>
      <c r="F152" s="84" t="b">
        <v>0</v>
      </c>
      <c r="G152" s="84" t="b">
        <v>0</v>
      </c>
    </row>
    <row r="153" spans="1:7" ht="15">
      <c r="A153" s="84" t="s">
        <v>2017</v>
      </c>
      <c r="B153" s="84">
        <v>2</v>
      </c>
      <c r="C153" s="118">
        <v>0.004314509816681883</v>
      </c>
      <c r="D153" s="84" t="s">
        <v>2020</v>
      </c>
      <c r="E153" s="84" t="b">
        <v>0</v>
      </c>
      <c r="F153" s="84" t="b">
        <v>0</v>
      </c>
      <c r="G153" s="84" t="b">
        <v>0</v>
      </c>
    </row>
    <row r="154" spans="1:7" ht="15">
      <c r="A154" s="84" t="s">
        <v>233</v>
      </c>
      <c r="B154" s="84">
        <v>12</v>
      </c>
      <c r="C154" s="118">
        <v>0.013697838414105715</v>
      </c>
      <c r="D154" s="84" t="s">
        <v>1615</v>
      </c>
      <c r="E154" s="84" t="b">
        <v>0</v>
      </c>
      <c r="F154" s="84" t="b">
        <v>0</v>
      </c>
      <c r="G154" s="84" t="b">
        <v>0</v>
      </c>
    </row>
    <row r="155" spans="1:7" ht="15">
      <c r="A155" s="84" t="s">
        <v>1701</v>
      </c>
      <c r="B155" s="84">
        <v>9</v>
      </c>
      <c r="C155" s="118">
        <v>0.012483729342658968</v>
      </c>
      <c r="D155" s="84" t="s">
        <v>1615</v>
      </c>
      <c r="E155" s="84" t="b">
        <v>0</v>
      </c>
      <c r="F155" s="84" t="b">
        <v>0</v>
      </c>
      <c r="G155" s="84" t="b">
        <v>0</v>
      </c>
    </row>
    <row r="156" spans="1:7" ht="15">
      <c r="A156" s="84" t="s">
        <v>300</v>
      </c>
      <c r="B156" s="84">
        <v>8</v>
      </c>
      <c r="C156" s="118">
        <v>0.012490664891568175</v>
      </c>
      <c r="D156" s="84" t="s">
        <v>1615</v>
      </c>
      <c r="E156" s="84" t="b">
        <v>0</v>
      </c>
      <c r="F156" s="84" t="b">
        <v>0</v>
      </c>
      <c r="G156" s="84" t="b">
        <v>0</v>
      </c>
    </row>
    <row r="157" spans="1:7" ht="15">
      <c r="A157" s="84" t="s">
        <v>1703</v>
      </c>
      <c r="B157" s="84">
        <v>6</v>
      </c>
      <c r="C157" s="118">
        <v>0.010841565690062586</v>
      </c>
      <c r="D157" s="84" t="s">
        <v>1615</v>
      </c>
      <c r="E157" s="84" t="b">
        <v>0</v>
      </c>
      <c r="F157" s="84" t="b">
        <v>0</v>
      </c>
      <c r="G157" s="84" t="b">
        <v>0</v>
      </c>
    </row>
    <row r="158" spans="1:7" ht="15">
      <c r="A158" s="84" t="s">
        <v>1704</v>
      </c>
      <c r="B158" s="84">
        <v>5</v>
      </c>
      <c r="C158" s="118">
        <v>0.00835883603176027</v>
      </c>
      <c r="D158" s="84" t="s">
        <v>1615</v>
      </c>
      <c r="E158" s="84" t="b">
        <v>1</v>
      </c>
      <c r="F158" s="84" t="b">
        <v>0</v>
      </c>
      <c r="G158" s="84" t="b">
        <v>0</v>
      </c>
    </row>
    <row r="159" spans="1:7" ht="15">
      <c r="A159" s="84" t="s">
        <v>245</v>
      </c>
      <c r="B159" s="84">
        <v>5</v>
      </c>
      <c r="C159" s="118">
        <v>0.00835883603176027</v>
      </c>
      <c r="D159" s="84" t="s">
        <v>1615</v>
      </c>
      <c r="E159" s="84" t="b">
        <v>0</v>
      </c>
      <c r="F159" s="84" t="b">
        <v>0</v>
      </c>
      <c r="G159" s="84" t="b">
        <v>0</v>
      </c>
    </row>
    <row r="160" spans="1:7" ht="15">
      <c r="A160" s="84" t="s">
        <v>262</v>
      </c>
      <c r="B160" s="84">
        <v>5</v>
      </c>
      <c r="C160" s="118">
        <v>0.00835883603176027</v>
      </c>
      <c r="D160" s="84" t="s">
        <v>1615</v>
      </c>
      <c r="E160" s="84" t="b">
        <v>0</v>
      </c>
      <c r="F160" s="84" t="b">
        <v>0</v>
      </c>
      <c r="G160" s="84" t="b">
        <v>0</v>
      </c>
    </row>
    <row r="161" spans="1:7" ht="15">
      <c r="A161" s="84" t="s">
        <v>1705</v>
      </c>
      <c r="B161" s="84">
        <v>5</v>
      </c>
      <c r="C161" s="118">
        <v>0.00835883603176027</v>
      </c>
      <c r="D161" s="84" t="s">
        <v>1615</v>
      </c>
      <c r="E161" s="84" t="b">
        <v>0</v>
      </c>
      <c r="F161" s="84" t="b">
        <v>0</v>
      </c>
      <c r="G161" s="84" t="b">
        <v>0</v>
      </c>
    </row>
    <row r="162" spans="1:7" ht="15">
      <c r="A162" s="84" t="s">
        <v>1706</v>
      </c>
      <c r="B162" s="84">
        <v>4</v>
      </c>
      <c r="C162" s="118">
        <v>0.007227710460041724</v>
      </c>
      <c r="D162" s="84" t="s">
        <v>1615</v>
      </c>
      <c r="E162" s="84" t="b">
        <v>0</v>
      </c>
      <c r="F162" s="84" t="b">
        <v>0</v>
      </c>
      <c r="G162" s="84" t="b">
        <v>0</v>
      </c>
    </row>
    <row r="163" spans="1:7" ht="15">
      <c r="A163" s="84" t="s">
        <v>1707</v>
      </c>
      <c r="B163" s="84">
        <v>4</v>
      </c>
      <c r="C163" s="118">
        <v>0.007227710460041724</v>
      </c>
      <c r="D163" s="84" t="s">
        <v>1615</v>
      </c>
      <c r="E163" s="84" t="b">
        <v>0</v>
      </c>
      <c r="F163" s="84" t="b">
        <v>0</v>
      </c>
      <c r="G163" s="84" t="b">
        <v>0</v>
      </c>
    </row>
    <row r="164" spans="1:7" ht="15">
      <c r="A164" s="84" t="s">
        <v>1936</v>
      </c>
      <c r="B164" s="84">
        <v>4</v>
      </c>
      <c r="C164" s="118">
        <v>0.007924718753532936</v>
      </c>
      <c r="D164" s="84" t="s">
        <v>1615</v>
      </c>
      <c r="E164" s="84" t="b">
        <v>0</v>
      </c>
      <c r="F164" s="84" t="b">
        <v>0</v>
      </c>
      <c r="G164" s="84" t="b">
        <v>0</v>
      </c>
    </row>
    <row r="165" spans="1:7" ht="15">
      <c r="A165" s="84" t="s">
        <v>1930</v>
      </c>
      <c r="B165" s="84">
        <v>4</v>
      </c>
      <c r="C165" s="118">
        <v>0.007227710460041724</v>
      </c>
      <c r="D165" s="84" t="s">
        <v>1615</v>
      </c>
      <c r="E165" s="84" t="b">
        <v>1</v>
      </c>
      <c r="F165" s="84" t="b">
        <v>0</v>
      </c>
      <c r="G165" s="84" t="b">
        <v>0</v>
      </c>
    </row>
    <row r="166" spans="1:7" ht="15">
      <c r="A166" s="84" t="s">
        <v>1933</v>
      </c>
      <c r="B166" s="84">
        <v>4</v>
      </c>
      <c r="C166" s="118">
        <v>0.007924718753532936</v>
      </c>
      <c r="D166" s="84" t="s">
        <v>1615</v>
      </c>
      <c r="E166" s="84" t="b">
        <v>0</v>
      </c>
      <c r="F166" s="84" t="b">
        <v>0</v>
      </c>
      <c r="G166" s="84" t="b">
        <v>0</v>
      </c>
    </row>
    <row r="167" spans="1:7" ht="15">
      <c r="A167" s="84" t="s">
        <v>1719</v>
      </c>
      <c r="B167" s="84">
        <v>4</v>
      </c>
      <c r="C167" s="118">
        <v>0.008907096767790572</v>
      </c>
      <c r="D167" s="84" t="s">
        <v>1615</v>
      </c>
      <c r="E167" s="84" t="b">
        <v>0</v>
      </c>
      <c r="F167" s="84" t="b">
        <v>0</v>
      </c>
      <c r="G167" s="84" t="b">
        <v>0</v>
      </c>
    </row>
    <row r="168" spans="1:7" ht="15">
      <c r="A168" s="84" t="s">
        <v>1938</v>
      </c>
      <c r="B168" s="84">
        <v>3</v>
      </c>
      <c r="C168" s="118">
        <v>0.006680322575842929</v>
      </c>
      <c r="D168" s="84" t="s">
        <v>1615</v>
      </c>
      <c r="E168" s="84" t="b">
        <v>0</v>
      </c>
      <c r="F168" s="84" t="b">
        <v>0</v>
      </c>
      <c r="G168" s="84" t="b">
        <v>0</v>
      </c>
    </row>
    <row r="169" spans="1:7" ht="15">
      <c r="A169" s="84" t="s">
        <v>1951</v>
      </c>
      <c r="B169" s="84">
        <v>3</v>
      </c>
      <c r="C169" s="118">
        <v>0.005943539065149703</v>
      </c>
      <c r="D169" s="84" t="s">
        <v>1615</v>
      </c>
      <c r="E169" s="84" t="b">
        <v>0</v>
      </c>
      <c r="F169" s="84" t="b">
        <v>0</v>
      </c>
      <c r="G169" s="84" t="b">
        <v>0</v>
      </c>
    </row>
    <row r="170" spans="1:7" ht="15">
      <c r="A170" s="84" t="s">
        <v>1937</v>
      </c>
      <c r="B170" s="84">
        <v>3</v>
      </c>
      <c r="C170" s="118">
        <v>0.005943539065149703</v>
      </c>
      <c r="D170" s="84" t="s">
        <v>1615</v>
      </c>
      <c r="E170" s="84" t="b">
        <v>0</v>
      </c>
      <c r="F170" s="84" t="b">
        <v>0</v>
      </c>
      <c r="G170" s="84" t="b">
        <v>0</v>
      </c>
    </row>
    <row r="171" spans="1:7" ht="15">
      <c r="A171" s="84" t="s">
        <v>1931</v>
      </c>
      <c r="B171" s="84">
        <v>3</v>
      </c>
      <c r="C171" s="118">
        <v>0.005943539065149703</v>
      </c>
      <c r="D171" s="84" t="s">
        <v>1615</v>
      </c>
      <c r="E171" s="84" t="b">
        <v>0</v>
      </c>
      <c r="F171" s="84" t="b">
        <v>0</v>
      </c>
      <c r="G171" s="84" t="b">
        <v>0</v>
      </c>
    </row>
    <row r="172" spans="1:7" ht="15">
      <c r="A172" s="84" t="s">
        <v>1944</v>
      </c>
      <c r="B172" s="84">
        <v>3</v>
      </c>
      <c r="C172" s="118">
        <v>0.005943539065149703</v>
      </c>
      <c r="D172" s="84" t="s">
        <v>1615</v>
      </c>
      <c r="E172" s="84" t="b">
        <v>1</v>
      </c>
      <c r="F172" s="84" t="b">
        <v>0</v>
      </c>
      <c r="G172" s="84" t="b">
        <v>0</v>
      </c>
    </row>
    <row r="173" spans="1:7" ht="15">
      <c r="A173" s="84" t="s">
        <v>1949</v>
      </c>
      <c r="B173" s="84">
        <v>3</v>
      </c>
      <c r="C173" s="118">
        <v>0.005943539065149703</v>
      </c>
      <c r="D173" s="84" t="s">
        <v>1615</v>
      </c>
      <c r="E173" s="84" t="b">
        <v>1</v>
      </c>
      <c r="F173" s="84" t="b">
        <v>0</v>
      </c>
      <c r="G173" s="84" t="b">
        <v>0</v>
      </c>
    </row>
    <row r="174" spans="1:7" ht="15">
      <c r="A174" s="84" t="s">
        <v>1952</v>
      </c>
      <c r="B174" s="84">
        <v>3</v>
      </c>
      <c r="C174" s="118">
        <v>0.006680322575842929</v>
      </c>
      <c r="D174" s="84" t="s">
        <v>1615</v>
      </c>
      <c r="E174" s="84" t="b">
        <v>0</v>
      </c>
      <c r="F174" s="84" t="b">
        <v>0</v>
      </c>
      <c r="G174" s="84" t="b">
        <v>0</v>
      </c>
    </row>
    <row r="175" spans="1:7" ht="15">
      <c r="A175" s="84" t="s">
        <v>1950</v>
      </c>
      <c r="B175" s="84">
        <v>3</v>
      </c>
      <c r="C175" s="118">
        <v>0.005943539065149703</v>
      </c>
      <c r="D175" s="84" t="s">
        <v>1615</v>
      </c>
      <c r="E175" s="84" t="b">
        <v>0</v>
      </c>
      <c r="F175" s="84" t="b">
        <v>0</v>
      </c>
      <c r="G175" s="84" t="b">
        <v>0</v>
      </c>
    </row>
    <row r="176" spans="1:7" ht="15">
      <c r="A176" s="84" t="s">
        <v>1954</v>
      </c>
      <c r="B176" s="84">
        <v>3</v>
      </c>
      <c r="C176" s="118">
        <v>0.007939862306654565</v>
      </c>
      <c r="D176" s="84" t="s">
        <v>1615</v>
      </c>
      <c r="E176" s="84" t="b">
        <v>1</v>
      </c>
      <c r="F176" s="84" t="b">
        <v>0</v>
      </c>
      <c r="G176" s="84" t="b">
        <v>0</v>
      </c>
    </row>
    <row r="177" spans="1:7" ht="15">
      <c r="A177" s="84" t="s">
        <v>239</v>
      </c>
      <c r="B177" s="84">
        <v>3</v>
      </c>
      <c r="C177" s="118">
        <v>0.005943539065149703</v>
      </c>
      <c r="D177" s="84" t="s">
        <v>1615</v>
      </c>
      <c r="E177" s="84" t="b">
        <v>0</v>
      </c>
      <c r="F177" s="84" t="b">
        <v>0</v>
      </c>
      <c r="G177" s="84" t="b">
        <v>0</v>
      </c>
    </row>
    <row r="178" spans="1:7" ht="15">
      <c r="A178" s="84" t="s">
        <v>250</v>
      </c>
      <c r="B178" s="84">
        <v>3</v>
      </c>
      <c r="C178" s="118">
        <v>0.005943539065149703</v>
      </c>
      <c r="D178" s="84" t="s">
        <v>1615</v>
      </c>
      <c r="E178" s="84" t="b">
        <v>0</v>
      </c>
      <c r="F178" s="84" t="b">
        <v>0</v>
      </c>
      <c r="G178" s="84" t="b">
        <v>0</v>
      </c>
    </row>
    <row r="179" spans="1:7" ht="15">
      <c r="A179" s="84" t="s">
        <v>1947</v>
      </c>
      <c r="B179" s="84">
        <v>3</v>
      </c>
      <c r="C179" s="118">
        <v>0.005943539065149703</v>
      </c>
      <c r="D179" s="84" t="s">
        <v>1615</v>
      </c>
      <c r="E179" s="84" t="b">
        <v>0</v>
      </c>
      <c r="F179" s="84" t="b">
        <v>0</v>
      </c>
      <c r="G179" s="84" t="b">
        <v>0</v>
      </c>
    </row>
    <row r="180" spans="1:7" ht="15">
      <c r="A180" s="84" t="s">
        <v>1929</v>
      </c>
      <c r="B180" s="84">
        <v>3</v>
      </c>
      <c r="C180" s="118">
        <v>0.005943539065149703</v>
      </c>
      <c r="D180" s="84" t="s">
        <v>1615</v>
      </c>
      <c r="E180" s="84" t="b">
        <v>0</v>
      </c>
      <c r="F180" s="84" t="b">
        <v>0</v>
      </c>
      <c r="G180" s="84" t="b">
        <v>0</v>
      </c>
    </row>
    <row r="181" spans="1:7" ht="15">
      <c r="A181" s="84" t="s">
        <v>1721</v>
      </c>
      <c r="B181" s="84">
        <v>3</v>
      </c>
      <c r="C181" s="118">
        <v>0.005943539065149703</v>
      </c>
      <c r="D181" s="84" t="s">
        <v>1615</v>
      </c>
      <c r="E181" s="84" t="b">
        <v>0</v>
      </c>
      <c r="F181" s="84" t="b">
        <v>0</v>
      </c>
      <c r="G181" s="84" t="b">
        <v>0</v>
      </c>
    </row>
    <row r="182" spans="1:7" ht="15">
      <c r="A182" s="84" t="s">
        <v>1946</v>
      </c>
      <c r="B182" s="84">
        <v>3</v>
      </c>
      <c r="C182" s="118">
        <v>0.005943539065149703</v>
      </c>
      <c r="D182" s="84" t="s">
        <v>1615</v>
      </c>
      <c r="E182" s="84" t="b">
        <v>0</v>
      </c>
      <c r="F182" s="84" t="b">
        <v>0</v>
      </c>
      <c r="G182" s="84" t="b">
        <v>0</v>
      </c>
    </row>
    <row r="183" spans="1:7" ht="15">
      <c r="A183" s="84" t="s">
        <v>1945</v>
      </c>
      <c r="B183" s="84">
        <v>3</v>
      </c>
      <c r="C183" s="118">
        <v>0.005943539065149703</v>
      </c>
      <c r="D183" s="84" t="s">
        <v>1615</v>
      </c>
      <c r="E183" s="84" t="b">
        <v>0</v>
      </c>
      <c r="F183" s="84" t="b">
        <v>0</v>
      </c>
      <c r="G183" s="84" t="b">
        <v>0</v>
      </c>
    </row>
    <row r="184" spans="1:7" ht="15">
      <c r="A184" s="84" t="s">
        <v>291</v>
      </c>
      <c r="B184" s="84">
        <v>3</v>
      </c>
      <c r="C184" s="118">
        <v>0.005943539065149703</v>
      </c>
      <c r="D184" s="84" t="s">
        <v>1615</v>
      </c>
      <c r="E184" s="84" t="b">
        <v>0</v>
      </c>
      <c r="F184" s="84" t="b">
        <v>0</v>
      </c>
      <c r="G184" s="84" t="b">
        <v>0</v>
      </c>
    </row>
    <row r="185" spans="1:7" ht="15">
      <c r="A185" s="84" t="s">
        <v>241</v>
      </c>
      <c r="B185" s="84">
        <v>3</v>
      </c>
      <c r="C185" s="118">
        <v>0.005943539065149703</v>
      </c>
      <c r="D185" s="84" t="s">
        <v>1615</v>
      </c>
      <c r="E185" s="84" t="b">
        <v>0</v>
      </c>
      <c r="F185" s="84" t="b">
        <v>0</v>
      </c>
      <c r="G185" s="84" t="b">
        <v>0</v>
      </c>
    </row>
    <row r="186" spans="1:7" ht="15">
      <c r="A186" s="84" t="s">
        <v>1718</v>
      </c>
      <c r="B186" s="84">
        <v>3</v>
      </c>
      <c r="C186" s="118">
        <v>0.006680322575842929</v>
      </c>
      <c r="D186" s="84" t="s">
        <v>1615</v>
      </c>
      <c r="E186" s="84" t="b">
        <v>0</v>
      </c>
      <c r="F186" s="84" t="b">
        <v>0</v>
      </c>
      <c r="G186" s="84" t="b">
        <v>0</v>
      </c>
    </row>
    <row r="187" spans="1:7" ht="15">
      <c r="A187" s="84" t="s">
        <v>298</v>
      </c>
      <c r="B187" s="84">
        <v>3</v>
      </c>
      <c r="C187" s="118">
        <v>0.006680322575842929</v>
      </c>
      <c r="D187" s="84" t="s">
        <v>1615</v>
      </c>
      <c r="E187" s="84" t="b">
        <v>0</v>
      </c>
      <c r="F187" s="84" t="b">
        <v>0</v>
      </c>
      <c r="G187" s="84" t="b">
        <v>0</v>
      </c>
    </row>
    <row r="188" spans="1:7" ht="15">
      <c r="A188" s="84" t="s">
        <v>1935</v>
      </c>
      <c r="B188" s="84">
        <v>3</v>
      </c>
      <c r="C188" s="118">
        <v>0.005943539065149703</v>
      </c>
      <c r="D188" s="84" t="s">
        <v>1615</v>
      </c>
      <c r="E188" s="84" t="b">
        <v>0</v>
      </c>
      <c r="F188" s="84" t="b">
        <v>0</v>
      </c>
      <c r="G188" s="84" t="b">
        <v>0</v>
      </c>
    </row>
    <row r="189" spans="1:7" ht="15">
      <c r="A189" s="84" t="s">
        <v>309</v>
      </c>
      <c r="B189" s="84">
        <v>3</v>
      </c>
      <c r="C189" s="118">
        <v>0.005943539065149703</v>
      </c>
      <c r="D189" s="84" t="s">
        <v>1615</v>
      </c>
      <c r="E189" s="84" t="b">
        <v>0</v>
      </c>
      <c r="F189" s="84" t="b">
        <v>0</v>
      </c>
      <c r="G189" s="84" t="b">
        <v>0</v>
      </c>
    </row>
    <row r="190" spans="1:7" ht="15">
      <c r="A190" s="84" t="s">
        <v>1953</v>
      </c>
      <c r="B190" s="84">
        <v>3</v>
      </c>
      <c r="C190" s="118">
        <v>0.006680322575842929</v>
      </c>
      <c r="D190" s="84" t="s">
        <v>1615</v>
      </c>
      <c r="E190" s="84" t="b">
        <v>0</v>
      </c>
      <c r="F190" s="84" t="b">
        <v>0</v>
      </c>
      <c r="G190" s="84" t="b">
        <v>0</v>
      </c>
    </row>
    <row r="191" spans="1:7" ht="15">
      <c r="A191" s="84" t="s">
        <v>244</v>
      </c>
      <c r="B191" s="84">
        <v>2</v>
      </c>
      <c r="C191" s="118">
        <v>0.004453548383895286</v>
      </c>
      <c r="D191" s="84" t="s">
        <v>1615</v>
      </c>
      <c r="E191" s="84" t="b">
        <v>0</v>
      </c>
      <c r="F191" s="84" t="b">
        <v>0</v>
      </c>
      <c r="G191" s="84" t="b">
        <v>0</v>
      </c>
    </row>
    <row r="192" spans="1:7" ht="15">
      <c r="A192" s="84" t="s">
        <v>1998</v>
      </c>
      <c r="B192" s="84">
        <v>2</v>
      </c>
      <c r="C192" s="118">
        <v>0.004453548383895286</v>
      </c>
      <c r="D192" s="84" t="s">
        <v>1615</v>
      </c>
      <c r="E192" s="84" t="b">
        <v>0</v>
      </c>
      <c r="F192" s="84" t="b">
        <v>0</v>
      </c>
      <c r="G192" s="84" t="b">
        <v>0</v>
      </c>
    </row>
    <row r="193" spans="1:7" ht="15">
      <c r="A193" s="84" t="s">
        <v>1997</v>
      </c>
      <c r="B193" s="84">
        <v>2</v>
      </c>
      <c r="C193" s="118">
        <v>0.004453548383895286</v>
      </c>
      <c r="D193" s="84" t="s">
        <v>1615</v>
      </c>
      <c r="E193" s="84" t="b">
        <v>0</v>
      </c>
      <c r="F193" s="84" t="b">
        <v>0</v>
      </c>
      <c r="G193" s="84" t="b">
        <v>0</v>
      </c>
    </row>
    <row r="194" spans="1:7" ht="15">
      <c r="A194" s="84" t="s">
        <v>1974</v>
      </c>
      <c r="B194" s="84">
        <v>2</v>
      </c>
      <c r="C194" s="118">
        <v>0.004453548383895286</v>
      </c>
      <c r="D194" s="84" t="s">
        <v>1615</v>
      </c>
      <c r="E194" s="84" t="b">
        <v>0</v>
      </c>
      <c r="F194" s="84" t="b">
        <v>0</v>
      </c>
      <c r="G194" s="84" t="b">
        <v>0</v>
      </c>
    </row>
    <row r="195" spans="1:7" ht="15">
      <c r="A195" s="84" t="s">
        <v>2017</v>
      </c>
      <c r="B195" s="84">
        <v>2</v>
      </c>
      <c r="C195" s="118">
        <v>0.0052932415377697105</v>
      </c>
      <c r="D195" s="84" t="s">
        <v>1615</v>
      </c>
      <c r="E195" s="84" t="b">
        <v>0</v>
      </c>
      <c r="F195" s="84" t="b">
        <v>0</v>
      </c>
      <c r="G195" s="84" t="b">
        <v>0</v>
      </c>
    </row>
    <row r="196" spans="1:7" ht="15">
      <c r="A196" s="84" t="s">
        <v>1988</v>
      </c>
      <c r="B196" s="84">
        <v>2</v>
      </c>
      <c r="C196" s="118">
        <v>0.004453548383895286</v>
      </c>
      <c r="D196" s="84" t="s">
        <v>1615</v>
      </c>
      <c r="E196" s="84" t="b">
        <v>0</v>
      </c>
      <c r="F196" s="84" t="b">
        <v>0</v>
      </c>
      <c r="G196" s="84" t="b">
        <v>0</v>
      </c>
    </row>
    <row r="197" spans="1:7" ht="15">
      <c r="A197" s="84" t="s">
        <v>2005</v>
      </c>
      <c r="B197" s="84">
        <v>2</v>
      </c>
      <c r="C197" s="118">
        <v>0.004453548383895286</v>
      </c>
      <c r="D197" s="84" t="s">
        <v>1615</v>
      </c>
      <c r="E197" s="84" t="b">
        <v>0</v>
      </c>
      <c r="F197" s="84" t="b">
        <v>0</v>
      </c>
      <c r="G197" s="84" t="b">
        <v>0</v>
      </c>
    </row>
    <row r="198" spans="1:7" ht="15">
      <c r="A198" s="84" t="s">
        <v>1878</v>
      </c>
      <c r="B198" s="84">
        <v>2</v>
      </c>
      <c r="C198" s="118">
        <v>0.004453548383895286</v>
      </c>
      <c r="D198" s="84" t="s">
        <v>1615</v>
      </c>
      <c r="E198" s="84" t="b">
        <v>0</v>
      </c>
      <c r="F198" s="84" t="b">
        <v>0</v>
      </c>
      <c r="G198" s="84" t="b">
        <v>0</v>
      </c>
    </row>
    <row r="199" spans="1:7" ht="15">
      <c r="A199" s="84" t="s">
        <v>1940</v>
      </c>
      <c r="B199" s="84">
        <v>2</v>
      </c>
      <c r="C199" s="118">
        <v>0.004453548383895286</v>
      </c>
      <c r="D199" s="84" t="s">
        <v>1615</v>
      </c>
      <c r="E199" s="84" t="b">
        <v>0</v>
      </c>
      <c r="F199" s="84" t="b">
        <v>0</v>
      </c>
      <c r="G199" s="84" t="b">
        <v>0</v>
      </c>
    </row>
    <row r="200" spans="1:7" ht="15">
      <c r="A200" s="84" t="s">
        <v>1955</v>
      </c>
      <c r="B200" s="84">
        <v>2</v>
      </c>
      <c r="C200" s="118">
        <v>0.004453548383895286</v>
      </c>
      <c r="D200" s="84" t="s">
        <v>1615</v>
      </c>
      <c r="E200" s="84" t="b">
        <v>0</v>
      </c>
      <c r="F200" s="84" t="b">
        <v>0</v>
      </c>
      <c r="G200" s="84" t="b">
        <v>0</v>
      </c>
    </row>
    <row r="201" spans="1:7" ht="15">
      <c r="A201" s="84" t="s">
        <v>2016</v>
      </c>
      <c r="B201" s="84">
        <v>2</v>
      </c>
      <c r="C201" s="118">
        <v>0.0052932415377697105</v>
      </c>
      <c r="D201" s="84" t="s">
        <v>1615</v>
      </c>
      <c r="E201" s="84" t="b">
        <v>0</v>
      </c>
      <c r="F201" s="84" t="b">
        <v>0</v>
      </c>
      <c r="G201" s="84" t="b">
        <v>0</v>
      </c>
    </row>
    <row r="202" spans="1:7" ht="15">
      <c r="A202" s="84" t="s">
        <v>2004</v>
      </c>
      <c r="B202" s="84">
        <v>2</v>
      </c>
      <c r="C202" s="118">
        <v>0.004453548383895286</v>
      </c>
      <c r="D202" s="84" t="s">
        <v>1615</v>
      </c>
      <c r="E202" s="84" t="b">
        <v>0</v>
      </c>
      <c r="F202" s="84" t="b">
        <v>1</v>
      </c>
      <c r="G202" s="84" t="b">
        <v>0</v>
      </c>
    </row>
    <row r="203" spans="1:7" ht="15">
      <c r="A203" s="84" t="s">
        <v>2003</v>
      </c>
      <c r="B203" s="84">
        <v>2</v>
      </c>
      <c r="C203" s="118">
        <v>0.004453548383895286</v>
      </c>
      <c r="D203" s="84" t="s">
        <v>1615</v>
      </c>
      <c r="E203" s="84" t="b">
        <v>0</v>
      </c>
      <c r="F203" s="84" t="b">
        <v>0</v>
      </c>
      <c r="G203" s="84" t="b">
        <v>0</v>
      </c>
    </row>
    <row r="204" spans="1:7" ht="15">
      <c r="A204" s="84" t="s">
        <v>1984</v>
      </c>
      <c r="B204" s="84">
        <v>2</v>
      </c>
      <c r="C204" s="118">
        <v>0.004453548383895286</v>
      </c>
      <c r="D204" s="84" t="s">
        <v>1615</v>
      </c>
      <c r="E204" s="84" t="b">
        <v>0</v>
      </c>
      <c r="F204" s="84" t="b">
        <v>0</v>
      </c>
      <c r="G204" s="84" t="b">
        <v>0</v>
      </c>
    </row>
    <row r="205" spans="1:7" ht="15">
      <c r="A205" s="84" t="s">
        <v>2014</v>
      </c>
      <c r="B205" s="84">
        <v>2</v>
      </c>
      <c r="C205" s="118">
        <v>0.004453548383895286</v>
      </c>
      <c r="D205" s="84" t="s">
        <v>1615</v>
      </c>
      <c r="E205" s="84" t="b">
        <v>0</v>
      </c>
      <c r="F205" s="84" t="b">
        <v>0</v>
      </c>
      <c r="G205" s="84" t="b">
        <v>0</v>
      </c>
    </row>
    <row r="206" spans="1:7" ht="15">
      <c r="A206" s="84" t="s">
        <v>1985</v>
      </c>
      <c r="B206" s="84">
        <v>2</v>
      </c>
      <c r="C206" s="118">
        <v>0.004453548383895286</v>
      </c>
      <c r="D206" s="84" t="s">
        <v>1615</v>
      </c>
      <c r="E206" s="84" t="b">
        <v>1</v>
      </c>
      <c r="F206" s="84" t="b">
        <v>0</v>
      </c>
      <c r="G206" s="84" t="b">
        <v>0</v>
      </c>
    </row>
    <row r="207" spans="1:7" ht="15">
      <c r="A207" s="84" t="s">
        <v>1971</v>
      </c>
      <c r="B207" s="84">
        <v>2</v>
      </c>
      <c r="C207" s="118">
        <v>0.004453548383895286</v>
      </c>
      <c r="D207" s="84" t="s">
        <v>1615</v>
      </c>
      <c r="E207" s="84" t="b">
        <v>0</v>
      </c>
      <c r="F207" s="84" t="b">
        <v>0</v>
      </c>
      <c r="G207" s="84" t="b">
        <v>0</v>
      </c>
    </row>
    <row r="208" spans="1:7" ht="15">
      <c r="A208" s="84" t="s">
        <v>1932</v>
      </c>
      <c r="B208" s="84">
        <v>2</v>
      </c>
      <c r="C208" s="118">
        <v>0.004453548383895286</v>
      </c>
      <c r="D208" s="84" t="s">
        <v>1615</v>
      </c>
      <c r="E208" s="84" t="b">
        <v>0</v>
      </c>
      <c r="F208" s="84" t="b">
        <v>0</v>
      </c>
      <c r="G208" s="84" t="b">
        <v>0</v>
      </c>
    </row>
    <row r="209" spans="1:7" ht="15">
      <c r="A209" s="84" t="s">
        <v>1965</v>
      </c>
      <c r="B209" s="84">
        <v>2</v>
      </c>
      <c r="C209" s="118">
        <v>0.004453548383895286</v>
      </c>
      <c r="D209" s="84" t="s">
        <v>1615</v>
      </c>
      <c r="E209" s="84" t="b">
        <v>0</v>
      </c>
      <c r="F209" s="84" t="b">
        <v>0</v>
      </c>
      <c r="G209" s="84" t="b">
        <v>0</v>
      </c>
    </row>
    <row r="210" spans="1:7" ht="15">
      <c r="A210" s="84" t="s">
        <v>2001</v>
      </c>
      <c r="B210" s="84">
        <v>2</v>
      </c>
      <c r="C210" s="118">
        <v>0.004453548383895286</v>
      </c>
      <c r="D210" s="84" t="s">
        <v>1615</v>
      </c>
      <c r="E210" s="84" t="b">
        <v>0</v>
      </c>
      <c r="F210" s="84" t="b">
        <v>0</v>
      </c>
      <c r="G210" s="84" t="b">
        <v>0</v>
      </c>
    </row>
    <row r="211" spans="1:7" ht="15">
      <c r="A211" s="84" t="s">
        <v>1978</v>
      </c>
      <c r="B211" s="84">
        <v>2</v>
      </c>
      <c r="C211" s="118">
        <v>0.004453548383895286</v>
      </c>
      <c r="D211" s="84" t="s">
        <v>1615</v>
      </c>
      <c r="E211" s="84" t="b">
        <v>1</v>
      </c>
      <c r="F211" s="84" t="b">
        <v>0</v>
      </c>
      <c r="G211" s="84" t="b">
        <v>0</v>
      </c>
    </row>
    <row r="212" spans="1:7" ht="15">
      <c r="A212" s="84" t="s">
        <v>1979</v>
      </c>
      <c r="B212" s="84">
        <v>2</v>
      </c>
      <c r="C212" s="118">
        <v>0.004453548383895286</v>
      </c>
      <c r="D212" s="84" t="s">
        <v>1615</v>
      </c>
      <c r="E212" s="84" t="b">
        <v>0</v>
      </c>
      <c r="F212" s="84" t="b">
        <v>0</v>
      </c>
      <c r="G212" s="84" t="b">
        <v>0</v>
      </c>
    </row>
    <row r="213" spans="1:7" ht="15">
      <c r="A213" s="84" t="s">
        <v>1967</v>
      </c>
      <c r="B213" s="84">
        <v>2</v>
      </c>
      <c r="C213" s="118">
        <v>0.004453548383895286</v>
      </c>
      <c r="D213" s="84" t="s">
        <v>1615</v>
      </c>
      <c r="E213" s="84" t="b">
        <v>0</v>
      </c>
      <c r="F213" s="84" t="b">
        <v>0</v>
      </c>
      <c r="G213" s="84" t="b">
        <v>0</v>
      </c>
    </row>
    <row r="214" spans="1:7" ht="15">
      <c r="A214" s="84" t="s">
        <v>268</v>
      </c>
      <c r="B214" s="84">
        <v>2</v>
      </c>
      <c r="C214" s="118">
        <v>0.004453548383895286</v>
      </c>
      <c r="D214" s="84" t="s">
        <v>1615</v>
      </c>
      <c r="E214" s="84" t="b">
        <v>0</v>
      </c>
      <c r="F214" s="84" t="b">
        <v>0</v>
      </c>
      <c r="G214" s="84" t="b">
        <v>0</v>
      </c>
    </row>
    <row r="215" spans="1:7" ht="15">
      <c r="A215" s="84" t="s">
        <v>1968</v>
      </c>
      <c r="B215" s="84">
        <v>2</v>
      </c>
      <c r="C215" s="118">
        <v>0.004453548383895286</v>
      </c>
      <c r="D215" s="84" t="s">
        <v>1615</v>
      </c>
      <c r="E215" s="84" t="b">
        <v>0</v>
      </c>
      <c r="F215" s="84" t="b">
        <v>0</v>
      </c>
      <c r="G215" s="84" t="b">
        <v>0</v>
      </c>
    </row>
    <row r="216" spans="1:7" ht="15">
      <c r="A216" s="84" t="s">
        <v>2002</v>
      </c>
      <c r="B216" s="84">
        <v>2</v>
      </c>
      <c r="C216" s="118">
        <v>0.004453548383895286</v>
      </c>
      <c r="D216" s="84" t="s">
        <v>1615</v>
      </c>
      <c r="E216" s="84" t="b">
        <v>0</v>
      </c>
      <c r="F216" s="84" t="b">
        <v>0</v>
      </c>
      <c r="G216" s="84" t="b">
        <v>0</v>
      </c>
    </row>
    <row r="217" spans="1:7" ht="15">
      <c r="A217" s="84" t="s">
        <v>1941</v>
      </c>
      <c r="B217" s="84">
        <v>2</v>
      </c>
      <c r="C217" s="118">
        <v>0.004453548383895286</v>
      </c>
      <c r="D217" s="84" t="s">
        <v>1615</v>
      </c>
      <c r="E217" s="84" t="b">
        <v>0</v>
      </c>
      <c r="F217" s="84" t="b">
        <v>0</v>
      </c>
      <c r="G217" s="84" t="b">
        <v>0</v>
      </c>
    </row>
    <row r="218" spans="1:7" ht="15">
      <c r="A218" s="84" t="s">
        <v>1939</v>
      </c>
      <c r="B218" s="84">
        <v>2</v>
      </c>
      <c r="C218" s="118">
        <v>0.004453548383895286</v>
      </c>
      <c r="D218" s="84" t="s">
        <v>1615</v>
      </c>
      <c r="E218" s="84" t="b">
        <v>1</v>
      </c>
      <c r="F218" s="84" t="b">
        <v>0</v>
      </c>
      <c r="G218" s="84" t="b">
        <v>0</v>
      </c>
    </row>
    <row r="219" spans="1:7" ht="15">
      <c r="A219" s="84" t="s">
        <v>275</v>
      </c>
      <c r="B219" s="84">
        <v>2</v>
      </c>
      <c r="C219" s="118">
        <v>0.004453548383895286</v>
      </c>
      <c r="D219" s="84" t="s">
        <v>1615</v>
      </c>
      <c r="E219" s="84" t="b">
        <v>0</v>
      </c>
      <c r="F219" s="84" t="b">
        <v>0</v>
      </c>
      <c r="G219" s="84" t="b">
        <v>0</v>
      </c>
    </row>
    <row r="220" spans="1:7" ht="15">
      <c r="A220" s="84" t="s">
        <v>235</v>
      </c>
      <c r="B220" s="84">
        <v>2</v>
      </c>
      <c r="C220" s="118">
        <v>0.004453548383895286</v>
      </c>
      <c r="D220" s="84" t="s">
        <v>1615</v>
      </c>
      <c r="E220" s="84" t="b">
        <v>0</v>
      </c>
      <c r="F220" s="84" t="b">
        <v>0</v>
      </c>
      <c r="G220" s="84" t="b">
        <v>0</v>
      </c>
    </row>
    <row r="221" spans="1:7" ht="15">
      <c r="A221" s="84" t="s">
        <v>1999</v>
      </c>
      <c r="B221" s="84">
        <v>2</v>
      </c>
      <c r="C221" s="118">
        <v>0.0052932415377697105</v>
      </c>
      <c r="D221" s="84" t="s">
        <v>1615</v>
      </c>
      <c r="E221" s="84" t="b">
        <v>0</v>
      </c>
      <c r="F221" s="84" t="b">
        <v>0</v>
      </c>
      <c r="G221" s="84" t="b">
        <v>0</v>
      </c>
    </row>
    <row r="222" spans="1:7" ht="15">
      <c r="A222" s="84" t="s">
        <v>2000</v>
      </c>
      <c r="B222" s="84">
        <v>2</v>
      </c>
      <c r="C222" s="118">
        <v>0.0052932415377697105</v>
      </c>
      <c r="D222" s="84" t="s">
        <v>1615</v>
      </c>
      <c r="E222" s="84" t="b">
        <v>0</v>
      </c>
      <c r="F222" s="84" t="b">
        <v>0</v>
      </c>
      <c r="G222" s="84" t="b">
        <v>0</v>
      </c>
    </row>
    <row r="223" spans="1:7" ht="15">
      <c r="A223" s="84" t="s">
        <v>1983</v>
      </c>
      <c r="B223" s="84">
        <v>2</v>
      </c>
      <c r="C223" s="118">
        <v>0.004453548383895286</v>
      </c>
      <c r="D223" s="84" t="s">
        <v>1615</v>
      </c>
      <c r="E223" s="84" t="b">
        <v>0</v>
      </c>
      <c r="F223" s="84" t="b">
        <v>0</v>
      </c>
      <c r="G223" s="84" t="b">
        <v>0</v>
      </c>
    </row>
    <row r="224" spans="1:7" ht="15">
      <c r="A224" s="84" t="s">
        <v>1995</v>
      </c>
      <c r="B224" s="84">
        <v>2</v>
      </c>
      <c r="C224" s="118">
        <v>0.0052932415377697105</v>
      </c>
      <c r="D224" s="84" t="s">
        <v>1615</v>
      </c>
      <c r="E224" s="84" t="b">
        <v>0</v>
      </c>
      <c r="F224" s="84" t="b">
        <v>0</v>
      </c>
      <c r="G224" s="84" t="b">
        <v>0</v>
      </c>
    </row>
    <row r="225" spans="1:7" ht="15">
      <c r="A225" s="84" t="s">
        <v>1993</v>
      </c>
      <c r="B225" s="84">
        <v>2</v>
      </c>
      <c r="C225" s="118">
        <v>0.004453548383895286</v>
      </c>
      <c r="D225" s="84" t="s">
        <v>1615</v>
      </c>
      <c r="E225" s="84" t="b">
        <v>0</v>
      </c>
      <c r="F225" s="84" t="b">
        <v>1</v>
      </c>
      <c r="G225" s="84" t="b">
        <v>1</v>
      </c>
    </row>
    <row r="226" spans="1:7" ht="15">
      <c r="A226" s="84" t="s">
        <v>1996</v>
      </c>
      <c r="B226" s="84">
        <v>2</v>
      </c>
      <c r="C226" s="118">
        <v>0.0052932415377697105</v>
      </c>
      <c r="D226" s="84" t="s">
        <v>1615</v>
      </c>
      <c r="E226" s="84" t="b">
        <v>0</v>
      </c>
      <c r="F226" s="84" t="b">
        <v>0</v>
      </c>
      <c r="G226" s="84" t="b">
        <v>0</v>
      </c>
    </row>
    <row r="227" spans="1:7" ht="15">
      <c r="A227" s="84" t="s">
        <v>1994</v>
      </c>
      <c r="B227" s="84">
        <v>2</v>
      </c>
      <c r="C227" s="118">
        <v>0.004453548383895286</v>
      </c>
      <c r="D227" s="84" t="s">
        <v>1615</v>
      </c>
      <c r="E227" s="84" t="b">
        <v>0</v>
      </c>
      <c r="F227" s="84" t="b">
        <v>0</v>
      </c>
      <c r="G227" s="84" t="b">
        <v>0</v>
      </c>
    </row>
    <row r="228" spans="1:7" ht="15">
      <c r="A228" s="84" t="s">
        <v>282</v>
      </c>
      <c r="B228" s="84">
        <v>2</v>
      </c>
      <c r="C228" s="118">
        <v>0.004453548383895286</v>
      </c>
      <c r="D228" s="84" t="s">
        <v>1615</v>
      </c>
      <c r="E228" s="84" t="b">
        <v>0</v>
      </c>
      <c r="F228" s="84" t="b">
        <v>0</v>
      </c>
      <c r="G228" s="84" t="b">
        <v>0</v>
      </c>
    </row>
    <row r="229" spans="1:7" ht="15">
      <c r="A229" s="84" t="s">
        <v>1990</v>
      </c>
      <c r="B229" s="84">
        <v>2</v>
      </c>
      <c r="C229" s="118">
        <v>0.004453548383895286</v>
      </c>
      <c r="D229" s="84" t="s">
        <v>1615</v>
      </c>
      <c r="E229" s="84" t="b">
        <v>0</v>
      </c>
      <c r="F229" s="84" t="b">
        <v>0</v>
      </c>
      <c r="G229" s="84" t="b">
        <v>0</v>
      </c>
    </row>
    <row r="230" spans="1:7" ht="15">
      <c r="A230" s="84" t="s">
        <v>1970</v>
      </c>
      <c r="B230" s="84">
        <v>2</v>
      </c>
      <c r="C230" s="118">
        <v>0.004453548383895286</v>
      </c>
      <c r="D230" s="84" t="s">
        <v>1615</v>
      </c>
      <c r="E230" s="84" t="b">
        <v>0</v>
      </c>
      <c r="F230" s="84" t="b">
        <v>0</v>
      </c>
      <c r="G230" s="84" t="b">
        <v>0</v>
      </c>
    </row>
    <row r="231" spans="1:7" ht="15">
      <c r="A231" s="84" t="s">
        <v>1992</v>
      </c>
      <c r="B231" s="84">
        <v>2</v>
      </c>
      <c r="C231" s="118">
        <v>0.004453548383895286</v>
      </c>
      <c r="D231" s="84" t="s">
        <v>1615</v>
      </c>
      <c r="E231" s="84" t="b">
        <v>1</v>
      </c>
      <c r="F231" s="84" t="b">
        <v>0</v>
      </c>
      <c r="G231" s="84" t="b">
        <v>0</v>
      </c>
    </row>
    <row r="232" spans="1:7" ht="15">
      <c r="A232" s="84" t="s">
        <v>1943</v>
      </c>
      <c r="B232" s="84">
        <v>2</v>
      </c>
      <c r="C232" s="118">
        <v>0.004453548383895286</v>
      </c>
      <c r="D232" s="84" t="s">
        <v>1615</v>
      </c>
      <c r="E232" s="84" t="b">
        <v>0</v>
      </c>
      <c r="F232" s="84" t="b">
        <v>0</v>
      </c>
      <c r="G232" s="84" t="b">
        <v>0</v>
      </c>
    </row>
    <row r="233" spans="1:7" ht="15">
      <c r="A233" s="84" t="s">
        <v>1991</v>
      </c>
      <c r="B233" s="84">
        <v>2</v>
      </c>
      <c r="C233" s="118">
        <v>0.004453548383895286</v>
      </c>
      <c r="D233" s="84" t="s">
        <v>1615</v>
      </c>
      <c r="E233" s="84" t="b">
        <v>0</v>
      </c>
      <c r="F233" s="84" t="b">
        <v>1</v>
      </c>
      <c r="G233" s="84" t="b">
        <v>0</v>
      </c>
    </row>
    <row r="234" spans="1:7" ht="15">
      <c r="A234" s="84" t="s">
        <v>1986</v>
      </c>
      <c r="B234" s="84">
        <v>2</v>
      </c>
      <c r="C234" s="118">
        <v>0.004453548383895286</v>
      </c>
      <c r="D234" s="84" t="s">
        <v>1615</v>
      </c>
      <c r="E234" s="84" t="b">
        <v>0</v>
      </c>
      <c r="F234" s="84" t="b">
        <v>0</v>
      </c>
      <c r="G234" s="84" t="b">
        <v>0</v>
      </c>
    </row>
    <row r="235" spans="1:7" ht="15">
      <c r="A235" s="84" t="s">
        <v>1973</v>
      </c>
      <c r="B235" s="84">
        <v>2</v>
      </c>
      <c r="C235" s="118">
        <v>0.004453548383895286</v>
      </c>
      <c r="D235" s="84" t="s">
        <v>1615</v>
      </c>
      <c r="E235" s="84" t="b">
        <v>0</v>
      </c>
      <c r="F235" s="84" t="b">
        <v>0</v>
      </c>
      <c r="G235" s="84" t="b">
        <v>0</v>
      </c>
    </row>
    <row r="236" spans="1:7" ht="15">
      <c r="A236" s="84" t="s">
        <v>1977</v>
      </c>
      <c r="B236" s="84">
        <v>2</v>
      </c>
      <c r="C236" s="118">
        <v>0.004453548383895286</v>
      </c>
      <c r="D236" s="84" t="s">
        <v>1615</v>
      </c>
      <c r="E236" s="84" t="b">
        <v>0</v>
      </c>
      <c r="F236" s="84" t="b">
        <v>0</v>
      </c>
      <c r="G236" s="84" t="b">
        <v>0</v>
      </c>
    </row>
    <row r="237" spans="1:7" ht="15">
      <c r="A237" s="84" t="s">
        <v>1942</v>
      </c>
      <c r="B237" s="84">
        <v>2</v>
      </c>
      <c r="C237" s="118">
        <v>0.004453548383895286</v>
      </c>
      <c r="D237" s="84" t="s">
        <v>1615</v>
      </c>
      <c r="E237" s="84" t="b">
        <v>0</v>
      </c>
      <c r="F237" s="84" t="b">
        <v>0</v>
      </c>
      <c r="G237" s="84" t="b">
        <v>0</v>
      </c>
    </row>
    <row r="238" spans="1:7" ht="15">
      <c r="A238" s="84" t="s">
        <v>1981</v>
      </c>
      <c r="B238" s="84">
        <v>2</v>
      </c>
      <c r="C238" s="118">
        <v>0.004453548383895286</v>
      </c>
      <c r="D238" s="84" t="s">
        <v>1615</v>
      </c>
      <c r="E238" s="84" t="b">
        <v>0</v>
      </c>
      <c r="F238" s="84" t="b">
        <v>0</v>
      </c>
      <c r="G238" s="84" t="b">
        <v>0</v>
      </c>
    </row>
    <row r="239" spans="1:7" ht="15">
      <c r="A239" s="84" t="s">
        <v>1987</v>
      </c>
      <c r="B239" s="84">
        <v>2</v>
      </c>
      <c r="C239" s="118">
        <v>0.004453548383895286</v>
      </c>
      <c r="D239" s="84" t="s">
        <v>1615</v>
      </c>
      <c r="E239" s="84" t="b">
        <v>0</v>
      </c>
      <c r="F239" s="84" t="b">
        <v>0</v>
      </c>
      <c r="G239" s="84" t="b">
        <v>0</v>
      </c>
    </row>
    <row r="240" spans="1:7" ht="15">
      <c r="A240" s="84" t="s">
        <v>1982</v>
      </c>
      <c r="B240" s="84">
        <v>2</v>
      </c>
      <c r="C240" s="118">
        <v>0.004453548383895286</v>
      </c>
      <c r="D240" s="84" t="s">
        <v>1615</v>
      </c>
      <c r="E240" s="84" t="b">
        <v>0</v>
      </c>
      <c r="F240" s="84" t="b">
        <v>0</v>
      </c>
      <c r="G240" s="84" t="b">
        <v>0</v>
      </c>
    </row>
    <row r="241" spans="1:7" ht="15">
      <c r="A241" s="84" t="s">
        <v>1980</v>
      </c>
      <c r="B241" s="84">
        <v>2</v>
      </c>
      <c r="C241" s="118">
        <v>0.004453548383895286</v>
      </c>
      <c r="D241" s="84" t="s">
        <v>1615</v>
      </c>
      <c r="E241" s="84" t="b">
        <v>0</v>
      </c>
      <c r="F241" s="84" t="b">
        <v>0</v>
      </c>
      <c r="G241" s="84" t="b">
        <v>0</v>
      </c>
    </row>
    <row r="242" spans="1:7" ht="15">
      <c r="A242" s="84" t="s">
        <v>240</v>
      </c>
      <c r="B242" s="84">
        <v>2</v>
      </c>
      <c r="C242" s="118">
        <v>0.004453548383895286</v>
      </c>
      <c r="D242" s="84" t="s">
        <v>1615</v>
      </c>
      <c r="E242" s="84" t="b">
        <v>0</v>
      </c>
      <c r="F242" s="84" t="b">
        <v>0</v>
      </c>
      <c r="G242" s="84" t="b">
        <v>0</v>
      </c>
    </row>
    <row r="243" spans="1:7" ht="15">
      <c r="A243" s="84" t="s">
        <v>294</v>
      </c>
      <c r="B243" s="84">
        <v>2</v>
      </c>
      <c r="C243" s="118">
        <v>0.004453548383895286</v>
      </c>
      <c r="D243" s="84" t="s">
        <v>1615</v>
      </c>
      <c r="E243" s="84" t="b">
        <v>0</v>
      </c>
      <c r="F243" s="84" t="b">
        <v>0</v>
      </c>
      <c r="G243" s="84" t="b">
        <v>0</v>
      </c>
    </row>
    <row r="244" spans="1:7" ht="15">
      <c r="A244" s="84" t="s">
        <v>1975</v>
      </c>
      <c r="B244" s="84">
        <v>2</v>
      </c>
      <c r="C244" s="118">
        <v>0.004453548383895286</v>
      </c>
      <c r="D244" s="84" t="s">
        <v>1615</v>
      </c>
      <c r="E244" s="84" t="b">
        <v>0</v>
      </c>
      <c r="F244" s="84" t="b">
        <v>1</v>
      </c>
      <c r="G244" s="84" t="b">
        <v>0</v>
      </c>
    </row>
    <row r="245" spans="1:7" ht="15">
      <c r="A245" s="84" t="s">
        <v>296</v>
      </c>
      <c r="B245" s="84">
        <v>2</v>
      </c>
      <c r="C245" s="118">
        <v>0.004453548383895286</v>
      </c>
      <c r="D245" s="84" t="s">
        <v>1615</v>
      </c>
      <c r="E245" s="84" t="b">
        <v>0</v>
      </c>
      <c r="F245" s="84" t="b">
        <v>0</v>
      </c>
      <c r="G245" s="84" t="b">
        <v>0</v>
      </c>
    </row>
    <row r="246" spans="1:7" ht="15">
      <c r="A246" s="84" t="s">
        <v>1966</v>
      </c>
      <c r="B246" s="84">
        <v>2</v>
      </c>
      <c r="C246" s="118">
        <v>0.0052932415377697105</v>
      </c>
      <c r="D246" s="84" t="s">
        <v>1615</v>
      </c>
      <c r="E246" s="84" t="b">
        <v>0</v>
      </c>
      <c r="F246" s="84" t="b">
        <v>0</v>
      </c>
      <c r="G246" s="84" t="b">
        <v>0</v>
      </c>
    </row>
    <row r="247" spans="1:7" ht="15">
      <c r="A247" s="84" t="s">
        <v>299</v>
      </c>
      <c r="B247" s="84">
        <v>2</v>
      </c>
      <c r="C247" s="118">
        <v>0.004453548383895286</v>
      </c>
      <c r="D247" s="84" t="s">
        <v>1615</v>
      </c>
      <c r="E247" s="84" t="b">
        <v>0</v>
      </c>
      <c r="F247" s="84" t="b">
        <v>0</v>
      </c>
      <c r="G247" s="84" t="b">
        <v>0</v>
      </c>
    </row>
    <row r="248" spans="1:7" ht="15">
      <c r="A248" s="84" t="s">
        <v>301</v>
      </c>
      <c r="B248" s="84">
        <v>2</v>
      </c>
      <c r="C248" s="118">
        <v>0.004453548383895286</v>
      </c>
      <c r="D248" s="84" t="s">
        <v>1615</v>
      </c>
      <c r="E248" s="84" t="b">
        <v>0</v>
      </c>
      <c r="F248" s="84" t="b">
        <v>0</v>
      </c>
      <c r="G248" s="84" t="b">
        <v>0</v>
      </c>
    </row>
    <row r="249" spans="1:7" ht="15">
      <c r="A249" s="84" t="s">
        <v>304</v>
      </c>
      <c r="B249" s="84">
        <v>2</v>
      </c>
      <c r="C249" s="118">
        <v>0.004453548383895286</v>
      </c>
      <c r="D249" s="84" t="s">
        <v>1615</v>
      </c>
      <c r="E249" s="84" t="b">
        <v>0</v>
      </c>
      <c r="F249" s="84" t="b">
        <v>0</v>
      </c>
      <c r="G249" s="84" t="b">
        <v>0</v>
      </c>
    </row>
    <row r="250" spans="1:7" ht="15">
      <c r="A250" s="84" t="s">
        <v>1962</v>
      </c>
      <c r="B250" s="84">
        <v>2</v>
      </c>
      <c r="C250" s="118">
        <v>0.0052932415377697105</v>
      </c>
      <c r="D250" s="84" t="s">
        <v>1615</v>
      </c>
      <c r="E250" s="84" t="b">
        <v>1</v>
      </c>
      <c r="F250" s="84" t="b">
        <v>0</v>
      </c>
      <c r="G250" s="84" t="b">
        <v>0</v>
      </c>
    </row>
    <row r="251" spans="1:7" ht="15">
      <c r="A251" s="84" t="s">
        <v>1934</v>
      </c>
      <c r="B251" s="84">
        <v>2</v>
      </c>
      <c r="C251" s="118">
        <v>0.0052932415377697105</v>
      </c>
      <c r="D251" s="84" t="s">
        <v>1615</v>
      </c>
      <c r="E251" s="84" t="b">
        <v>0</v>
      </c>
      <c r="F251" s="84" t="b">
        <v>0</v>
      </c>
      <c r="G251" s="84" t="b">
        <v>0</v>
      </c>
    </row>
    <row r="252" spans="1:7" ht="15">
      <c r="A252" s="84" t="s">
        <v>1960</v>
      </c>
      <c r="B252" s="84">
        <v>2</v>
      </c>
      <c r="C252" s="118">
        <v>0.004453548383895286</v>
      </c>
      <c r="D252" s="84" t="s">
        <v>1615</v>
      </c>
      <c r="E252" s="84" t="b">
        <v>0</v>
      </c>
      <c r="F252" s="84" t="b">
        <v>0</v>
      </c>
      <c r="G252" s="84" t="b">
        <v>0</v>
      </c>
    </row>
    <row r="253" spans="1:7" ht="15">
      <c r="A253" s="84" t="s">
        <v>1959</v>
      </c>
      <c r="B253" s="84">
        <v>2</v>
      </c>
      <c r="C253" s="118">
        <v>0.0052932415377697105</v>
      </c>
      <c r="D253" s="84" t="s">
        <v>1615</v>
      </c>
      <c r="E253" s="84" t="b">
        <v>0</v>
      </c>
      <c r="F253" s="84" t="b">
        <v>0</v>
      </c>
      <c r="G253" s="84" t="b">
        <v>0</v>
      </c>
    </row>
    <row r="254" spans="1:7" ht="15">
      <c r="A254" s="84" t="s">
        <v>1956</v>
      </c>
      <c r="B254" s="84">
        <v>2</v>
      </c>
      <c r="C254" s="118">
        <v>0.0052932415377697105</v>
      </c>
      <c r="D254" s="84" t="s">
        <v>1615</v>
      </c>
      <c r="E254" s="84" t="b">
        <v>0</v>
      </c>
      <c r="F254" s="84" t="b">
        <v>0</v>
      </c>
      <c r="G254" s="84" t="b">
        <v>0</v>
      </c>
    </row>
    <row r="255" spans="1:7" ht="15">
      <c r="A255" s="84" t="s">
        <v>2012</v>
      </c>
      <c r="B255" s="84">
        <v>2</v>
      </c>
      <c r="C255" s="118">
        <v>0.0052932415377697105</v>
      </c>
      <c r="D255" s="84" t="s">
        <v>1615</v>
      </c>
      <c r="E255" s="84" t="b">
        <v>0</v>
      </c>
      <c r="F255" s="84" t="b">
        <v>0</v>
      </c>
      <c r="G255" s="84" t="b">
        <v>0</v>
      </c>
    </row>
    <row r="256" spans="1:7" ht="15">
      <c r="A256" s="84" t="s">
        <v>233</v>
      </c>
      <c r="B256" s="84">
        <v>10</v>
      </c>
      <c r="C256" s="118">
        <v>0</v>
      </c>
      <c r="D256" s="84" t="s">
        <v>1616</v>
      </c>
      <c r="E256" s="84" t="b">
        <v>0</v>
      </c>
      <c r="F256" s="84" t="b">
        <v>0</v>
      </c>
      <c r="G256" s="84" t="b">
        <v>0</v>
      </c>
    </row>
    <row r="257" spans="1:7" ht="15">
      <c r="A257" s="84" t="s">
        <v>239</v>
      </c>
      <c r="B257" s="84">
        <v>8</v>
      </c>
      <c r="C257" s="118">
        <v>0.007526991301596614</v>
      </c>
      <c r="D257" s="84" t="s">
        <v>1616</v>
      </c>
      <c r="E257" s="84" t="b">
        <v>0</v>
      </c>
      <c r="F257" s="84" t="b">
        <v>0</v>
      </c>
      <c r="G257" s="84" t="b">
        <v>0</v>
      </c>
    </row>
    <row r="258" spans="1:7" ht="15">
      <c r="A258" s="84" t="s">
        <v>1709</v>
      </c>
      <c r="B258" s="84">
        <v>3</v>
      </c>
      <c r="C258" s="118">
        <v>0.02912621359223301</v>
      </c>
      <c r="D258" s="84" t="s">
        <v>1616</v>
      </c>
      <c r="E258" s="84" t="b">
        <v>0</v>
      </c>
      <c r="F258" s="84" t="b">
        <v>0</v>
      </c>
      <c r="G258" s="84" t="b">
        <v>0</v>
      </c>
    </row>
    <row r="259" spans="1:7" ht="15">
      <c r="A259" s="84" t="s">
        <v>1710</v>
      </c>
      <c r="B259" s="84">
        <v>2</v>
      </c>
      <c r="C259" s="118">
        <v>0.013572233093903277</v>
      </c>
      <c r="D259" s="84" t="s">
        <v>1616</v>
      </c>
      <c r="E259" s="84" t="b">
        <v>1</v>
      </c>
      <c r="F259" s="84" t="b">
        <v>0</v>
      </c>
      <c r="G259" s="84" t="b">
        <v>0</v>
      </c>
    </row>
    <row r="260" spans="1:7" ht="15">
      <c r="A260" s="84" t="s">
        <v>1711</v>
      </c>
      <c r="B260" s="84">
        <v>2</v>
      </c>
      <c r="C260" s="118">
        <v>0.013572233093903277</v>
      </c>
      <c r="D260" s="84" t="s">
        <v>1616</v>
      </c>
      <c r="E260" s="84" t="b">
        <v>0</v>
      </c>
      <c r="F260" s="84" t="b">
        <v>0</v>
      </c>
      <c r="G260" s="84" t="b">
        <v>0</v>
      </c>
    </row>
    <row r="261" spans="1:7" ht="15">
      <c r="A261" s="84" t="s">
        <v>1712</v>
      </c>
      <c r="B261" s="84">
        <v>2</v>
      </c>
      <c r="C261" s="118">
        <v>0.013572233093903277</v>
      </c>
      <c r="D261" s="84" t="s">
        <v>1616</v>
      </c>
      <c r="E261" s="84" t="b">
        <v>0</v>
      </c>
      <c r="F261" s="84" t="b">
        <v>0</v>
      </c>
      <c r="G261" s="84" t="b">
        <v>0</v>
      </c>
    </row>
    <row r="262" spans="1:7" ht="15">
      <c r="A262" s="84" t="s">
        <v>1713</v>
      </c>
      <c r="B262" s="84">
        <v>2</v>
      </c>
      <c r="C262" s="118">
        <v>0.013572233093903277</v>
      </c>
      <c r="D262" s="84" t="s">
        <v>1616</v>
      </c>
      <c r="E262" s="84" t="b">
        <v>0</v>
      </c>
      <c r="F262" s="84" t="b">
        <v>0</v>
      </c>
      <c r="G262" s="84" t="b">
        <v>0</v>
      </c>
    </row>
    <row r="263" spans="1:7" ht="15">
      <c r="A263" s="84" t="s">
        <v>1714</v>
      </c>
      <c r="B263" s="84">
        <v>2</v>
      </c>
      <c r="C263" s="118">
        <v>0.013572233093903277</v>
      </c>
      <c r="D263" s="84" t="s">
        <v>1616</v>
      </c>
      <c r="E263" s="84" t="b">
        <v>0</v>
      </c>
      <c r="F263" s="84" t="b">
        <v>0</v>
      </c>
      <c r="G263" s="84" t="b">
        <v>0</v>
      </c>
    </row>
    <row r="264" spans="1:7" ht="15">
      <c r="A264" s="84" t="s">
        <v>1715</v>
      </c>
      <c r="B264" s="84">
        <v>2</v>
      </c>
      <c r="C264" s="118">
        <v>0.013572233093903277</v>
      </c>
      <c r="D264" s="84" t="s">
        <v>1616</v>
      </c>
      <c r="E264" s="84" t="b">
        <v>0</v>
      </c>
      <c r="F264" s="84" t="b">
        <v>0</v>
      </c>
      <c r="G264" s="84" t="b">
        <v>0</v>
      </c>
    </row>
    <row r="265" spans="1:7" ht="15">
      <c r="A265" s="84" t="s">
        <v>1716</v>
      </c>
      <c r="B265" s="84">
        <v>2</v>
      </c>
      <c r="C265" s="118">
        <v>0.013572233093903277</v>
      </c>
      <c r="D265" s="84" t="s">
        <v>1616</v>
      </c>
      <c r="E265" s="84" t="b">
        <v>0</v>
      </c>
      <c r="F265" s="84" t="b">
        <v>0</v>
      </c>
      <c r="G265" s="84" t="b">
        <v>0</v>
      </c>
    </row>
    <row r="266" spans="1:7" ht="15">
      <c r="A266" s="84" t="s">
        <v>260</v>
      </c>
      <c r="B266" s="84">
        <v>2</v>
      </c>
      <c r="C266" s="118">
        <v>0.013572233093903277</v>
      </c>
      <c r="D266" s="84" t="s">
        <v>1616</v>
      </c>
      <c r="E266" s="84" t="b">
        <v>0</v>
      </c>
      <c r="F266" s="84" t="b">
        <v>0</v>
      </c>
      <c r="G266" s="84" t="b">
        <v>0</v>
      </c>
    </row>
    <row r="267" spans="1:7" ht="15">
      <c r="A267" s="84" t="s">
        <v>259</v>
      </c>
      <c r="B267" s="84">
        <v>2</v>
      </c>
      <c r="C267" s="118">
        <v>0.013572233093903277</v>
      </c>
      <c r="D267" s="84" t="s">
        <v>1616</v>
      </c>
      <c r="E267" s="84" t="b">
        <v>0</v>
      </c>
      <c r="F267" s="84" t="b">
        <v>0</v>
      </c>
      <c r="G267" s="84" t="b">
        <v>0</v>
      </c>
    </row>
    <row r="268" spans="1:7" ht="15">
      <c r="A268" s="84" t="s">
        <v>258</v>
      </c>
      <c r="B268" s="84">
        <v>2</v>
      </c>
      <c r="C268" s="118">
        <v>0.013572233093903277</v>
      </c>
      <c r="D268" s="84" t="s">
        <v>1616</v>
      </c>
      <c r="E268" s="84" t="b">
        <v>0</v>
      </c>
      <c r="F268" s="84" t="b">
        <v>0</v>
      </c>
      <c r="G268" s="84" t="b">
        <v>0</v>
      </c>
    </row>
    <row r="269" spans="1:7" ht="15">
      <c r="A269" s="84" t="s">
        <v>257</v>
      </c>
      <c r="B269" s="84">
        <v>2</v>
      </c>
      <c r="C269" s="118">
        <v>0.013572233093903277</v>
      </c>
      <c r="D269" s="84" t="s">
        <v>1616</v>
      </c>
      <c r="E269" s="84" t="b">
        <v>0</v>
      </c>
      <c r="F269" s="84" t="b">
        <v>0</v>
      </c>
      <c r="G269" s="84" t="b">
        <v>0</v>
      </c>
    </row>
    <row r="270" spans="1:7" ht="15">
      <c r="A270" s="84" t="s">
        <v>2011</v>
      </c>
      <c r="B270" s="84">
        <v>2</v>
      </c>
      <c r="C270" s="118">
        <v>0.013572233093903277</v>
      </c>
      <c r="D270" s="84" t="s">
        <v>1616</v>
      </c>
      <c r="E270" s="84" t="b">
        <v>0</v>
      </c>
      <c r="F270" s="84" t="b">
        <v>0</v>
      </c>
      <c r="G270" s="84" t="b">
        <v>0</v>
      </c>
    </row>
    <row r="271" spans="1:7" ht="15">
      <c r="A271" s="84" t="s">
        <v>233</v>
      </c>
      <c r="B271" s="84">
        <v>3</v>
      </c>
      <c r="C271" s="118">
        <v>0</v>
      </c>
      <c r="D271" s="84" t="s">
        <v>1617</v>
      </c>
      <c r="E271" s="84" t="b">
        <v>0</v>
      </c>
      <c r="F271" s="84" t="b">
        <v>0</v>
      </c>
      <c r="G271" s="84" t="b">
        <v>0</v>
      </c>
    </row>
    <row r="272" spans="1:7" ht="15">
      <c r="A272" s="84" t="s">
        <v>300</v>
      </c>
      <c r="B272" s="84">
        <v>2</v>
      </c>
      <c r="C272" s="118">
        <v>0.015312283396146193</v>
      </c>
      <c r="D272" s="84" t="s">
        <v>1617</v>
      </c>
      <c r="E272" s="84" t="b">
        <v>0</v>
      </c>
      <c r="F272" s="84" t="b">
        <v>0</v>
      </c>
      <c r="G272" s="84" t="b">
        <v>0</v>
      </c>
    </row>
    <row r="273" spans="1:7" ht="15">
      <c r="A273" s="84" t="s">
        <v>1718</v>
      </c>
      <c r="B273" s="84">
        <v>2</v>
      </c>
      <c r="C273" s="118">
        <v>0.015312283396146193</v>
      </c>
      <c r="D273" s="84" t="s">
        <v>1617</v>
      </c>
      <c r="E273" s="84" t="b">
        <v>0</v>
      </c>
      <c r="F273" s="84" t="b">
        <v>0</v>
      </c>
      <c r="G273" s="84" t="b">
        <v>0</v>
      </c>
    </row>
    <row r="274" spans="1:7" ht="15">
      <c r="A274" s="84" t="s">
        <v>1719</v>
      </c>
      <c r="B274" s="84">
        <v>2</v>
      </c>
      <c r="C274" s="118">
        <v>0.041488804758231516</v>
      </c>
      <c r="D274" s="84" t="s">
        <v>1617</v>
      </c>
      <c r="E274" s="84" t="b">
        <v>0</v>
      </c>
      <c r="F274" s="84" t="b">
        <v>0</v>
      </c>
      <c r="G274" s="84" t="b">
        <v>0</v>
      </c>
    </row>
    <row r="275" spans="1:7" ht="15">
      <c r="A275" s="84" t="s">
        <v>233</v>
      </c>
      <c r="B275" s="84">
        <v>4</v>
      </c>
      <c r="C275" s="118">
        <v>0</v>
      </c>
      <c r="D275" s="84" t="s">
        <v>1618</v>
      </c>
      <c r="E275" s="84" t="b">
        <v>0</v>
      </c>
      <c r="F275" s="84" t="b">
        <v>0</v>
      </c>
      <c r="G275" s="84" t="b">
        <v>0</v>
      </c>
    </row>
    <row r="276" spans="1:7" ht="15">
      <c r="A276" s="84" t="s">
        <v>251</v>
      </c>
      <c r="B276" s="84">
        <v>4</v>
      </c>
      <c r="C276" s="118">
        <v>0</v>
      </c>
      <c r="D276" s="84" t="s">
        <v>1618</v>
      </c>
      <c r="E276" s="84" t="b">
        <v>0</v>
      </c>
      <c r="F276" s="84" t="b">
        <v>0</v>
      </c>
      <c r="G276" s="84" t="b">
        <v>0</v>
      </c>
    </row>
    <row r="277" spans="1:7" ht="15">
      <c r="A277" s="84" t="s">
        <v>250</v>
      </c>
      <c r="B277" s="84">
        <v>4</v>
      </c>
      <c r="C277" s="118">
        <v>0</v>
      </c>
      <c r="D277" s="84" t="s">
        <v>1618</v>
      </c>
      <c r="E277" s="84" t="b">
        <v>0</v>
      </c>
      <c r="F277" s="84" t="b">
        <v>0</v>
      </c>
      <c r="G277" s="84" t="b">
        <v>0</v>
      </c>
    </row>
    <row r="278" spans="1:7" ht="15">
      <c r="A278" s="84" t="s">
        <v>1721</v>
      </c>
      <c r="B278" s="84">
        <v>2</v>
      </c>
      <c r="C278" s="118">
        <v>0.04459703639466388</v>
      </c>
      <c r="D278" s="84" t="s">
        <v>1618</v>
      </c>
      <c r="E278" s="84" t="b">
        <v>0</v>
      </c>
      <c r="F278" s="84" t="b">
        <v>0</v>
      </c>
      <c r="G278" s="84" t="b">
        <v>0</v>
      </c>
    </row>
    <row r="279" spans="1:7" ht="15">
      <c r="A279" s="84" t="s">
        <v>1722</v>
      </c>
      <c r="B279" s="84">
        <v>2</v>
      </c>
      <c r="C279" s="118">
        <v>0.04459703639466388</v>
      </c>
      <c r="D279" s="84" t="s">
        <v>1618</v>
      </c>
      <c r="E279" s="84" t="b">
        <v>0</v>
      </c>
      <c r="F279" s="84" t="b">
        <v>0</v>
      </c>
      <c r="G279" s="84" t="b">
        <v>0</v>
      </c>
    </row>
    <row r="280" spans="1:7" ht="15">
      <c r="A280" s="84" t="s">
        <v>1726</v>
      </c>
      <c r="B280" s="84">
        <v>2</v>
      </c>
      <c r="C280" s="118">
        <v>0</v>
      </c>
      <c r="D280" s="84" t="s">
        <v>1621</v>
      </c>
      <c r="E280" s="84" t="b">
        <v>1</v>
      </c>
      <c r="F280" s="84" t="b">
        <v>0</v>
      </c>
      <c r="G280" s="84" t="b">
        <v>0</v>
      </c>
    </row>
    <row r="281" spans="1:7" ht="15">
      <c r="A281" s="84" t="s">
        <v>1727</v>
      </c>
      <c r="B281" s="84">
        <v>2</v>
      </c>
      <c r="C281" s="118">
        <v>0</v>
      </c>
      <c r="D281" s="84" t="s">
        <v>1621</v>
      </c>
      <c r="E281" s="84" t="b">
        <v>0</v>
      </c>
      <c r="F281" s="84" t="b">
        <v>1</v>
      </c>
      <c r="G281" s="84" t="b">
        <v>0</v>
      </c>
    </row>
    <row r="282" spans="1:7" ht="15">
      <c r="A282" s="84" t="s">
        <v>233</v>
      </c>
      <c r="B282" s="84">
        <v>2</v>
      </c>
      <c r="C282" s="118">
        <v>0</v>
      </c>
      <c r="D282" s="84" t="s">
        <v>1621</v>
      </c>
      <c r="E282" s="84" t="b">
        <v>0</v>
      </c>
      <c r="F282" s="84" t="b">
        <v>0</v>
      </c>
      <c r="G282" s="84" t="b">
        <v>0</v>
      </c>
    </row>
    <row r="283" spans="1:7" ht="15">
      <c r="A283" s="84" t="s">
        <v>1728</v>
      </c>
      <c r="B283" s="84">
        <v>2</v>
      </c>
      <c r="C283" s="118">
        <v>0</v>
      </c>
      <c r="D283" s="84" t="s">
        <v>1621</v>
      </c>
      <c r="E283" s="84" t="b">
        <v>0</v>
      </c>
      <c r="F283" s="84" t="b">
        <v>0</v>
      </c>
      <c r="G283" s="84" t="b">
        <v>0</v>
      </c>
    </row>
    <row r="284" spans="1:7" ht="15">
      <c r="A284" s="84" t="s">
        <v>263</v>
      </c>
      <c r="B284" s="84">
        <v>2</v>
      </c>
      <c r="C284" s="118">
        <v>0</v>
      </c>
      <c r="D284" s="84" t="s">
        <v>1621</v>
      </c>
      <c r="E284" s="84" t="b">
        <v>0</v>
      </c>
      <c r="F284" s="84" t="b">
        <v>0</v>
      </c>
      <c r="G284" s="84" t="b">
        <v>0</v>
      </c>
    </row>
    <row r="285" spans="1:7" ht="15">
      <c r="A285" s="84" t="s">
        <v>1731</v>
      </c>
      <c r="B285" s="84">
        <v>2</v>
      </c>
      <c r="C285" s="118">
        <v>0</v>
      </c>
      <c r="D285" s="84" t="s">
        <v>1623</v>
      </c>
      <c r="E285" s="84" t="b">
        <v>0</v>
      </c>
      <c r="F285" s="84" t="b">
        <v>1</v>
      </c>
      <c r="G28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2019-11-12T17:16:05Z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